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9030" activeTab="1"/>
  </bookViews>
  <sheets>
    <sheet name="G2.PL1" sheetId="13" r:id="rId1"/>
    <sheet name="G2.PL2" sheetId="8" r:id="rId2"/>
    <sheet name="G2.PL3" sheetId="15" r:id="rId3"/>
  </sheets>
  <definedNames>
    <definedName name="_Fill" localSheetId="0" hidden="1">#REF!</definedName>
    <definedName name="_Fill" localSheetId="2" hidden="1">#REF!</definedName>
    <definedName name="_Fill" hidden="1">#REF!</definedName>
    <definedName name="_xlnm._FilterDatabase" localSheetId="0" hidden="1">G2.PL1!$A$8:$AF$36</definedName>
    <definedName name="_xlnm._FilterDatabase" localSheetId="1" hidden="1">G2.PL2!$A$9:$AB$893</definedName>
    <definedName name="_xlnm._FilterDatabase" localSheetId="2" hidden="1">G2.PL3!$A$9:$AB$880</definedName>
    <definedName name="cox" localSheetId="0">#REF!</definedName>
    <definedName name="cox" localSheetId="2">#REF!</definedName>
    <definedName name="cox">#REF!</definedName>
    <definedName name="_xlnm.Print_Area" localSheetId="0">G2.PL1!$A$1:$AB$35</definedName>
    <definedName name="_xlnm.Print_Area" localSheetId="1">G2.PL2!$A$1:$Y$895</definedName>
    <definedName name="_xlnm.Print_Area" localSheetId="2">G2.PL3!$A$1:$Y$882</definedName>
    <definedName name="_xlnm.Print_Titles" localSheetId="0">G2.PL1!$8:$8</definedName>
    <definedName name="_xlnm.Print_Titles" localSheetId="1">G2.PL2!$8:$9</definedName>
    <definedName name="_xlnm.Print_Titles" localSheetId="2">G2.PL3!$8:$9</definedName>
    <definedName name="V_CONGBOWEB" localSheetId="0">#REF!</definedName>
    <definedName name="V_CONGBOWEB" localSheetId="2">#REF!</definedName>
    <definedName name="V_CONGBOWEB">#REF!</definedName>
  </definedNames>
  <calcPr calcId="144525"/>
</workbook>
</file>

<file path=xl/calcChain.xml><?xml version="1.0" encoding="utf-8"?>
<calcChain xmlns="http://schemas.openxmlformats.org/spreadsheetml/2006/main">
  <c r="AA880" i="15" l="1"/>
  <c r="V856" i="15"/>
  <c r="T856" i="15"/>
  <c r="U856" i="15" s="1"/>
  <c r="N856" i="15"/>
  <c r="M856" i="15"/>
  <c r="L856" i="15"/>
  <c r="K856" i="15"/>
  <c r="J856" i="15"/>
  <c r="H856" i="15"/>
  <c r="G856" i="15"/>
  <c r="F856" i="15"/>
  <c r="E856" i="15"/>
  <c r="D856" i="15"/>
  <c r="C856" i="15"/>
  <c r="V803" i="15"/>
  <c r="T803" i="15"/>
  <c r="U803" i="15" s="1"/>
  <c r="N803" i="15"/>
  <c r="M803" i="15"/>
  <c r="L803" i="15"/>
  <c r="K803" i="15"/>
  <c r="J803" i="15"/>
  <c r="H803" i="15"/>
  <c r="G803" i="15"/>
  <c r="F803" i="15"/>
  <c r="E803" i="15"/>
  <c r="D803" i="15"/>
  <c r="C803" i="15"/>
  <c r="V777" i="15"/>
  <c r="T777" i="15"/>
  <c r="U777" i="15" s="1"/>
  <c r="N777" i="15"/>
  <c r="M777" i="15"/>
  <c r="L777" i="15"/>
  <c r="K777" i="15"/>
  <c r="J777" i="15"/>
  <c r="H777" i="15"/>
  <c r="G777" i="15"/>
  <c r="F777" i="15"/>
  <c r="E777" i="15"/>
  <c r="D777" i="15"/>
  <c r="C777" i="15"/>
  <c r="V756" i="15"/>
  <c r="T756" i="15"/>
  <c r="U756" i="15" s="1"/>
  <c r="N756" i="15"/>
  <c r="M756" i="15"/>
  <c r="L756" i="15"/>
  <c r="K756" i="15"/>
  <c r="J756" i="15"/>
  <c r="H756" i="15"/>
  <c r="G756" i="15"/>
  <c r="F756" i="15"/>
  <c r="E756" i="15"/>
  <c r="D756" i="15"/>
  <c r="C756" i="15"/>
  <c r="V652" i="15"/>
  <c r="T652" i="15"/>
  <c r="U652" i="15" s="1"/>
  <c r="N652" i="15"/>
  <c r="M652" i="15"/>
  <c r="L652" i="15"/>
  <c r="K652" i="15"/>
  <c r="J652" i="15"/>
  <c r="H652" i="15"/>
  <c r="G652" i="15"/>
  <c r="F652" i="15"/>
  <c r="E652" i="15"/>
  <c r="D652" i="15"/>
  <c r="C652" i="15"/>
  <c r="V596" i="15"/>
  <c r="T596" i="15"/>
  <c r="U596" i="15" s="1"/>
  <c r="N596" i="15"/>
  <c r="M596" i="15"/>
  <c r="L596" i="15"/>
  <c r="K596" i="15"/>
  <c r="J596" i="15"/>
  <c r="H596" i="15"/>
  <c r="G596" i="15"/>
  <c r="F596" i="15"/>
  <c r="E596" i="15"/>
  <c r="D596" i="15"/>
  <c r="C596" i="15"/>
  <c r="V602" i="15"/>
  <c r="T602" i="15"/>
  <c r="U602" i="15" s="1"/>
  <c r="N602" i="15"/>
  <c r="M602" i="15"/>
  <c r="L602" i="15"/>
  <c r="K602" i="15"/>
  <c r="J602" i="15"/>
  <c r="H602" i="15"/>
  <c r="G602" i="15"/>
  <c r="F602" i="15"/>
  <c r="E602" i="15"/>
  <c r="D602" i="15"/>
  <c r="C602" i="15"/>
  <c r="V544" i="15"/>
  <c r="T544" i="15"/>
  <c r="U544" i="15" s="1"/>
  <c r="N544" i="15"/>
  <c r="M544" i="15"/>
  <c r="L544" i="15"/>
  <c r="K544" i="15"/>
  <c r="J544" i="15"/>
  <c r="H544" i="15"/>
  <c r="G544" i="15"/>
  <c r="F544" i="15"/>
  <c r="E544" i="15"/>
  <c r="D544" i="15"/>
  <c r="C544" i="15"/>
  <c r="V505" i="15"/>
  <c r="T505" i="15"/>
  <c r="U505" i="15" s="1"/>
  <c r="N505" i="15"/>
  <c r="M505" i="15"/>
  <c r="L505" i="15"/>
  <c r="K505" i="15"/>
  <c r="J505" i="15"/>
  <c r="H505" i="15"/>
  <c r="G505" i="15"/>
  <c r="F505" i="15"/>
  <c r="E505" i="15"/>
  <c r="D505" i="15"/>
  <c r="C505" i="15"/>
  <c r="V495" i="15"/>
  <c r="T495" i="15"/>
  <c r="U495" i="15" s="1"/>
  <c r="N495" i="15"/>
  <c r="M495" i="15"/>
  <c r="L495" i="15"/>
  <c r="K495" i="15"/>
  <c r="J495" i="15"/>
  <c r="H495" i="15"/>
  <c r="G495" i="15"/>
  <c r="F495" i="15"/>
  <c r="E495" i="15"/>
  <c r="D495" i="15"/>
  <c r="C495" i="15"/>
  <c r="V223" i="15"/>
  <c r="T223" i="15"/>
  <c r="U223" i="15" s="1"/>
  <c r="N223" i="15"/>
  <c r="M223" i="15"/>
  <c r="L223" i="15"/>
  <c r="K223" i="15"/>
  <c r="J223" i="15"/>
  <c r="H223" i="15"/>
  <c r="G223" i="15"/>
  <c r="F223" i="15"/>
  <c r="E223" i="15"/>
  <c r="D223" i="15"/>
  <c r="C223" i="15"/>
  <c r="V120" i="15"/>
  <c r="T120" i="15"/>
  <c r="U120" i="15" s="1"/>
  <c r="N120" i="15"/>
  <c r="M120" i="15"/>
  <c r="L120" i="15"/>
  <c r="K120" i="15"/>
  <c r="J120" i="15"/>
  <c r="H120" i="15"/>
  <c r="G120" i="15"/>
  <c r="F120" i="15"/>
  <c r="E120" i="15"/>
  <c r="D120" i="15"/>
  <c r="C120" i="15"/>
  <c r="AA879" i="15"/>
  <c r="V74" i="15"/>
  <c r="T74" i="15"/>
  <c r="U74" i="15" s="1"/>
  <c r="N74" i="15"/>
  <c r="M74" i="15"/>
  <c r="L74" i="15"/>
  <c r="K74" i="15"/>
  <c r="J74" i="15"/>
  <c r="H74" i="15"/>
  <c r="G74" i="15"/>
  <c r="F74" i="15"/>
  <c r="E74" i="15"/>
  <c r="D74" i="15"/>
  <c r="C74" i="15"/>
  <c r="AA878" i="15"/>
  <c r="AA877" i="15"/>
  <c r="V855" i="15"/>
  <c r="T855" i="15"/>
  <c r="U855" i="15" s="1"/>
  <c r="N855" i="15"/>
  <c r="M855" i="15"/>
  <c r="L855" i="15"/>
  <c r="K855" i="15"/>
  <c r="J855" i="15"/>
  <c r="H855" i="15"/>
  <c r="G855" i="15"/>
  <c r="F855" i="15"/>
  <c r="E855" i="15"/>
  <c r="D855" i="15"/>
  <c r="C855" i="15"/>
  <c r="AA876" i="15"/>
  <c r="V872" i="15"/>
  <c r="T872" i="15"/>
  <c r="U872" i="15" s="1"/>
  <c r="N872" i="15"/>
  <c r="M872" i="15"/>
  <c r="L872" i="15"/>
  <c r="K872" i="15"/>
  <c r="J872" i="15"/>
  <c r="H872" i="15"/>
  <c r="G872" i="15"/>
  <c r="F872" i="15"/>
  <c r="E872" i="15"/>
  <c r="D872" i="15"/>
  <c r="C872" i="15"/>
  <c r="AA875" i="15"/>
  <c r="V776" i="15"/>
  <c r="T776" i="15"/>
  <c r="U776" i="15" s="1"/>
  <c r="N776" i="15"/>
  <c r="M776" i="15"/>
  <c r="L776" i="15"/>
  <c r="K776" i="15"/>
  <c r="J776" i="15"/>
  <c r="H776" i="15"/>
  <c r="G776" i="15"/>
  <c r="F776" i="15"/>
  <c r="E776" i="15"/>
  <c r="D776" i="15"/>
  <c r="C776" i="15"/>
  <c r="AA874" i="15"/>
  <c r="V755" i="15"/>
  <c r="T755" i="15"/>
  <c r="U755" i="15" s="1"/>
  <c r="N755" i="15"/>
  <c r="M755" i="15"/>
  <c r="L755" i="15"/>
  <c r="K755" i="15"/>
  <c r="J755" i="15"/>
  <c r="H755" i="15"/>
  <c r="G755" i="15"/>
  <c r="F755" i="15"/>
  <c r="E755" i="15"/>
  <c r="D755" i="15"/>
  <c r="C755" i="15"/>
  <c r="AA873" i="15"/>
  <c r="V651" i="15"/>
  <c r="T651" i="15"/>
  <c r="U651" i="15" s="1"/>
  <c r="N651" i="15"/>
  <c r="M651" i="15"/>
  <c r="L651" i="15"/>
  <c r="K651" i="15"/>
  <c r="J651" i="15"/>
  <c r="H651" i="15"/>
  <c r="G651" i="15"/>
  <c r="F651" i="15"/>
  <c r="E651" i="15"/>
  <c r="D651" i="15"/>
  <c r="C651" i="15"/>
  <c r="AA872" i="15"/>
  <c r="V595" i="15"/>
  <c r="T595" i="15"/>
  <c r="U595" i="15" s="1"/>
  <c r="N595" i="15"/>
  <c r="M595" i="15"/>
  <c r="L595" i="15"/>
  <c r="K595" i="15"/>
  <c r="J595" i="15"/>
  <c r="H595" i="15"/>
  <c r="G595" i="15"/>
  <c r="F595" i="15"/>
  <c r="E595" i="15"/>
  <c r="D595" i="15"/>
  <c r="C595" i="15"/>
  <c r="AA871" i="15"/>
  <c r="V601" i="15"/>
  <c r="T601" i="15"/>
  <c r="U601" i="15" s="1"/>
  <c r="N601" i="15"/>
  <c r="M601" i="15"/>
  <c r="L601" i="15"/>
  <c r="K601" i="15"/>
  <c r="J601" i="15"/>
  <c r="H601" i="15"/>
  <c r="G601" i="15"/>
  <c r="F601" i="15"/>
  <c r="E601" i="15"/>
  <c r="D601" i="15"/>
  <c r="C601" i="15"/>
  <c r="AA870" i="15"/>
  <c r="V543" i="15"/>
  <c r="T543" i="15"/>
  <c r="U543" i="15" s="1"/>
  <c r="N543" i="15"/>
  <c r="M543" i="15"/>
  <c r="L543" i="15"/>
  <c r="K543" i="15"/>
  <c r="J543" i="15"/>
  <c r="H543" i="15"/>
  <c r="G543" i="15"/>
  <c r="F543" i="15"/>
  <c r="E543" i="15"/>
  <c r="D543" i="15"/>
  <c r="C543" i="15"/>
  <c r="AA869" i="15"/>
  <c r="V504" i="15"/>
  <c r="T504" i="15"/>
  <c r="U504" i="15" s="1"/>
  <c r="N504" i="15"/>
  <c r="M504" i="15"/>
  <c r="L504" i="15"/>
  <c r="K504" i="15"/>
  <c r="J504" i="15"/>
  <c r="H504" i="15"/>
  <c r="G504" i="15"/>
  <c r="F504" i="15"/>
  <c r="E504" i="15"/>
  <c r="D504" i="15"/>
  <c r="C504" i="15"/>
  <c r="AA868" i="15"/>
  <c r="V494" i="15"/>
  <c r="T494" i="15"/>
  <c r="U494" i="15" s="1"/>
  <c r="N494" i="15"/>
  <c r="M494" i="15"/>
  <c r="L494" i="15"/>
  <c r="K494" i="15"/>
  <c r="J494" i="15"/>
  <c r="H494" i="15"/>
  <c r="G494" i="15"/>
  <c r="F494" i="15"/>
  <c r="E494" i="15"/>
  <c r="D494" i="15"/>
  <c r="C494" i="15"/>
  <c r="AA867" i="15"/>
  <c r="V222" i="15"/>
  <c r="T222" i="15"/>
  <c r="U222" i="15" s="1"/>
  <c r="N222" i="15"/>
  <c r="M222" i="15"/>
  <c r="L222" i="15"/>
  <c r="K222" i="15"/>
  <c r="J222" i="15"/>
  <c r="H222" i="15"/>
  <c r="G222" i="15"/>
  <c r="F222" i="15"/>
  <c r="E222" i="15"/>
  <c r="D222" i="15"/>
  <c r="C222" i="15"/>
  <c r="AA866" i="15"/>
  <c r="V126" i="15"/>
  <c r="T126" i="15"/>
  <c r="U126" i="15" s="1"/>
  <c r="N126" i="15"/>
  <c r="M126" i="15"/>
  <c r="L126" i="15"/>
  <c r="K126" i="15"/>
  <c r="J126" i="15"/>
  <c r="H126" i="15"/>
  <c r="G126" i="15"/>
  <c r="F126" i="15"/>
  <c r="E126" i="15"/>
  <c r="D126" i="15"/>
  <c r="C126" i="15"/>
  <c r="AA865" i="15"/>
  <c r="V73" i="15"/>
  <c r="T73" i="15"/>
  <c r="U73" i="15" s="1"/>
  <c r="N73" i="15"/>
  <c r="M73" i="15"/>
  <c r="L73" i="15"/>
  <c r="K73" i="15"/>
  <c r="J73" i="15"/>
  <c r="H73" i="15"/>
  <c r="G73" i="15"/>
  <c r="F73" i="15"/>
  <c r="E73" i="15"/>
  <c r="D73" i="15"/>
  <c r="C73" i="15"/>
  <c r="AA864" i="15"/>
  <c r="V15" i="15"/>
  <c r="T15" i="15"/>
  <c r="U15" i="15" s="1"/>
  <c r="N15" i="15"/>
  <c r="M15" i="15"/>
  <c r="L15" i="15"/>
  <c r="K15" i="15"/>
  <c r="J15" i="15"/>
  <c r="H15" i="15"/>
  <c r="G15" i="15"/>
  <c r="F15" i="15"/>
  <c r="E15" i="15"/>
  <c r="D15" i="15"/>
  <c r="C15" i="15"/>
  <c r="AA863" i="15"/>
  <c r="AA862" i="15"/>
  <c r="V849" i="15"/>
  <c r="T849" i="15"/>
  <c r="U849" i="15" s="1"/>
  <c r="N849" i="15"/>
  <c r="M849" i="15"/>
  <c r="L849" i="15"/>
  <c r="K849" i="15"/>
  <c r="J849" i="15"/>
  <c r="H849" i="15"/>
  <c r="G849" i="15"/>
  <c r="F849" i="15"/>
  <c r="E849" i="15"/>
  <c r="D849" i="15"/>
  <c r="C849" i="15"/>
  <c r="AA861" i="15"/>
  <c r="V879" i="15"/>
  <c r="T879" i="15"/>
  <c r="U879" i="15" s="1"/>
  <c r="N879" i="15"/>
  <c r="M879" i="15"/>
  <c r="L879" i="15"/>
  <c r="K879" i="15"/>
  <c r="J879" i="15"/>
  <c r="H879" i="15"/>
  <c r="G879" i="15"/>
  <c r="F879" i="15"/>
  <c r="E879" i="15"/>
  <c r="D879" i="15"/>
  <c r="C879" i="15"/>
  <c r="AA860" i="15"/>
  <c r="V871" i="15"/>
  <c r="T871" i="15"/>
  <c r="U871" i="15" s="1"/>
  <c r="N871" i="15"/>
  <c r="M871" i="15"/>
  <c r="L871" i="15"/>
  <c r="K871" i="15"/>
  <c r="J871" i="15"/>
  <c r="H871" i="15"/>
  <c r="G871" i="15"/>
  <c r="F871" i="15"/>
  <c r="E871" i="15"/>
  <c r="D871" i="15"/>
  <c r="C871" i="15"/>
  <c r="AA859" i="15"/>
  <c r="V814" i="15"/>
  <c r="T814" i="15"/>
  <c r="U814" i="15" s="1"/>
  <c r="N814" i="15"/>
  <c r="M814" i="15"/>
  <c r="L814" i="15"/>
  <c r="K814" i="15"/>
  <c r="J814" i="15"/>
  <c r="H814" i="15"/>
  <c r="G814" i="15"/>
  <c r="F814" i="15"/>
  <c r="E814" i="15"/>
  <c r="D814" i="15"/>
  <c r="C814" i="15"/>
  <c r="AA858" i="15"/>
  <c r="V839" i="15"/>
  <c r="T839" i="15"/>
  <c r="U839" i="15" s="1"/>
  <c r="N839" i="15"/>
  <c r="M839" i="15"/>
  <c r="L839" i="15"/>
  <c r="K839" i="15"/>
  <c r="J839" i="15"/>
  <c r="H839" i="15"/>
  <c r="G839" i="15"/>
  <c r="F839" i="15"/>
  <c r="E839" i="15"/>
  <c r="D839" i="15"/>
  <c r="C839" i="15"/>
  <c r="AA857" i="15"/>
  <c r="V806" i="15"/>
  <c r="T806" i="15"/>
  <c r="U806" i="15" s="1"/>
  <c r="N806" i="15"/>
  <c r="M806" i="15"/>
  <c r="L806" i="15"/>
  <c r="K806" i="15"/>
  <c r="J806" i="15"/>
  <c r="H806" i="15"/>
  <c r="G806" i="15"/>
  <c r="F806" i="15"/>
  <c r="E806" i="15"/>
  <c r="D806" i="15"/>
  <c r="C806" i="15"/>
  <c r="AA856" i="15"/>
  <c r="V802" i="15"/>
  <c r="T802" i="15"/>
  <c r="U802" i="15" s="1"/>
  <c r="N802" i="15"/>
  <c r="M802" i="15"/>
  <c r="L802" i="15"/>
  <c r="K802" i="15"/>
  <c r="J802" i="15"/>
  <c r="H802" i="15"/>
  <c r="G802" i="15"/>
  <c r="F802" i="15"/>
  <c r="E802" i="15"/>
  <c r="D802" i="15"/>
  <c r="C802" i="15"/>
  <c r="AA855" i="15"/>
  <c r="V830" i="15"/>
  <c r="T830" i="15"/>
  <c r="U830" i="15" s="1"/>
  <c r="N830" i="15"/>
  <c r="M830" i="15"/>
  <c r="L830" i="15"/>
  <c r="K830" i="15"/>
  <c r="J830" i="15"/>
  <c r="H830" i="15"/>
  <c r="G830" i="15"/>
  <c r="F830" i="15"/>
  <c r="E830" i="15"/>
  <c r="D830" i="15"/>
  <c r="C830" i="15"/>
  <c r="AA854" i="15"/>
  <c r="V780" i="15"/>
  <c r="T780" i="15"/>
  <c r="U780" i="15" s="1"/>
  <c r="N780" i="15"/>
  <c r="M780" i="15"/>
  <c r="L780" i="15"/>
  <c r="K780" i="15"/>
  <c r="J780" i="15"/>
  <c r="H780" i="15"/>
  <c r="G780" i="15"/>
  <c r="F780" i="15"/>
  <c r="E780" i="15"/>
  <c r="D780" i="15"/>
  <c r="C780" i="15"/>
  <c r="AA853" i="15"/>
  <c r="V785" i="15"/>
  <c r="T785" i="15"/>
  <c r="U785" i="15" s="1"/>
  <c r="N785" i="15"/>
  <c r="M785" i="15"/>
  <c r="L785" i="15"/>
  <c r="K785" i="15"/>
  <c r="J785" i="15"/>
  <c r="H785" i="15"/>
  <c r="G785" i="15"/>
  <c r="F785" i="15"/>
  <c r="E785" i="15"/>
  <c r="D785" i="15"/>
  <c r="C785" i="15"/>
  <c r="AA852" i="15"/>
  <c r="V793" i="15"/>
  <c r="T793" i="15"/>
  <c r="U793" i="15" s="1"/>
  <c r="N793" i="15"/>
  <c r="M793" i="15"/>
  <c r="L793" i="15"/>
  <c r="K793" i="15"/>
  <c r="J793" i="15"/>
  <c r="H793" i="15"/>
  <c r="G793" i="15"/>
  <c r="F793" i="15"/>
  <c r="E793" i="15"/>
  <c r="D793" i="15"/>
  <c r="C793" i="15"/>
  <c r="AA851" i="15"/>
  <c r="V754" i="15"/>
  <c r="T754" i="15"/>
  <c r="U754" i="15" s="1"/>
  <c r="N754" i="15"/>
  <c r="M754" i="15"/>
  <c r="L754" i="15"/>
  <c r="K754" i="15"/>
  <c r="J754" i="15"/>
  <c r="H754" i="15"/>
  <c r="G754" i="15"/>
  <c r="F754" i="15"/>
  <c r="E754" i="15"/>
  <c r="D754" i="15"/>
  <c r="C754" i="15"/>
  <c r="AA850" i="15"/>
  <c r="V760" i="15"/>
  <c r="T760" i="15"/>
  <c r="U760" i="15" s="1"/>
  <c r="N760" i="15"/>
  <c r="M760" i="15"/>
  <c r="L760" i="15"/>
  <c r="K760" i="15"/>
  <c r="J760" i="15"/>
  <c r="H760" i="15"/>
  <c r="G760" i="15"/>
  <c r="F760" i="15"/>
  <c r="E760" i="15"/>
  <c r="D760" i="15"/>
  <c r="C760" i="15"/>
  <c r="AA849" i="15"/>
  <c r="V715" i="15"/>
  <c r="T715" i="15"/>
  <c r="U715" i="15" s="1"/>
  <c r="N715" i="15"/>
  <c r="M715" i="15"/>
  <c r="L715" i="15"/>
  <c r="K715" i="15"/>
  <c r="J715" i="15"/>
  <c r="H715" i="15"/>
  <c r="G715" i="15"/>
  <c r="F715" i="15"/>
  <c r="E715" i="15"/>
  <c r="D715" i="15"/>
  <c r="C715" i="15"/>
  <c r="AA848" i="15"/>
  <c r="V767" i="15"/>
  <c r="T767" i="15"/>
  <c r="U767" i="15" s="1"/>
  <c r="N767" i="15"/>
  <c r="M767" i="15"/>
  <c r="L767" i="15"/>
  <c r="K767" i="15"/>
  <c r="J767" i="15"/>
  <c r="H767" i="15"/>
  <c r="G767" i="15"/>
  <c r="F767" i="15"/>
  <c r="E767" i="15"/>
  <c r="D767" i="15"/>
  <c r="C767" i="15"/>
  <c r="AA847" i="15"/>
  <c r="V768" i="15"/>
  <c r="T768" i="15"/>
  <c r="U768" i="15" s="1"/>
  <c r="N768" i="15"/>
  <c r="M768" i="15"/>
  <c r="L768" i="15"/>
  <c r="K768" i="15"/>
  <c r="J768" i="15"/>
  <c r="H768" i="15"/>
  <c r="G768" i="15"/>
  <c r="F768" i="15"/>
  <c r="E768" i="15"/>
  <c r="D768" i="15"/>
  <c r="C768" i="15"/>
  <c r="AA846" i="15"/>
  <c r="V724" i="15"/>
  <c r="T724" i="15"/>
  <c r="U724" i="15" s="1"/>
  <c r="N724" i="15"/>
  <c r="M724" i="15"/>
  <c r="L724" i="15"/>
  <c r="K724" i="15"/>
  <c r="J724" i="15"/>
  <c r="H724" i="15"/>
  <c r="G724" i="15"/>
  <c r="F724" i="15"/>
  <c r="E724" i="15"/>
  <c r="D724" i="15"/>
  <c r="C724" i="15"/>
  <c r="AA845" i="15"/>
  <c r="V736" i="15"/>
  <c r="T736" i="15"/>
  <c r="U736" i="15" s="1"/>
  <c r="N736" i="15"/>
  <c r="M736" i="15"/>
  <c r="L736" i="15"/>
  <c r="K736" i="15"/>
  <c r="J736" i="15"/>
  <c r="H736" i="15"/>
  <c r="G736" i="15"/>
  <c r="F736" i="15"/>
  <c r="E736" i="15"/>
  <c r="D736" i="15"/>
  <c r="C736" i="15"/>
  <c r="AA844" i="15"/>
  <c r="V726" i="15"/>
  <c r="T726" i="15"/>
  <c r="U726" i="15" s="1"/>
  <c r="N726" i="15"/>
  <c r="M726" i="15"/>
  <c r="L726" i="15"/>
  <c r="K726" i="15"/>
  <c r="J726" i="15"/>
  <c r="H726" i="15"/>
  <c r="G726" i="15"/>
  <c r="F726" i="15"/>
  <c r="E726" i="15"/>
  <c r="D726" i="15"/>
  <c r="C726" i="15"/>
  <c r="AA843" i="15"/>
  <c r="V721" i="15"/>
  <c r="T721" i="15"/>
  <c r="U721" i="15" s="1"/>
  <c r="N721" i="15"/>
  <c r="M721" i="15"/>
  <c r="L721" i="15"/>
  <c r="K721" i="15"/>
  <c r="J721" i="15"/>
  <c r="H721" i="15"/>
  <c r="G721" i="15"/>
  <c r="F721" i="15"/>
  <c r="E721" i="15"/>
  <c r="D721" i="15"/>
  <c r="C721" i="15"/>
  <c r="AA842" i="15"/>
  <c r="V764" i="15"/>
  <c r="T764" i="15"/>
  <c r="U764" i="15" s="1"/>
  <c r="N764" i="15"/>
  <c r="M764" i="15"/>
  <c r="L764" i="15"/>
  <c r="K764" i="15"/>
  <c r="J764" i="15"/>
  <c r="H764" i="15"/>
  <c r="G764" i="15"/>
  <c r="F764" i="15"/>
  <c r="E764" i="15"/>
  <c r="D764" i="15"/>
  <c r="C764" i="15"/>
  <c r="AA841" i="15"/>
  <c r="V698" i="15"/>
  <c r="T698" i="15"/>
  <c r="U698" i="15" s="1"/>
  <c r="N698" i="15"/>
  <c r="M698" i="15"/>
  <c r="L698" i="15"/>
  <c r="K698" i="15"/>
  <c r="J698" i="15"/>
  <c r="H698" i="15"/>
  <c r="G698" i="15"/>
  <c r="F698" i="15"/>
  <c r="E698" i="15"/>
  <c r="D698" i="15"/>
  <c r="C698" i="15"/>
  <c r="AA840" i="15"/>
  <c r="V708" i="15"/>
  <c r="T708" i="15"/>
  <c r="U708" i="15" s="1"/>
  <c r="N708" i="15"/>
  <c r="M708" i="15"/>
  <c r="L708" i="15"/>
  <c r="K708" i="15"/>
  <c r="J708" i="15"/>
  <c r="H708" i="15"/>
  <c r="G708" i="15"/>
  <c r="F708" i="15"/>
  <c r="E708" i="15"/>
  <c r="D708" i="15"/>
  <c r="C708" i="15"/>
  <c r="AA839" i="15"/>
  <c r="V682" i="15"/>
  <c r="T682" i="15"/>
  <c r="U682" i="15" s="1"/>
  <c r="N682" i="15"/>
  <c r="M682" i="15"/>
  <c r="L682" i="15"/>
  <c r="K682" i="15"/>
  <c r="J682" i="15"/>
  <c r="H682" i="15"/>
  <c r="G682" i="15"/>
  <c r="F682" i="15"/>
  <c r="E682" i="15"/>
  <c r="D682" i="15"/>
  <c r="C682" i="15"/>
  <c r="AA838" i="15"/>
  <c r="V668" i="15"/>
  <c r="T668" i="15"/>
  <c r="U668" i="15" s="1"/>
  <c r="N668" i="15"/>
  <c r="M668" i="15"/>
  <c r="L668" i="15"/>
  <c r="K668" i="15"/>
  <c r="J668" i="15"/>
  <c r="H668" i="15"/>
  <c r="G668" i="15"/>
  <c r="F668" i="15"/>
  <c r="E668" i="15"/>
  <c r="D668" i="15"/>
  <c r="C668" i="15"/>
  <c r="AA837" i="15"/>
  <c r="V670" i="15"/>
  <c r="T670" i="15"/>
  <c r="U670" i="15" s="1"/>
  <c r="N670" i="15"/>
  <c r="M670" i="15"/>
  <c r="L670" i="15"/>
  <c r="K670" i="15"/>
  <c r="J670" i="15"/>
  <c r="H670" i="15"/>
  <c r="G670" i="15"/>
  <c r="F670" i="15"/>
  <c r="E670" i="15"/>
  <c r="D670" i="15"/>
  <c r="C670" i="15"/>
  <c r="AA836" i="15"/>
  <c r="V687" i="15"/>
  <c r="T687" i="15"/>
  <c r="U687" i="15" s="1"/>
  <c r="N687" i="15"/>
  <c r="M687" i="15"/>
  <c r="L687" i="15"/>
  <c r="K687" i="15"/>
  <c r="J687" i="15"/>
  <c r="H687" i="15"/>
  <c r="G687" i="15"/>
  <c r="F687" i="15"/>
  <c r="E687" i="15"/>
  <c r="D687" i="15"/>
  <c r="C687" i="15"/>
  <c r="AA835" i="15"/>
  <c r="V694" i="15"/>
  <c r="T694" i="15"/>
  <c r="U694" i="15" s="1"/>
  <c r="N694" i="15"/>
  <c r="M694" i="15"/>
  <c r="L694" i="15"/>
  <c r="K694" i="15"/>
  <c r="J694" i="15"/>
  <c r="H694" i="15"/>
  <c r="G694" i="15"/>
  <c r="F694" i="15"/>
  <c r="E694" i="15"/>
  <c r="D694" i="15"/>
  <c r="C694" i="15"/>
  <c r="AA834" i="15"/>
  <c r="V693" i="15"/>
  <c r="T693" i="15"/>
  <c r="U693" i="15" s="1"/>
  <c r="N693" i="15"/>
  <c r="M693" i="15"/>
  <c r="L693" i="15"/>
  <c r="K693" i="15"/>
  <c r="J693" i="15"/>
  <c r="H693" i="15"/>
  <c r="G693" i="15"/>
  <c r="F693" i="15"/>
  <c r="E693" i="15"/>
  <c r="D693" i="15"/>
  <c r="C693" i="15"/>
  <c r="AA833" i="15"/>
  <c r="V658" i="15"/>
  <c r="T658" i="15"/>
  <c r="U658" i="15" s="1"/>
  <c r="N658" i="15"/>
  <c r="M658" i="15"/>
  <c r="L658" i="15"/>
  <c r="K658" i="15"/>
  <c r="J658" i="15"/>
  <c r="H658" i="15"/>
  <c r="G658" i="15"/>
  <c r="F658" i="15"/>
  <c r="E658" i="15"/>
  <c r="D658" i="15"/>
  <c r="C658" i="15"/>
  <c r="AA832" i="15"/>
  <c r="V614" i="15"/>
  <c r="T614" i="15"/>
  <c r="U614" i="15" s="1"/>
  <c r="N614" i="15"/>
  <c r="M614" i="15"/>
  <c r="L614" i="15"/>
  <c r="K614" i="15"/>
  <c r="J614" i="15"/>
  <c r="H614" i="15"/>
  <c r="G614" i="15"/>
  <c r="F614" i="15"/>
  <c r="E614" i="15"/>
  <c r="D614" i="15"/>
  <c r="C614" i="15"/>
  <c r="AA831" i="15"/>
  <c r="V612" i="15"/>
  <c r="U612" i="15"/>
  <c r="T612" i="15"/>
  <c r="N612" i="15"/>
  <c r="M612" i="15"/>
  <c r="L612" i="15"/>
  <c r="K612" i="15"/>
  <c r="J612" i="15"/>
  <c r="H612" i="15"/>
  <c r="G612" i="15"/>
  <c r="F612" i="15"/>
  <c r="E612" i="15"/>
  <c r="D612" i="15"/>
  <c r="C612" i="15"/>
  <c r="AA830" i="15"/>
  <c r="V611" i="15"/>
  <c r="T611" i="15"/>
  <c r="U611" i="15" s="1"/>
  <c r="N611" i="15"/>
  <c r="M611" i="15"/>
  <c r="L611" i="15"/>
  <c r="K611" i="15"/>
  <c r="J611" i="15"/>
  <c r="H611" i="15"/>
  <c r="G611" i="15"/>
  <c r="F611" i="15"/>
  <c r="E611" i="15"/>
  <c r="D611" i="15"/>
  <c r="C611" i="15"/>
  <c r="AA829" i="15"/>
  <c r="V607" i="15"/>
  <c r="T607" i="15"/>
  <c r="U607" i="15" s="1"/>
  <c r="N607" i="15"/>
  <c r="M607" i="15"/>
  <c r="L607" i="15"/>
  <c r="K607" i="15"/>
  <c r="J607" i="15"/>
  <c r="H607" i="15"/>
  <c r="G607" i="15"/>
  <c r="F607" i="15"/>
  <c r="E607" i="15"/>
  <c r="D607" i="15"/>
  <c r="C607" i="15"/>
  <c r="AA828" i="15"/>
  <c r="V621" i="15"/>
  <c r="T621" i="15"/>
  <c r="U621" i="15" s="1"/>
  <c r="N621" i="15"/>
  <c r="M621" i="15"/>
  <c r="L621" i="15"/>
  <c r="K621" i="15"/>
  <c r="J621" i="15"/>
  <c r="H621" i="15"/>
  <c r="G621" i="15"/>
  <c r="F621" i="15"/>
  <c r="E621" i="15"/>
  <c r="D621" i="15"/>
  <c r="C621" i="15"/>
  <c r="AA827" i="15"/>
  <c r="V594" i="15"/>
  <c r="T594" i="15"/>
  <c r="U594" i="15" s="1"/>
  <c r="N594" i="15"/>
  <c r="M594" i="15"/>
  <c r="L594" i="15"/>
  <c r="K594" i="15"/>
  <c r="J594" i="15"/>
  <c r="H594" i="15"/>
  <c r="G594" i="15"/>
  <c r="F594" i="15"/>
  <c r="E594" i="15"/>
  <c r="D594" i="15"/>
  <c r="C594" i="15"/>
  <c r="AA826" i="15"/>
  <c r="V643" i="15"/>
  <c r="T643" i="15"/>
  <c r="U643" i="15" s="1"/>
  <c r="N643" i="15"/>
  <c r="M643" i="15"/>
  <c r="L643" i="15"/>
  <c r="K643" i="15"/>
  <c r="J643" i="15"/>
  <c r="H643" i="15"/>
  <c r="G643" i="15"/>
  <c r="F643" i="15"/>
  <c r="E643" i="15"/>
  <c r="D643" i="15"/>
  <c r="C643" i="15"/>
  <c r="AA825" i="15"/>
  <c r="V641" i="15"/>
  <c r="T641" i="15"/>
  <c r="U641" i="15" s="1"/>
  <c r="N641" i="15"/>
  <c r="M641" i="15"/>
  <c r="L641" i="15"/>
  <c r="K641" i="15"/>
  <c r="J641" i="15"/>
  <c r="H641" i="15"/>
  <c r="G641" i="15"/>
  <c r="F641" i="15"/>
  <c r="E641" i="15"/>
  <c r="D641" i="15"/>
  <c r="C641" i="15"/>
  <c r="AA824" i="15"/>
  <c r="V631" i="15"/>
  <c r="T631" i="15"/>
  <c r="U631" i="15" s="1"/>
  <c r="N631" i="15"/>
  <c r="M631" i="15"/>
  <c r="L631" i="15"/>
  <c r="K631" i="15"/>
  <c r="J631" i="15"/>
  <c r="H631" i="15"/>
  <c r="G631" i="15"/>
  <c r="F631" i="15"/>
  <c r="E631" i="15"/>
  <c r="D631" i="15"/>
  <c r="C631" i="15"/>
  <c r="AA823" i="15"/>
  <c r="V579" i="15"/>
  <c r="T579" i="15"/>
  <c r="U579" i="15" s="1"/>
  <c r="N579" i="15"/>
  <c r="M579" i="15"/>
  <c r="L579" i="15"/>
  <c r="K579" i="15"/>
  <c r="J579" i="15"/>
  <c r="H579" i="15"/>
  <c r="G579" i="15"/>
  <c r="F579" i="15"/>
  <c r="E579" i="15"/>
  <c r="D579" i="15"/>
  <c r="C579" i="15"/>
  <c r="AA822" i="15"/>
  <c r="V575" i="15"/>
  <c r="T575" i="15"/>
  <c r="U575" i="15" s="1"/>
  <c r="N575" i="15"/>
  <c r="M575" i="15"/>
  <c r="L575" i="15"/>
  <c r="K575" i="15"/>
  <c r="J575" i="15"/>
  <c r="H575" i="15"/>
  <c r="G575" i="15"/>
  <c r="F575" i="15"/>
  <c r="E575" i="15"/>
  <c r="D575" i="15"/>
  <c r="C575" i="15"/>
  <c r="AA821" i="15"/>
  <c r="V582" i="15"/>
  <c r="T582" i="15"/>
  <c r="U582" i="15" s="1"/>
  <c r="N582" i="15"/>
  <c r="M582" i="15"/>
  <c r="L582" i="15"/>
  <c r="K582" i="15"/>
  <c r="J582" i="15"/>
  <c r="H582" i="15"/>
  <c r="G582" i="15"/>
  <c r="F582" i="15"/>
  <c r="E582" i="15"/>
  <c r="D582" i="15"/>
  <c r="C582" i="15"/>
  <c r="AA820" i="15"/>
  <c r="V549" i="15"/>
  <c r="T549" i="15"/>
  <c r="U549" i="15" s="1"/>
  <c r="N549" i="15"/>
  <c r="M549" i="15"/>
  <c r="L549" i="15"/>
  <c r="K549" i="15"/>
  <c r="J549" i="15"/>
  <c r="H549" i="15"/>
  <c r="G549" i="15"/>
  <c r="F549" i="15"/>
  <c r="E549" i="15"/>
  <c r="D549" i="15"/>
  <c r="C549" i="15"/>
  <c r="AA819" i="15"/>
  <c r="V566" i="15"/>
  <c r="U566" i="15"/>
  <c r="T566" i="15"/>
  <c r="N566" i="15"/>
  <c r="M566" i="15"/>
  <c r="L566" i="15"/>
  <c r="K566" i="15"/>
  <c r="J566" i="15"/>
  <c r="H566" i="15"/>
  <c r="G566" i="15"/>
  <c r="F566" i="15"/>
  <c r="E566" i="15"/>
  <c r="D566" i="15"/>
  <c r="C566" i="15"/>
  <c r="AA818" i="15"/>
  <c r="V559" i="15"/>
  <c r="T559" i="15"/>
  <c r="U559" i="15" s="1"/>
  <c r="N559" i="15"/>
  <c r="M559" i="15"/>
  <c r="L559" i="15"/>
  <c r="K559" i="15"/>
  <c r="J559" i="15"/>
  <c r="H559" i="15"/>
  <c r="G559" i="15"/>
  <c r="F559" i="15"/>
  <c r="E559" i="15"/>
  <c r="D559" i="15"/>
  <c r="C559" i="15"/>
  <c r="AA817" i="15"/>
  <c r="V483" i="15"/>
  <c r="T483" i="15"/>
  <c r="U483" i="15" s="1"/>
  <c r="N483" i="15"/>
  <c r="M483" i="15"/>
  <c r="L483" i="15"/>
  <c r="K483" i="15"/>
  <c r="J483" i="15"/>
  <c r="H483" i="15"/>
  <c r="G483" i="15"/>
  <c r="F483" i="15"/>
  <c r="E483" i="15"/>
  <c r="D483" i="15"/>
  <c r="C483" i="15"/>
  <c r="AA816" i="15"/>
  <c r="V443" i="15"/>
  <c r="T443" i="15"/>
  <c r="U443" i="15" s="1"/>
  <c r="N443" i="15"/>
  <c r="M443" i="15"/>
  <c r="L443" i="15"/>
  <c r="K443" i="15"/>
  <c r="J443" i="15"/>
  <c r="H443" i="15"/>
  <c r="G443" i="15"/>
  <c r="F443" i="15"/>
  <c r="E443" i="15"/>
  <c r="D443" i="15"/>
  <c r="C443" i="15"/>
  <c r="AA815" i="15"/>
  <c r="V499" i="15"/>
  <c r="T499" i="15"/>
  <c r="U499" i="15" s="1"/>
  <c r="N499" i="15"/>
  <c r="M499" i="15"/>
  <c r="L499" i="15"/>
  <c r="K499" i="15"/>
  <c r="J499" i="15"/>
  <c r="H499" i="15"/>
  <c r="G499" i="15"/>
  <c r="F499" i="15"/>
  <c r="E499" i="15"/>
  <c r="D499" i="15"/>
  <c r="C499" i="15"/>
  <c r="AA814" i="15"/>
  <c r="V509" i="15"/>
  <c r="T509" i="15"/>
  <c r="U509" i="15" s="1"/>
  <c r="N509" i="15"/>
  <c r="M509" i="15"/>
  <c r="L509" i="15"/>
  <c r="K509" i="15"/>
  <c r="J509" i="15"/>
  <c r="H509" i="15"/>
  <c r="G509" i="15"/>
  <c r="F509" i="15"/>
  <c r="E509" i="15"/>
  <c r="D509" i="15"/>
  <c r="C509" i="15"/>
  <c r="AA813" i="15"/>
  <c r="V516" i="15"/>
  <c r="T516" i="15"/>
  <c r="U516" i="15" s="1"/>
  <c r="N516" i="15"/>
  <c r="M516" i="15"/>
  <c r="L516" i="15"/>
  <c r="K516" i="15"/>
  <c r="J516" i="15"/>
  <c r="H516" i="15"/>
  <c r="G516" i="15"/>
  <c r="F516" i="15"/>
  <c r="E516" i="15"/>
  <c r="D516" i="15"/>
  <c r="C516" i="15"/>
  <c r="AA812" i="15"/>
  <c r="V476" i="15"/>
  <c r="T476" i="15"/>
  <c r="U476" i="15" s="1"/>
  <c r="N476" i="15"/>
  <c r="M476" i="15"/>
  <c r="L476" i="15"/>
  <c r="K476" i="15"/>
  <c r="J476" i="15"/>
  <c r="H476" i="15"/>
  <c r="G476" i="15"/>
  <c r="F476" i="15"/>
  <c r="E476" i="15"/>
  <c r="D476" i="15"/>
  <c r="C476" i="15"/>
  <c r="AA811" i="15"/>
  <c r="V456" i="15"/>
  <c r="T456" i="15"/>
  <c r="U456" i="15" s="1"/>
  <c r="N456" i="15"/>
  <c r="M456" i="15"/>
  <c r="L456" i="15"/>
  <c r="K456" i="15"/>
  <c r="J456" i="15"/>
  <c r="H456" i="15"/>
  <c r="G456" i="15"/>
  <c r="F456" i="15"/>
  <c r="E456" i="15"/>
  <c r="D456" i="15"/>
  <c r="C456" i="15"/>
  <c r="AA810" i="15"/>
  <c r="V447" i="15"/>
  <c r="T447" i="15"/>
  <c r="U447" i="15" s="1"/>
  <c r="N447" i="15"/>
  <c r="M447" i="15"/>
  <c r="L447" i="15"/>
  <c r="K447" i="15"/>
  <c r="J447" i="15"/>
  <c r="H447" i="15"/>
  <c r="G447" i="15"/>
  <c r="F447" i="15"/>
  <c r="E447" i="15"/>
  <c r="D447" i="15"/>
  <c r="C447" i="15"/>
  <c r="AA809" i="15"/>
  <c r="V417" i="15"/>
  <c r="T417" i="15"/>
  <c r="U417" i="15" s="1"/>
  <c r="N417" i="15"/>
  <c r="M417" i="15"/>
  <c r="L417" i="15"/>
  <c r="K417" i="15"/>
  <c r="J417" i="15"/>
  <c r="H417" i="15"/>
  <c r="G417" i="15"/>
  <c r="F417" i="15"/>
  <c r="E417" i="15"/>
  <c r="D417" i="15"/>
  <c r="C417" i="15"/>
  <c r="AA808" i="15"/>
  <c r="V431" i="15"/>
  <c r="T431" i="15"/>
  <c r="U431" i="15" s="1"/>
  <c r="N431" i="15"/>
  <c r="M431" i="15"/>
  <c r="L431" i="15"/>
  <c r="K431" i="15"/>
  <c r="J431" i="15"/>
  <c r="H431" i="15"/>
  <c r="G431" i="15"/>
  <c r="F431" i="15"/>
  <c r="E431" i="15"/>
  <c r="D431" i="15"/>
  <c r="C431" i="15"/>
  <c r="AA807" i="15"/>
  <c r="V422" i="15"/>
  <c r="T422" i="15"/>
  <c r="U422" i="15" s="1"/>
  <c r="N422" i="15"/>
  <c r="M422" i="15"/>
  <c r="L422" i="15"/>
  <c r="K422" i="15"/>
  <c r="J422" i="15"/>
  <c r="H422" i="15"/>
  <c r="G422" i="15"/>
  <c r="F422" i="15"/>
  <c r="E422" i="15"/>
  <c r="D422" i="15"/>
  <c r="C422" i="15"/>
  <c r="AA806" i="15"/>
  <c r="V391" i="15"/>
  <c r="T391" i="15"/>
  <c r="U391" i="15" s="1"/>
  <c r="N391" i="15"/>
  <c r="M391" i="15"/>
  <c r="L391" i="15"/>
  <c r="K391" i="15"/>
  <c r="J391" i="15"/>
  <c r="H391" i="15"/>
  <c r="G391" i="15"/>
  <c r="F391" i="15"/>
  <c r="E391" i="15"/>
  <c r="D391" i="15"/>
  <c r="C391" i="15"/>
  <c r="AA805" i="15"/>
  <c r="V398" i="15"/>
  <c r="T398" i="15"/>
  <c r="U398" i="15" s="1"/>
  <c r="N398" i="15"/>
  <c r="M398" i="15"/>
  <c r="L398" i="15"/>
  <c r="K398" i="15"/>
  <c r="J398" i="15"/>
  <c r="H398" i="15"/>
  <c r="G398" i="15"/>
  <c r="F398" i="15"/>
  <c r="E398" i="15"/>
  <c r="D398" i="15"/>
  <c r="C398" i="15"/>
  <c r="AA804" i="15"/>
  <c r="V386" i="15"/>
  <c r="T386" i="15"/>
  <c r="U386" i="15" s="1"/>
  <c r="N386" i="15"/>
  <c r="M386" i="15"/>
  <c r="L386" i="15"/>
  <c r="K386" i="15"/>
  <c r="J386" i="15"/>
  <c r="H386" i="15"/>
  <c r="G386" i="15"/>
  <c r="F386" i="15"/>
  <c r="E386" i="15"/>
  <c r="D386" i="15"/>
  <c r="C386" i="15"/>
  <c r="AA803" i="15"/>
  <c r="V373" i="15"/>
  <c r="U373" i="15"/>
  <c r="T373" i="15"/>
  <c r="N373" i="15"/>
  <c r="M373" i="15"/>
  <c r="L373" i="15"/>
  <c r="K373" i="15"/>
  <c r="J373" i="15"/>
  <c r="H373" i="15"/>
  <c r="G373" i="15"/>
  <c r="F373" i="15"/>
  <c r="E373" i="15"/>
  <c r="D373" i="15"/>
  <c r="C373" i="15"/>
  <c r="AA802" i="15"/>
  <c r="V369" i="15"/>
  <c r="T369" i="15"/>
  <c r="U369" i="15" s="1"/>
  <c r="N369" i="15"/>
  <c r="M369" i="15"/>
  <c r="L369" i="15"/>
  <c r="K369" i="15"/>
  <c r="J369" i="15"/>
  <c r="H369" i="15"/>
  <c r="G369" i="15"/>
  <c r="F369" i="15"/>
  <c r="E369" i="15"/>
  <c r="D369" i="15"/>
  <c r="C369" i="15"/>
  <c r="AA801" i="15"/>
  <c r="V366" i="15"/>
  <c r="T366" i="15"/>
  <c r="U366" i="15" s="1"/>
  <c r="N366" i="15"/>
  <c r="M366" i="15"/>
  <c r="L366" i="15"/>
  <c r="K366" i="15"/>
  <c r="J366" i="15"/>
  <c r="H366" i="15"/>
  <c r="G366" i="15"/>
  <c r="F366" i="15"/>
  <c r="E366" i="15"/>
  <c r="D366" i="15"/>
  <c r="C366" i="15"/>
  <c r="AA800" i="15"/>
  <c r="V363" i="15"/>
  <c r="T363" i="15"/>
  <c r="U363" i="15" s="1"/>
  <c r="N363" i="15"/>
  <c r="M363" i="15"/>
  <c r="L363" i="15"/>
  <c r="K363" i="15"/>
  <c r="J363" i="15"/>
  <c r="H363" i="15"/>
  <c r="G363" i="15"/>
  <c r="F363" i="15"/>
  <c r="E363" i="15"/>
  <c r="D363" i="15"/>
  <c r="C363" i="15"/>
  <c r="AA799" i="15"/>
  <c r="V368" i="15"/>
  <c r="T368" i="15"/>
  <c r="U368" i="15" s="1"/>
  <c r="N368" i="15"/>
  <c r="M368" i="15"/>
  <c r="L368" i="15"/>
  <c r="K368" i="15"/>
  <c r="J368" i="15"/>
  <c r="H368" i="15"/>
  <c r="G368" i="15"/>
  <c r="F368" i="15"/>
  <c r="E368" i="15"/>
  <c r="D368" i="15"/>
  <c r="C368" i="15"/>
  <c r="AA798" i="15"/>
  <c r="V359" i="15"/>
  <c r="T359" i="15"/>
  <c r="U359" i="15" s="1"/>
  <c r="N359" i="15"/>
  <c r="M359" i="15"/>
  <c r="L359" i="15"/>
  <c r="K359" i="15"/>
  <c r="J359" i="15"/>
  <c r="H359" i="15"/>
  <c r="G359" i="15"/>
  <c r="F359" i="15"/>
  <c r="E359" i="15"/>
  <c r="D359" i="15"/>
  <c r="C359" i="15"/>
  <c r="AA797" i="15"/>
  <c r="V378" i="15"/>
  <c r="T378" i="15"/>
  <c r="U378" i="15" s="1"/>
  <c r="N378" i="15"/>
  <c r="M378" i="15"/>
  <c r="L378" i="15"/>
  <c r="K378" i="15"/>
  <c r="J378" i="15"/>
  <c r="H378" i="15"/>
  <c r="G378" i="15"/>
  <c r="F378" i="15"/>
  <c r="E378" i="15"/>
  <c r="D378" i="15"/>
  <c r="C378" i="15"/>
  <c r="AA796" i="15"/>
  <c r="V356" i="15"/>
  <c r="T356" i="15"/>
  <c r="U356" i="15" s="1"/>
  <c r="N356" i="15"/>
  <c r="M356" i="15"/>
  <c r="L356" i="15"/>
  <c r="K356" i="15"/>
  <c r="J356" i="15"/>
  <c r="H356" i="15"/>
  <c r="G356" i="15"/>
  <c r="F356" i="15"/>
  <c r="E356" i="15"/>
  <c r="D356" i="15"/>
  <c r="C356" i="15"/>
  <c r="AA795" i="15"/>
  <c r="V381" i="15"/>
  <c r="T381" i="15"/>
  <c r="U381" i="15" s="1"/>
  <c r="N381" i="15"/>
  <c r="M381" i="15"/>
  <c r="L381" i="15"/>
  <c r="K381" i="15"/>
  <c r="J381" i="15"/>
  <c r="H381" i="15"/>
  <c r="G381" i="15"/>
  <c r="F381" i="15"/>
  <c r="E381" i="15"/>
  <c r="D381" i="15"/>
  <c r="C381" i="15"/>
  <c r="AA794" i="15"/>
  <c r="V350" i="15"/>
  <c r="T350" i="15"/>
  <c r="U350" i="15" s="1"/>
  <c r="N350" i="15"/>
  <c r="M350" i="15"/>
  <c r="L350" i="15"/>
  <c r="K350" i="15"/>
  <c r="J350" i="15"/>
  <c r="H350" i="15"/>
  <c r="G350" i="15"/>
  <c r="F350" i="15"/>
  <c r="E350" i="15"/>
  <c r="D350" i="15"/>
  <c r="C350" i="15"/>
  <c r="AA793" i="15"/>
  <c r="V332" i="15"/>
  <c r="T332" i="15"/>
  <c r="U332" i="15" s="1"/>
  <c r="N332" i="15"/>
  <c r="M332" i="15"/>
  <c r="L332" i="15"/>
  <c r="K332" i="15"/>
  <c r="J332" i="15"/>
  <c r="H332" i="15"/>
  <c r="G332" i="15"/>
  <c r="F332" i="15"/>
  <c r="E332" i="15"/>
  <c r="D332" i="15"/>
  <c r="C332" i="15"/>
  <c r="AA792" i="15"/>
  <c r="V342" i="15"/>
  <c r="T342" i="15"/>
  <c r="U342" i="15" s="1"/>
  <c r="N342" i="15"/>
  <c r="M342" i="15"/>
  <c r="L342" i="15"/>
  <c r="K342" i="15"/>
  <c r="J342" i="15"/>
  <c r="H342" i="15"/>
  <c r="G342" i="15"/>
  <c r="F342" i="15"/>
  <c r="E342" i="15"/>
  <c r="D342" i="15"/>
  <c r="C342" i="15"/>
  <c r="AA791" i="15"/>
  <c r="V272" i="15"/>
  <c r="U272" i="15"/>
  <c r="T272" i="15"/>
  <c r="N272" i="15"/>
  <c r="M272" i="15"/>
  <c r="L272" i="15"/>
  <c r="K272" i="15"/>
  <c r="J272" i="15"/>
  <c r="H272" i="15"/>
  <c r="G272" i="15"/>
  <c r="F272" i="15"/>
  <c r="E272" i="15"/>
  <c r="D272" i="15"/>
  <c r="C272" i="15"/>
  <c r="AA790" i="15"/>
  <c r="V311" i="15"/>
  <c r="T311" i="15"/>
  <c r="U311" i="15" s="1"/>
  <c r="N311" i="15"/>
  <c r="M311" i="15"/>
  <c r="L311" i="15"/>
  <c r="K311" i="15"/>
  <c r="J311" i="15"/>
  <c r="H311" i="15"/>
  <c r="G311" i="15"/>
  <c r="F311" i="15"/>
  <c r="E311" i="15"/>
  <c r="D311" i="15"/>
  <c r="C311" i="15"/>
  <c r="AA789" i="15"/>
  <c r="V294" i="15"/>
  <c r="T294" i="15"/>
  <c r="U294" i="15" s="1"/>
  <c r="N294" i="15"/>
  <c r="M294" i="15"/>
  <c r="L294" i="15"/>
  <c r="K294" i="15"/>
  <c r="J294" i="15"/>
  <c r="H294" i="15"/>
  <c r="G294" i="15"/>
  <c r="F294" i="15"/>
  <c r="E294" i="15"/>
  <c r="D294" i="15"/>
  <c r="C294" i="15"/>
  <c r="AA788" i="15"/>
  <c r="V235" i="15"/>
  <c r="T235" i="15"/>
  <c r="U235" i="15" s="1"/>
  <c r="N235" i="15"/>
  <c r="M235" i="15"/>
  <c r="L235" i="15"/>
  <c r="K235" i="15"/>
  <c r="J235" i="15"/>
  <c r="H235" i="15"/>
  <c r="G235" i="15"/>
  <c r="F235" i="15"/>
  <c r="E235" i="15"/>
  <c r="D235" i="15"/>
  <c r="C235" i="15"/>
  <c r="AA787" i="15"/>
  <c r="V248" i="15"/>
  <c r="T248" i="15"/>
  <c r="U248" i="15" s="1"/>
  <c r="N248" i="15"/>
  <c r="M248" i="15"/>
  <c r="L248" i="15"/>
  <c r="K248" i="15"/>
  <c r="J248" i="15"/>
  <c r="H248" i="15"/>
  <c r="G248" i="15"/>
  <c r="F248" i="15"/>
  <c r="E248" i="15"/>
  <c r="D248" i="15"/>
  <c r="C248" i="15"/>
  <c r="AA786" i="15"/>
  <c r="V221" i="15"/>
  <c r="T221" i="15"/>
  <c r="U221" i="15" s="1"/>
  <c r="N221" i="15"/>
  <c r="M221" i="15"/>
  <c r="L221" i="15"/>
  <c r="K221" i="15"/>
  <c r="J221" i="15"/>
  <c r="H221" i="15"/>
  <c r="G221" i="15"/>
  <c r="F221" i="15"/>
  <c r="E221" i="15"/>
  <c r="D221" i="15"/>
  <c r="C221" i="15"/>
  <c r="AA785" i="15"/>
  <c r="V202" i="15"/>
  <c r="T202" i="15"/>
  <c r="U202" i="15" s="1"/>
  <c r="N202" i="15"/>
  <c r="M202" i="15"/>
  <c r="L202" i="15"/>
  <c r="K202" i="15"/>
  <c r="J202" i="15"/>
  <c r="H202" i="15"/>
  <c r="G202" i="15"/>
  <c r="F202" i="15"/>
  <c r="E202" i="15"/>
  <c r="D202" i="15"/>
  <c r="C202" i="15"/>
  <c r="AA784" i="15"/>
  <c r="V198" i="15"/>
  <c r="T198" i="15"/>
  <c r="U198" i="15" s="1"/>
  <c r="N198" i="15"/>
  <c r="M198" i="15"/>
  <c r="L198" i="15"/>
  <c r="K198" i="15"/>
  <c r="J198" i="15"/>
  <c r="H198" i="15"/>
  <c r="G198" i="15"/>
  <c r="F198" i="15"/>
  <c r="E198" i="15"/>
  <c r="D198" i="15"/>
  <c r="C198" i="15"/>
  <c r="AA783" i="15"/>
  <c r="V153" i="15"/>
  <c r="U153" i="15"/>
  <c r="T153" i="15"/>
  <c r="N153" i="15"/>
  <c r="M153" i="15"/>
  <c r="L153" i="15"/>
  <c r="K153" i="15"/>
  <c r="J153" i="15"/>
  <c r="H153" i="15"/>
  <c r="G153" i="15"/>
  <c r="F153" i="15"/>
  <c r="E153" i="15"/>
  <c r="D153" i="15"/>
  <c r="C153" i="15"/>
  <c r="AA782" i="15"/>
  <c r="V175" i="15"/>
  <c r="T175" i="15"/>
  <c r="U175" i="15" s="1"/>
  <c r="N175" i="15"/>
  <c r="M175" i="15"/>
  <c r="L175" i="15"/>
  <c r="K175" i="15"/>
  <c r="J175" i="15"/>
  <c r="H175" i="15"/>
  <c r="G175" i="15"/>
  <c r="F175" i="15"/>
  <c r="E175" i="15"/>
  <c r="D175" i="15"/>
  <c r="C175" i="15"/>
  <c r="AA781" i="15"/>
  <c r="V159" i="15"/>
  <c r="T159" i="15"/>
  <c r="U159" i="15" s="1"/>
  <c r="N159" i="15"/>
  <c r="M159" i="15"/>
  <c r="L159" i="15"/>
  <c r="K159" i="15"/>
  <c r="J159" i="15"/>
  <c r="H159" i="15"/>
  <c r="G159" i="15"/>
  <c r="F159" i="15"/>
  <c r="E159" i="15"/>
  <c r="D159" i="15"/>
  <c r="C159" i="15"/>
  <c r="AA780" i="15"/>
  <c r="V147" i="15"/>
  <c r="T147" i="15"/>
  <c r="U147" i="15" s="1"/>
  <c r="N147" i="15"/>
  <c r="M147" i="15"/>
  <c r="L147" i="15"/>
  <c r="K147" i="15"/>
  <c r="J147" i="15"/>
  <c r="H147" i="15"/>
  <c r="G147" i="15"/>
  <c r="F147" i="15"/>
  <c r="E147" i="15"/>
  <c r="D147" i="15"/>
  <c r="C147" i="15"/>
  <c r="AA779" i="15"/>
  <c r="V150" i="15"/>
  <c r="T150" i="15"/>
  <c r="U150" i="15" s="1"/>
  <c r="N150" i="15"/>
  <c r="M150" i="15"/>
  <c r="L150" i="15"/>
  <c r="K150" i="15"/>
  <c r="J150" i="15"/>
  <c r="H150" i="15"/>
  <c r="G150" i="15"/>
  <c r="F150" i="15"/>
  <c r="E150" i="15"/>
  <c r="D150" i="15"/>
  <c r="C150" i="15"/>
  <c r="AA778" i="15"/>
  <c r="V190" i="15"/>
  <c r="T190" i="15"/>
  <c r="U190" i="15" s="1"/>
  <c r="N190" i="15"/>
  <c r="M190" i="15"/>
  <c r="L190" i="15"/>
  <c r="K190" i="15"/>
  <c r="J190" i="15"/>
  <c r="H190" i="15"/>
  <c r="G190" i="15"/>
  <c r="F190" i="15"/>
  <c r="E190" i="15"/>
  <c r="D190" i="15"/>
  <c r="C190" i="15"/>
  <c r="AA777" i="15"/>
  <c r="V179" i="15"/>
  <c r="T179" i="15"/>
  <c r="U179" i="15" s="1"/>
  <c r="N179" i="15"/>
  <c r="M179" i="15"/>
  <c r="L179" i="15"/>
  <c r="K179" i="15"/>
  <c r="J179" i="15"/>
  <c r="H179" i="15"/>
  <c r="G179" i="15"/>
  <c r="F179" i="15"/>
  <c r="E179" i="15"/>
  <c r="D179" i="15"/>
  <c r="C179" i="15"/>
  <c r="AA776" i="15"/>
  <c r="V109" i="15"/>
  <c r="T109" i="15"/>
  <c r="U109" i="15" s="1"/>
  <c r="N109" i="15"/>
  <c r="M109" i="15"/>
  <c r="L109" i="15"/>
  <c r="K109" i="15"/>
  <c r="J109" i="15"/>
  <c r="H109" i="15"/>
  <c r="G109" i="15"/>
  <c r="F109" i="15"/>
  <c r="E109" i="15"/>
  <c r="D109" i="15"/>
  <c r="C109" i="15"/>
  <c r="AA775" i="15"/>
  <c r="V97" i="15"/>
  <c r="U97" i="15"/>
  <c r="T97" i="15"/>
  <c r="N97" i="15"/>
  <c r="M97" i="15"/>
  <c r="L97" i="15"/>
  <c r="K97" i="15"/>
  <c r="J97" i="15"/>
  <c r="H97" i="15"/>
  <c r="G97" i="15"/>
  <c r="F97" i="15"/>
  <c r="E97" i="15"/>
  <c r="D97" i="15"/>
  <c r="C97" i="15"/>
  <c r="AA774" i="15"/>
  <c r="V119" i="15"/>
  <c r="T119" i="15"/>
  <c r="U119" i="15" s="1"/>
  <c r="N119" i="15"/>
  <c r="M119" i="15"/>
  <c r="L119" i="15"/>
  <c r="K119" i="15"/>
  <c r="J119" i="15"/>
  <c r="H119" i="15"/>
  <c r="G119" i="15"/>
  <c r="F119" i="15"/>
  <c r="E119" i="15"/>
  <c r="D119" i="15"/>
  <c r="C119" i="15"/>
  <c r="AA773" i="15"/>
  <c r="V72" i="15"/>
  <c r="T72" i="15"/>
  <c r="U72" i="15" s="1"/>
  <c r="N72" i="15"/>
  <c r="M72" i="15"/>
  <c r="L72" i="15"/>
  <c r="K72" i="15"/>
  <c r="J72" i="15"/>
  <c r="H72" i="15"/>
  <c r="G72" i="15"/>
  <c r="F72" i="15"/>
  <c r="E72" i="15"/>
  <c r="D72" i="15"/>
  <c r="C72" i="15"/>
  <c r="AA772" i="15"/>
  <c r="V95" i="15"/>
  <c r="T95" i="15"/>
  <c r="U95" i="15" s="1"/>
  <c r="N95" i="15"/>
  <c r="M95" i="15"/>
  <c r="L95" i="15"/>
  <c r="K95" i="15"/>
  <c r="J95" i="15"/>
  <c r="H95" i="15"/>
  <c r="G95" i="15"/>
  <c r="F95" i="15"/>
  <c r="E95" i="15"/>
  <c r="D95" i="15"/>
  <c r="C95" i="15"/>
  <c r="AA771" i="15"/>
  <c r="V117" i="15"/>
  <c r="T117" i="15"/>
  <c r="U117" i="15" s="1"/>
  <c r="N117" i="15"/>
  <c r="M117" i="15"/>
  <c r="L117" i="15"/>
  <c r="K117" i="15"/>
  <c r="J117" i="15"/>
  <c r="H117" i="15"/>
  <c r="G117" i="15"/>
  <c r="F117" i="15"/>
  <c r="E117" i="15"/>
  <c r="D117" i="15"/>
  <c r="C117" i="15"/>
  <c r="AA770" i="15"/>
  <c r="V105" i="15"/>
  <c r="T105" i="15"/>
  <c r="U105" i="15" s="1"/>
  <c r="N105" i="15"/>
  <c r="M105" i="15"/>
  <c r="L105" i="15"/>
  <c r="K105" i="15"/>
  <c r="J105" i="15"/>
  <c r="H105" i="15"/>
  <c r="G105" i="15"/>
  <c r="F105" i="15"/>
  <c r="E105" i="15"/>
  <c r="D105" i="15"/>
  <c r="C105" i="15"/>
  <c r="AA769" i="15"/>
  <c r="V50" i="15"/>
  <c r="T50" i="15"/>
  <c r="U50" i="15" s="1"/>
  <c r="N50" i="15"/>
  <c r="M50" i="15"/>
  <c r="L50" i="15"/>
  <c r="K50" i="15"/>
  <c r="J50" i="15"/>
  <c r="H50" i="15"/>
  <c r="G50" i="15"/>
  <c r="F50" i="15"/>
  <c r="E50" i="15"/>
  <c r="D50" i="15"/>
  <c r="C50" i="15"/>
  <c r="AA768" i="15"/>
  <c r="V59" i="15"/>
  <c r="T59" i="15"/>
  <c r="U59" i="15" s="1"/>
  <c r="N59" i="15"/>
  <c r="M59" i="15"/>
  <c r="L59" i="15"/>
  <c r="K59" i="15"/>
  <c r="J59" i="15"/>
  <c r="H59" i="15"/>
  <c r="G59" i="15"/>
  <c r="F59" i="15"/>
  <c r="E59" i="15"/>
  <c r="D59" i="15"/>
  <c r="C59" i="15"/>
  <c r="AA767" i="15"/>
  <c r="V58" i="15"/>
  <c r="U58" i="15"/>
  <c r="T58" i="15"/>
  <c r="N58" i="15"/>
  <c r="M58" i="15"/>
  <c r="L58" i="15"/>
  <c r="K58" i="15"/>
  <c r="J58" i="15"/>
  <c r="H58" i="15"/>
  <c r="G58" i="15"/>
  <c r="F58" i="15"/>
  <c r="E58" i="15"/>
  <c r="D58" i="15"/>
  <c r="C58" i="15"/>
  <c r="AA766" i="15"/>
  <c r="V48" i="15"/>
  <c r="T48" i="15"/>
  <c r="U48" i="15" s="1"/>
  <c r="N48" i="15"/>
  <c r="M48" i="15"/>
  <c r="L48" i="15"/>
  <c r="K48" i="15"/>
  <c r="J48" i="15"/>
  <c r="H48" i="15"/>
  <c r="G48" i="15"/>
  <c r="F48" i="15"/>
  <c r="E48" i="15"/>
  <c r="D48" i="15"/>
  <c r="C48" i="15"/>
  <c r="AA765" i="15"/>
  <c r="V37" i="15"/>
  <c r="T37" i="15"/>
  <c r="U37" i="15" s="1"/>
  <c r="N37" i="15"/>
  <c r="M37" i="15"/>
  <c r="L37" i="15"/>
  <c r="K37" i="15"/>
  <c r="J37" i="15"/>
  <c r="H37" i="15"/>
  <c r="G37" i="15"/>
  <c r="F37" i="15"/>
  <c r="E37" i="15"/>
  <c r="D37" i="15"/>
  <c r="C37" i="15"/>
  <c r="AA764" i="15"/>
  <c r="V26" i="15"/>
  <c r="T26" i="15"/>
  <c r="U26" i="15" s="1"/>
  <c r="N26" i="15"/>
  <c r="M26" i="15"/>
  <c r="L26" i="15"/>
  <c r="K26" i="15"/>
  <c r="J26" i="15"/>
  <c r="H26" i="15"/>
  <c r="G26" i="15"/>
  <c r="F26" i="15"/>
  <c r="E26" i="15"/>
  <c r="D26" i="15"/>
  <c r="C26" i="15"/>
  <c r="AA763" i="15"/>
  <c r="V35" i="15"/>
  <c r="T35" i="15"/>
  <c r="U35" i="15" s="1"/>
  <c r="N35" i="15"/>
  <c r="M35" i="15"/>
  <c r="L35" i="15"/>
  <c r="K35" i="15"/>
  <c r="J35" i="15"/>
  <c r="H35" i="15"/>
  <c r="G35" i="15"/>
  <c r="F35" i="15"/>
  <c r="E35" i="15"/>
  <c r="D35" i="15"/>
  <c r="C35" i="15"/>
  <c r="AA762" i="15"/>
  <c r="V20" i="15"/>
  <c r="T20" i="15"/>
  <c r="U20" i="15" s="1"/>
  <c r="N20" i="15"/>
  <c r="M20" i="15"/>
  <c r="L20" i="15"/>
  <c r="K20" i="15"/>
  <c r="J20" i="15"/>
  <c r="H20" i="15"/>
  <c r="G20" i="15"/>
  <c r="F20" i="15"/>
  <c r="E20" i="15"/>
  <c r="D20" i="15"/>
  <c r="C20" i="15"/>
  <c r="AA761" i="15"/>
  <c r="AA760" i="15"/>
  <c r="V845" i="15"/>
  <c r="T845" i="15"/>
  <c r="U845" i="15" s="1"/>
  <c r="N845" i="15"/>
  <c r="M845" i="15"/>
  <c r="L845" i="15"/>
  <c r="K845" i="15"/>
  <c r="J845" i="15"/>
  <c r="H845" i="15"/>
  <c r="G845" i="15"/>
  <c r="F845" i="15"/>
  <c r="E845" i="15"/>
  <c r="D845" i="15"/>
  <c r="C845" i="15"/>
  <c r="AA759" i="15"/>
  <c r="V847" i="15"/>
  <c r="T847" i="15"/>
  <c r="U847" i="15" s="1"/>
  <c r="N847" i="15"/>
  <c r="M847" i="15"/>
  <c r="L847" i="15"/>
  <c r="K847" i="15"/>
  <c r="J847" i="15"/>
  <c r="H847" i="15"/>
  <c r="G847" i="15"/>
  <c r="F847" i="15"/>
  <c r="E847" i="15"/>
  <c r="D847" i="15"/>
  <c r="C847" i="15"/>
  <c r="AA758" i="15"/>
  <c r="V817" i="15"/>
  <c r="T817" i="15"/>
  <c r="U817" i="15" s="1"/>
  <c r="N817" i="15"/>
  <c r="M817" i="15"/>
  <c r="L817" i="15"/>
  <c r="K817" i="15"/>
  <c r="J817" i="15"/>
  <c r="H817" i="15"/>
  <c r="G817" i="15"/>
  <c r="F817" i="15"/>
  <c r="E817" i="15"/>
  <c r="D817" i="15"/>
  <c r="C817" i="15"/>
  <c r="AA757" i="15"/>
  <c r="V822" i="15"/>
  <c r="T822" i="15"/>
  <c r="U822" i="15" s="1"/>
  <c r="N822" i="15"/>
  <c r="M822" i="15"/>
  <c r="L822" i="15"/>
  <c r="K822" i="15"/>
  <c r="J822" i="15"/>
  <c r="H822" i="15"/>
  <c r="G822" i="15"/>
  <c r="F822" i="15"/>
  <c r="E822" i="15"/>
  <c r="D822" i="15"/>
  <c r="C822" i="15"/>
  <c r="AA756" i="15"/>
  <c r="V812" i="15"/>
  <c r="U812" i="15"/>
  <c r="T812" i="15"/>
  <c r="N812" i="15"/>
  <c r="M812" i="15"/>
  <c r="L812" i="15"/>
  <c r="K812" i="15"/>
  <c r="J812" i="15"/>
  <c r="H812" i="15"/>
  <c r="G812" i="15"/>
  <c r="F812" i="15"/>
  <c r="E812" i="15"/>
  <c r="D812" i="15"/>
  <c r="C812" i="15"/>
  <c r="AA755" i="15"/>
  <c r="V824" i="15"/>
  <c r="T824" i="15"/>
  <c r="U824" i="15" s="1"/>
  <c r="N824" i="15"/>
  <c r="M824" i="15"/>
  <c r="L824" i="15"/>
  <c r="K824" i="15"/>
  <c r="J824" i="15"/>
  <c r="H824" i="15"/>
  <c r="G824" i="15"/>
  <c r="F824" i="15"/>
  <c r="E824" i="15"/>
  <c r="D824" i="15"/>
  <c r="C824" i="15"/>
  <c r="AA754" i="15"/>
  <c r="V826" i="15"/>
  <c r="T826" i="15"/>
  <c r="U826" i="15" s="1"/>
  <c r="N826" i="15"/>
  <c r="M826" i="15"/>
  <c r="L826" i="15"/>
  <c r="K826" i="15"/>
  <c r="J826" i="15"/>
  <c r="H826" i="15"/>
  <c r="G826" i="15"/>
  <c r="F826" i="15"/>
  <c r="E826" i="15"/>
  <c r="D826" i="15"/>
  <c r="C826" i="15"/>
  <c r="AA753" i="15"/>
  <c r="V834" i="15"/>
  <c r="T834" i="15"/>
  <c r="U834" i="15" s="1"/>
  <c r="N834" i="15"/>
  <c r="M834" i="15"/>
  <c r="L834" i="15"/>
  <c r="K834" i="15"/>
  <c r="J834" i="15"/>
  <c r="H834" i="15"/>
  <c r="G834" i="15"/>
  <c r="F834" i="15"/>
  <c r="E834" i="15"/>
  <c r="D834" i="15"/>
  <c r="C834" i="15"/>
  <c r="AA752" i="15"/>
  <c r="V841" i="15"/>
  <c r="T841" i="15"/>
  <c r="U841" i="15" s="1"/>
  <c r="N841" i="15"/>
  <c r="M841" i="15"/>
  <c r="L841" i="15"/>
  <c r="K841" i="15"/>
  <c r="J841" i="15"/>
  <c r="H841" i="15"/>
  <c r="G841" i="15"/>
  <c r="F841" i="15"/>
  <c r="E841" i="15"/>
  <c r="D841" i="15"/>
  <c r="C841" i="15"/>
  <c r="AA751" i="15"/>
  <c r="V801" i="15"/>
  <c r="T801" i="15"/>
  <c r="U801" i="15" s="1"/>
  <c r="N801" i="15"/>
  <c r="M801" i="15"/>
  <c r="L801" i="15"/>
  <c r="K801" i="15"/>
  <c r="J801" i="15"/>
  <c r="H801" i="15"/>
  <c r="G801" i="15"/>
  <c r="F801" i="15"/>
  <c r="E801" i="15"/>
  <c r="D801" i="15"/>
  <c r="C801" i="15"/>
  <c r="AA750" i="15"/>
  <c r="V829" i="15"/>
  <c r="T829" i="15"/>
  <c r="U829" i="15" s="1"/>
  <c r="N829" i="15"/>
  <c r="M829" i="15"/>
  <c r="L829" i="15"/>
  <c r="K829" i="15"/>
  <c r="J829" i="15"/>
  <c r="H829" i="15"/>
  <c r="G829" i="15"/>
  <c r="F829" i="15"/>
  <c r="E829" i="15"/>
  <c r="D829" i="15"/>
  <c r="C829" i="15"/>
  <c r="AA749" i="15"/>
  <c r="V818" i="15"/>
  <c r="T818" i="15"/>
  <c r="U818" i="15" s="1"/>
  <c r="N818" i="15"/>
  <c r="M818" i="15"/>
  <c r="L818" i="15"/>
  <c r="K818" i="15"/>
  <c r="J818" i="15"/>
  <c r="H818" i="15"/>
  <c r="G818" i="15"/>
  <c r="F818" i="15"/>
  <c r="E818" i="15"/>
  <c r="D818" i="15"/>
  <c r="C818" i="15"/>
  <c r="AA748" i="15"/>
  <c r="V787" i="15"/>
  <c r="U787" i="15"/>
  <c r="T787" i="15"/>
  <c r="N787" i="15"/>
  <c r="M787" i="15"/>
  <c r="L787" i="15"/>
  <c r="K787" i="15"/>
  <c r="J787" i="15"/>
  <c r="H787" i="15"/>
  <c r="G787" i="15"/>
  <c r="F787" i="15"/>
  <c r="E787" i="15"/>
  <c r="D787" i="15"/>
  <c r="C787" i="15"/>
  <c r="AA747" i="15"/>
  <c r="V788" i="15"/>
  <c r="T788" i="15"/>
  <c r="U788" i="15" s="1"/>
  <c r="N788" i="15"/>
  <c r="M788" i="15"/>
  <c r="L788" i="15"/>
  <c r="K788" i="15"/>
  <c r="J788" i="15"/>
  <c r="H788" i="15"/>
  <c r="G788" i="15"/>
  <c r="F788" i="15"/>
  <c r="E788" i="15"/>
  <c r="D788" i="15"/>
  <c r="C788" i="15"/>
  <c r="AA746" i="15"/>
  <c r="V779" i="15"/>
  <c r="T779" i="15"/>
  <c r="U779" i="15" s="1"/>
  <c r="N779" i="15"/>
  <c r="M779" i="15"/>
  <c r="L779" i="15"/>
  <c r="K779" i="15"/>
  <c r="J779" i="15"/>
  <c r="H779" i="15"/>
  <c r="G779" i="15"/>
  <c r="F779" i="15"/>
  <c r="E779" i="15"/>
  <c r="D779" i="15"/>
  <c r="C779" i="15"/>
  <c r="AA745" i="15"/>
  <c r="V782" i="15"/>
  <c r="T782" i="15"/>
  <c r="U782" i="15" s="1"/>
  <c r="N782" i="15"/>
  <c r="M782" i="15"/>
  <c r="L782" i="15"/>
  <c r="K782" i="15"/>
  <c r="J782" i="15"/>
  <c r="H782" i="15"/>
  <c r="G782" i="15"/>
  <c r="F782" i="15"/>
  <c r="E782" i="15"/>
  <c r="D782" i="15"/>
  <c r="C782" i="15"/>
  <c r="AA744" i="15"/>
  <c r="V791" i="15"/>
  <c r="T791" i="15"/>
  <c r="U791" i="15" s="1"/>
  <c r="N791" i="15"/>
  <c r="M791" i="15"/>
  <c r="L791" i="15"/>
  <c r="K791" i="15"/>
  <c r="J791" i="15"/>
  <c r="H791" i="15"/>
  <c r="G791" i="15"/>
  <c r="F791" i="15"/>
  <c r="E791" i="15"/>
  <c r="D791" i="15"/>
  <c r="C791" i="15"/>
  <c r="AA743" i="15"/>
  <c r="V747" i="15"/>
  <c r="T747" i="15"/>
  <c r="U747" i="15" s="1"/>
  <c r="N747" i="15"/>
  <c r="M747" i="15"/>
  <c r="L747" i="15"/>
  <c r="K747" i="15"/>
  <c r="J747" i="15"/>
  <c r="H747" i="15"/>
  <c r="G747" i="15"/>
  <c r="F747" i="15"/>
  <c r="E747" i="15"/>
  <c r="D747" i="15"/>
  <c r="C747" i="15"/>
  <c r="AA742" i="15"/>
  <c r="V719" i="15"/>
  <c r="T719" i="15"/>
  <c r="U719" i="15" s="1"/>
  <c r="N719" i="15"/>
  <c r="M719" i="15"/>
  <c r="L719" i="15"/>
  <c r="K719" i="15"/>
  <c r="J719" i="15"/>
  <c r="H719" i="15"/>
  <c r="G719" i="15"/>
  <c r="F719" i="15"/>
  <c r="E719" i="15"/>
  <c r="D719" i="15"/>
  <c r="C719" i="15"/>
  <c r="AA741" i="15"/>
  <c r="V753" i="15"/>
  <c r="T753" i="15"/>
  <c r="U753" i="15" s="1"/>
  <c r="N753" i="15"/>
  <c r="M753" i="15"/>
  <c r="L753" i="15"/>
  <c r="K753" i="15"/>
  <c r="J753" i="15"/>
  <c r="H753" i="15"/>
  <c r="G753" i="15"/>
  <c r="F753" i="15"/>
  <c r="E753" i="15"/>
  <c r="D753" i="15"/>
  <c r="C753" i="15"/>
  <c r="AA740" i="15"/>
  <c r="V732" i="15"/>
  <c r="U732" i="15"/>
  <c r="T732" i="15"/>
  <c r="N732" i="15"/>
  <c r="M732" i="15"/>
  <c r="L732" i="15"/>
  <c r="K732" i="15"/>
  <c r="J732" i="15"/>
  <c r="H732" i="15"/>
  <c r="G732" i="15"/>
  <c r="F732" i="15"/>
  <c r="E732" i="15"/>
  <c r="D732" i="15"/>
  <c r="C732" i="15"/>
  <c r="AA739" i="15"/>
  <c r="V728" i="15"/>
  <c r="T728" i="15"/>
  <c r="U728" i="15" s="1"/>
  <c r="N728" i="15"/>
  <c r="M728" i="15"/>
  <c r="L728" i="15"/>
  <c r="K728" i="15"/>
  <c r="J728" i="15"/>
  <c r="H728" i="15"/>
  <c r="G728" i="15"/>
  <c r="F728" i="15"/>
  <c r="E728" i="15"/>
  <c r="D728" i="15"/>
  <c r="C728" i="15"/>
  <c r="AA738" i="15"/>
  <c r="V770" i="15"/>
  <c r="T770" i="15"/>
  <c r="U770" i="15" s="1"/>
  <c r="N770" i="15"/>
  <c r="M770" i="15"/>
  <c r="L770" i="15"/>
  <c r="K770" i="15"/>
  <c r="J770" i="15"/>
  <c r="H770" i="15"/>
  <c r="G770" i="15"/>
  <c r="F770" i="15"/>
  <c r="E770" i="15"/>
  <c r="D770" i="15"/>
  <c r="C770" i="15"/>
  <c r="AA737" i="15"/>
  <c r="V763" i="15"/>
  <c r="T763" i="15"/>
  <c r="U763" i="15" s="1"/>
  <c r="N763" i="15"/>
  <c r="M763" i="15"/>
  <c r="L763" i="15"/>
  <c r="K763" i="15"/>
  <c r="J763" i="15"/>
  <c r="H763" i="15"/>
  <c r="G763" i="15"/>
  <c r="F763" i="15"/>
  <c r="E763" i="15"/>
  <c r="D763" i="15"/>
  <c r="C763" i="15"/>
  <c r="AA736" i="15"/>
  <c r="V711" i="15"/>
  <c r="T711" i="15"/>
  <c r="U711" i="15" s="1"/>
  <c r="N711" i="15"/>
  <c r="M711" i="15"/>
  <c r="L711" i="15"/>
  <c r="K711" i="15"/>
  <c r="J711" i="15"/>
  <c r="H711" i="15"/>
  <c r="G711" i="15"/>
  <c r="F711" i="15"/>
  <c r="E711" i="15"/>
  <c r="D711" i="15"/>
  <c r="C711" i="15"/>
  <c r="AA735" i="15"/>
  <c r="V701" i="15"/>
  <c r="T701" i="15"/>
  <c r="U701" i="15" s="1"/>
  <c r="N701" i="15"/>
  <c r="M701" i="15"/>
  <c r="L701" i="15"/>
  <c r="K701" i="15"/>
  <c r="J701" i="15"/>
  <c r="H701" i="15"/>
  <c r="G701" i="15"/>
  <c r="F701" i="15"/>
  <c r="E701" i="15"/>
  <c r="D701" i="15"/>
  <c r="C701" i="15"/>
  <c r="AA734" i="15"/>
  <c r="V707" i="15"/>
  <c r="T707" i="15"/>
  <c r="U707" i="15" s="1"/>
  <c r="N707" i="15"/>
  <c r="M707" i="15"/>
  <c r="L707" i="15"/>
  <c r="K707" i="15"/>
  <c r="J707" i="15"/>
  <c r="H707" i="15"/>
  <c r="G707" i="15"/>
  <c r="F707" i="15"/>
  <c r="E707" i="15"/>
  <c r="D707" i="15"/>
  <c r="C707" i="15"/>
  <c r="AA733" i="15"/>
  <c r="V681" i="15"/>
  <c r="T681" i="15"/>
  <c r="U681" i="15" s="1"/>
  <c r="N681" i="15"/>
  <c r="M681" i="15"/>
  <c r="L681" i="15"/>
  <c r="K681" i="15"/>
  <c r="J681" i="15"/>
  <c r="H681" i="15"/>
  <c r="G681" i="15"/>
  <c r="F681" i="15"/>
  <c r="E681" i="15"/>
  <c r="D681" i="15"/>
  <c r="C681" i="15"/>
  <c r="AA732" i="15"/>
  <c r="V664" i="15"/>
  <c r="U664" i="15"/>
  <c r="T664" i="15"/>
  <c r="N664" i="15"/>
  <c r="M664" i="15"/>
  <c r="L664" i="15"/>
  <c r="K664" i="15"/>
  <c r="J664" i="15"/>
  <c r="H664" i="15"/>
  <c r="G664" i="15"/>
  <c r="F664" i="15"/>
  <c r="E664" i="15"/>
  <c r="D664" i="15"/>
  <c r="C664" i="15"/>
  <c r="AA731" i="15"/>
  <c r="V661" i="15"/>
  <c r="T661" i="15"/>
  <c r="U661" i="15" s="1"/>
  <c r="N661" i="15"/>
  <c r="M661" i="15"/>
  <c r="L661" i="15"/>
  <c r="K661" i="15"/>
  <c r="J661" i="15"/>
  <c r="H661" i="15"/>
  <c r="G661" i="15"/>
  <c r="F661" i="15"/>
  <c r="E661" i="15"/>
  <c r="D661" i="15"/>
  <c r="C661" i="15"/>
  <c r="AA730" i="15"/>
  <c r="V667" i="15"/>
  <c r="T667" i="15"/>
  <c r="U667" i="15" s="1"/>
  <c r="N667" i="15"/>
  <c r="M667" i="15"/>
  <c r="L667" i="15"/>
  <c r="K667" i="15"/>
  <c r="J667" i="15"/>
  <c r="H667" i="15"/>
  <c r="G667" i="15"/>
  <c r="F667" i="15"/>
  <c r="E667" i="15"/>
  <c r="D667" i="15"/>
  <c r="C667" i="15"/>
  <c r="AA729" i="15"/>
  <c r="V654" i="15"/>
  <c r="T654" i="15"/>
  <c r="U654" i="15" s="1"/>
  <c r="N654" i="15"/>
  <c r="M654" i="15"/>
  <c r="L654" i="15"/>
  <c r="K654" i="15"/>
  <c r="J654" i="15"/>
  <c r="H654" i="15"/>
  <c r="G654" i="15"/>
  <c r="F654" i="15"/>
  <c r="E654" i="15"/>
  <c r="D654" i="15"/>
  <c r="C654" i="15"/>
  <c r="AA728" i="15"/>
  <c r="V676" i="15"/>
  <c r="T676" i="15"/>
  <c r="U676" i="15" s="1"/>
  <c r="N676" i="15"/>
  <c r="M676" i="15"/>
  <c r="L676" i="15"/>
  <c r="K676" i="15"/>
  <c r="J676" i="15"/>
  <c r="H676" i="15"/>
  <c r="G676" i="15"/>
  <c r="F676" i="15"/>
  <c r="E676" i="15"/>
  <c r="D676" i="15"/>
  <c r="C676" i="15"/>
  <c r="AA727" i="15"/>
  <c r="V689" i="15"/>
  <c r="T689" i="15"/>
  <c r="U689" i="15" s="1"/>
  <c r="N689" i="15"/>
  <c r="M689" i="15"/>
  <c r="L689" i="15"/>
  <c r="K689" i="15"/>
  <c r="J689" i="15"/>
  <c r="H689" i="15"/>
  <c r="G689" i="15"/>
  <c r="F689" i="15"/>
  <c r="E689" i="15"/>
  <c r="D689" i="15"/>
  <c r="C689" i="15"/>
  <c r="AA726" i="15"/>
  <c r="V683" i="15"/>
  <c r="T683" i="15"/>
  <c r="U683" i="15" s="1"/>
  <c r="N683" i="15"/>
  <c r="M683" i="15"/>
  <c r="L683" i="15"/>
  <c r="K683" i="15"/>
  <c r="J683" i="15"/>
  <c r="H683" i="15"/>
  <c r="G683" i="15"/>
  <c r="F683" i="15"/>
  <c r="E683" i="15"/>
  <c r="D683" i="15"/>
  <c r="C683" i="15"/>
  <c r="AA725" i="15"/>
  <c r="V692" i="15"/>
  <c r="T692" i="15"/>
  <c r="U692" i="15" s="1"/>
  <c r="N692" i="15"/>
  <c r="M692" i="15"/>
  <c r="L692" i="15"/>
  <c r="K692" i="15"/>
  <c r="J692" i="15"/>
  <c r="H692" i="15"/>
  <c r="G692" i="15"/>
  <c r="F692" i="15"/>
  <c r="E692" i="15"/>
  <c r="D692" i="15"/>
  <c r="C692" i="15"/>
  <c r="AA724" i="15"/>
  <c r="V650" i="15"/>
  <c r="U650" i="15"/>
  <c r="T650" i="15"/>
  <c r="N650" i="15"/>
  <c r="M650" i="15"/>
  <c r="L650" i="15"/>
  <c r="K650" i="15"/>
  <c r="J650" i="15"/>
  <c r="H650" i="15"/>
  <c r="G650" i="15"/>
  <c r="F650" i="15"/>
  <c r="E650" i="15"/>
  <c r="D650" i="15"/>
  <c r="C650" i="15"/>
  <c r="AA723" i="15"/>
  <c r="V675" i="15"/>
  <c r="T675" i="15"/>
  <c r="U675" i="15" s="1"/>
  <c r="N675" i="15"/>
  <c r="M675" i="15"/>
  <c r="L675" i="15"/>
  <c r="K675" i="15"/>
  <c r="J675" i="15"/>
  <c r="H675" i="15"/>
  <c r="G675" i="15"/>
  <c r="F675" i="15"/>
  <c r="E675" i="15"/>
  <c r="D675" i="15"/>
  <c r="C675" i="15"/>
  <c r="AA722" i="15"/>
  <c r="V613" i="15"/>
  <c r="T613" i="15"/>
  <c r="U613" i="15" s="1"/>
  <c r="N613" i="15"/>
  <c r="M613" i="15"/>
  <c r="L613" i="15"/>
  <c r="K613" i="15"/>
  <c r="J613" i="15"/>
  <c r="H613" i="15"/>
  <c r="G613" i="15"/>
  <c r="F613" i="15"/>
  <c r="E613" i="15"/>
  <c r="D613" i="15"/>
  <c r="C613" i="15"/>
  <c r="AA721" i="15"/>
  <c r="V606" i="15"/>
  <c r="T606" i="15"/>
  <c r="U606" i="15" s="1"/>
  <c r="N606" i="15"/>
  <c r="M606" i="15"/>
  <c r="L606" i="15"/>
  <c r="K606" i="15"/>
  <c r="J606" i="15"/>
  <c r="H606" i="15"/>
  <c r="G606" i="15"/>
  <c r="F606" i="15"/>
  <c r="E606" i="15"/>
  <c r="D606" i="15"/>
  <c r="C606" i="15"/>
  <c r="AA720" i="15"/>
  <c r="V615" i="15"/>
  <c r="T615" i="15"/>
  <c r="U615" i="15" s="1"/>
  <c r="N615" i="15"/>
  <c r="M615" i="15"/>
  <c r="L615" i="15"/>
  <c r="K615" i="15"/>
  <c r="J615" i="15"/>
  <c r="H615" i="15"/>
  <c r="G615" i="15"/>
  <c r="F615" i="15"/>
  <c r="E615" i="15"/>
  <c r="D615" i="15"/>
  <c r="C615" i="15"/>
  <c r="AA719" i="15"/>
  <c r="V640" i="15"/>
  <c r="T640" i="15"/>
  <c r="U640" i="15" s="1"/>
  <c r="N640" i="15"/>
  <c r="M640" i="15"/>
  <c r="L640" i="15"/>
  <c r="K640" i="15"/>
  <c r="J640" i="15"/>
  <c r="H640" i="15"/>
  <c r="G640" i="15"/>
  <c r="F640" i="15"/>
  <c r="E640" i="15"/>
  <c r="D640" i="15"/>
  <c r="C640" i="15"/>
  <c r="AA718" i="15"/>
  <c r="V630" i="15"/>
  <c r="T630" i="15"/>
  <c r="U630" i="15" s="1"/>
  <c r="N630" i="15"/>
  <c r="M630" i="15"/>
  <c r="L630" i="15"/>
  <c r="K630" i="15"/>
  <c r="J630" i="15"/>
  <c r="H630" i="15"/>
  <c r="G630" i="15"/>
  <c r="F630" i="15"/>
  <c r="E630" i="15"/>
  <c r="D630" i="15"/>
  <c r="C630" i="15"/>
  <c r="AA717" i="15"/>
  <c r="V552" i="15"/>
  <c r="T552" i="15"/>
  <c r="U552" i="15" s="1"/>
  <c r="N552" i="15"/>
  <c r="M552" i="15"/>
  <c r="L552" i="15"/>
  <c r="K552" i="15"/>
  <c r="J552" i="15"/>
  <c r="H552" i="15"/>
  <c r="G552" i="15"/>
  <c r="F552" i="15"/>
  <c r="E552" i="15"/>
  <c r="D552" i="15"/>
  <c r="C552" i="15"/>
  <c r="AA716" i="15"/>
  <c r="V537" i="15"/>
  <c r="U537" i="15"/>
  <c r="T537" i="15"/>
  <c r="N537" i="15"/>
  <c r="M537" i="15"/>
  <c r="L537" i="15"/>
  <c r="K537" i="15"/>
  <c r="J537" i="15"/>
  <c r="H537" i="15"/>
  <c r="G537" i="15"/>
  <c r="F537" i="15"/>
  <c r="E537" i="15"/>
  <c r="D537" i="15"/>
  <c r="C537" i="15"/>
  <c r="AA715" i="15"/>
  <c r="V529" i="15"/>
  <c r="T529" i="15"/>
  <c r="U529" i="15" s="1"/>
  <c r="N529" i="15"/>
  <c r="M529" i="15"/>
  <c r="L529" i="15"/>
  <c r="K529" i="15"/>
  <c r="J529" i="15"/>
  <c r="H529" i="15"/>
  <c r="G529" i="15"/>
  <c r="F529" i="15"/>
  <c r="E529" i="15"/>
  <c r="D529" i="15"/>
  <c r="C529" i="15"/>
  <c r="AA714" i="15"/>
  <c r="V523" i="15"/>
  <c r="T523" i="15"/>
  <c r="U523" i="15" s="1"/>
  <c r="N523" i="15"/>
  <c r="M523" i="15"/>
  <c r="L523" i="15"/>
  <c r="K523" i="15"/>
  <c r="J523" i="15"/>
  <c r="H523" i="15"/>
  <c r="G523" i="15"/>
  <c r="F523" i="15"/>
  <c r="E523" i="15"/>
  <c r="D523" i="15"/>
  <c r="C523" i="15"/>
  <c r="AA713" i="15"/>
  <c r="V442" i="15"/>
  <c r="T442" i="15"/>
  <c r="U442" i="15" s="1"/>
  <c r="N442" i="15"/>
  <c r="M442" i="15"/>
  <c r="L442" i="15"/>
  <c r="K442" i="15"/>
  <c r="J442" i="15"/>
  <c r="H442" i="15"/>
  <c r="G442" i="15"/>
  <c r="F442" i="15"/>
  <c r="E442" i="15"/>
  <c r="D442" i="15"/>
  <c r="C442" i="15"/>
  <c r="AA712" i="15"/>
  <c r="V507" i="15"/>
  <c r="T507" i="15"/>
  <c r="U507" i="15" s="1"/>
  <c r="N507" i="15"/>
  <c r="M507" i="15"/>
  <c r="L507" i="15"/>
  <c r="K507" i="15"/>
  <c r="J507" i="15"/>
  <c r="H507" i="15"/>
  <c r="G507" i="15"/>
  <c r="F507" i="15"/>
  <c r="E507" i="15"/>
  <c r="D507" i="15"/>
  <c r="C507" i="15"/>
  <c r="AA711" i="15"/>
  <c r="V535" i="15"/>
  <c r="T535" i="15"/>
  <c r="U535" i="15" s="1"/>
  <c r="N535" i="15"/>
  <c r="M535" i="15"/>
  <c r="L535" i="15"/>
  <c r="K535" i="15"/>
  <c r="J535" i="15"/>
  <c r="H535" i="15"/>
  <c r="G535" i="15"/>
  <c r="F535" i="15"/>
  <c r="E535" i="15"/>
  <c r="D535" i="15"/>
  <c r="C535" i="15"/>
  <c r="AA710" i="15"/>
  <c r="V475" i="15"/>
  <c r="T475" i="15"/>
  <c r="U475" i="15" s="1"/>
  <c r="N475" i="15"/>
  <c r="M475" i="15"/>
  <c r="L475" i="15"/>
  <c r="K475" i="15"/>
  <c r="J475" i="15"/>
  <c r="H475" i="15"/>
  <c r="G475" i="15"/>
  <c r="F475" i="15"/>
  <c r="E475" i="15"/>
  <c r="D475" i="15"/>
  <c r="C475" i="15"/>
  <c r="AA709" i="15"/>
  <c r="V455" i="15"/>
  <c r="T455" i="15"/>
  <c r="U455" i="15" s="1"/>
  <c r="N455" i="15"/>
  <c r="M455" i="15"/>
  <c r="L455" i="15"/>
  <c r="K455" i="15"/>
  <c r="J455" i="15"/>
  <c r="H455" i="15"/>
  <c r="G455" i="15"/>
  <c r="F455" i="15"/>
  <c r="E455" i="15"/>
  <c r="D455" i="15"/>
  <c r="C455" i="15"/>
  <c r="AA708" i="15"/>
  <c r="V446" i="15"/>
  <c r="U446" i="15"/>
  <c r="T446" i="15"/>
  <c r="N446" i="15"/>
  <c r="M446" i="15"/>
  <c r="L446" i="15"/>
  <c r="K446" i="15"/>
  <c r="J446" i="15"/>
  <c r="H446" i="15"/>
  <c r="G446" i="15"/>
  <c r="F446" i="15"/>
  <c r="E446" i="15"/>
  <c r="D446" i="15"/>
  <c r="C446" i="15"/>
  <c r="AA707" i="15"/>
  <c r="V464" i="15"/>
  <c r="T464" i="15"/>
  <c r="U464" i="15" s="1"/>
  <c r="N464" i="15"/>
  <c r="M464" i="15"/>
  <c r="L464" i="15"/>
  <c r="K464" i="15"/>
  <c r="J464" i="15"/>
  <c r="H464" i="15"/>
  <c r="G464" i="15"/>
  <c r="F464" i="15"/>
  <c r="E464" i="15"/>
  <c r="D464" i="15"/>
  <c r="C464" i="15"/>
  <c r="AA706" i="15"/>
  <c r="V453" i="15"/>
  <c r="T453" i="15"/>
  <c r="U453" i="15" s="1"/>
  <c r="N453" i="15"/>
  <c r="M453" i="15"/>
  <c r="L453" i="15"/>
  <c r="K453" i="15"/>
  <c r="J453" i="15"/>
  <c r="H453" i="15"/>
  <c r="G453" i="15"/>
  <c r="F453" i="15"/>
  <c r="E453" i="15"/>
  <c r="D453" i="15"/>
  <c r="C453" i="15"/>
  <c r="AA705" i="15"/>
  <c r="V402" i="15"/>
  <c r="T402" i="15"/>
  <c r="U402" i="15" s="1"/>
  <c r="N402" i="15"/>
  <c r="M402" i="15"/>
  <c r="L402" i="15"/>
  <c r="K402" i="15"/>
  <c r="J402" i="15"/>
  <c r="H402" i="15"/>
  <c r="G402" i="15"/>
  <c r="F402" i="15"/>
  <c r="E402" i="15"/>
  <c r="D402" i="15"/>
  <c r="C402" i="15"/>
  <c r="AA704" i="15"/>
  <c r="V407" i="15"/>
  <c r="T407" i="15"/>
  <c r="U407" i="15" s="1"/>
  <c r="N407" i="15"/>
  <c r="M407" i="15"/>
  <c r="L407" i="15"/>
  <c r="K407" i="15"/>
  <c r="J407" i="15"/>
  <c r="H407" i="15"/>
  <c r="G407" i="15"/>
  <c r="F407" i="15"/>
  <c r="E407" i="15"/>
  <c r="D407" i="15"/>
  <c r="C407" i="15"/>
  <c r="AA703" i="15"/>
  <c r="V405" i="15"/>
  <c r="T405" i="15"/>
  <c r="U405" i="15" s="1"/>
  <c r="N405" i="15"/>
  <c r="M405" i="15"/>
  <c r="L405" i="15"/>
  <c r="K405" i="15"/>
  <c r="J405" i="15"/>
  <c r="H405" i="15"/>
  <c r="G405" i="15"/>
  <c r="F405" i="15"/>
  <c r="E405" i="15"/>
  <c r="D405" i="15"/>
  <c r="C405" i="15"/>
  <c r="AA702" i="15"/>
  <c r="V433" i="15"/>
  <c r="T433" i="15"/>
  <c r="U433" i="15" s="1"/>
  <c r="N433" i="15"/>
  <c r="M433" i="15"/>
  <c r="L433" i="15"/>
  <c r="K433" i="15"/>
  <c r="J433" i="15"/>
  <c r="H433" i="15"/>
  <c r="G433" i="15"/>
  <c r="F433" i="15"/>
  <c r="E433" i="15"/>
  <c r="D433" i="15"/>
  <c r="C433" i="15"/>
  <c r="AA701" i="15"/>
  <c r="V427" i="15"/>
  <c r="T427" i="15"/>
  <c r="U427" i="15" s="1"/>
  <c r="N427" i="15"/>
  <c r="M427" i="15"/>
  <c r="L427" i="15"/>
  <c r="K427" i="15"/>
  <c r="J427" i="15"/>
  <c r="H427" i="15"/>
  <c r="G427" i="15"/>
  <c r="F427" i="15"/>
  <c r="E427" i="15"/>
  <c r="D427" i="15"/>
  <c r="C427" i="15"/>
  <c r="AA700" i="15"/>
  <c r="V424" i="15"/>
  <c r="U424" i="15"/>
  <c r="T424" i="15"/>
  <c r="N424" i="15"/>
  <c r="M424" i="15"/>
  <c r="L424" i="15"/>
  <c r="K424" i="15"/>
  <c r="J424" i="15"/>
  <c r="H424" i="15"/>
  <c r="G424" i="15"/>
  <c r="F424" i="15"/>
  <c r="E424" i="15"/>
  <c r="D424" i="15"/>
  <c r="C424" i="15"/>
  <c r="AA699" i="15"/>
  <c r="V421" i="15"/>
  <c r="T421" i="15"/>
  <c r="U421" i="15" s="1"/>
  <c r="N421" i="15"/>
  <c r="M421" i="15"/>
  <c r="L421" i="15"/>
  <c r="K421" i="15"/>
  <c r="J421" i="15"/>
  <c r="H421" i="15"/>
  <c r="G421" i="15"/>
  <c r="F421" i="15"/>
  <c r="E421" i="15"/>
  <c r="D421" i="15"/>
  <c r="C421" i="15"/>
  <c r="AA698" i="15"/>
  <c r="V387" i="15"/>
  <c r="T387" i="15"/>
  <c r="U387" i="15" s="1"/>
  <c r="N387" i="15"/>
  <c r="M387" i="15"/>
  <c r="L387" i="15"/>
  <c r="K387" i="15"/>
  <c r="J387" i="15"/>
  <c r="H387" i="15"/>
  <c r="G387" i="15"/>
  <c r="F387" i="15"/>
  <c r="E387" i="15"/>
  <c r="D387" i="15"/>
  <c r="C387" i="15"/>
  <c r="AA697" i="15"/>
  <c r="V397" i="15"/>
  <c r="T397" i="15"/>
  <c r="U397" i="15" s="1"/>
  <c r="N397" i="15"/>
  <c r="M397" i="15"/>
  <c r="L397" i="15"/>
  <c r="K397" i="15"/>
  <c r="J397" i="15"/>
  <c r="H397" i="15"/>
  <c r="G397" i="15"/>
  <c r="F397" i="15"/>
  <c r="E397" i="15"/>
  <c r="D397" i="15"/>
  <c r="C397" i="15"/>
  <c r="AA696" i="15"/>
  <c r="V414" i="15"/>
  <c r="T414" i="15"/>
  <c r="U414" i="15" s="1"/>
  <c r="N414" i="15"/>
  <c r="M414" i="15"/>
  <c r="L414" i="15"/>
  <c r="K414" i="15"/>
  <c r="J414" i="15"/>
  <c r="H414" i="15"/>
  <c r="G414" i="15"/>
  <c r="F414" i="15"/>
  <c r="E414" i="15"/>
  <c r="D414" i="15"/>
  <c r="C414" i="15"/>
  <c r="AA695" i="15"/>
  <c r="V372" i="15"/>
  <c r="T372" i="15"/>
  <c r="U372" i="15" s="1"/>
  <c r="N372" i="15"/>
  <c r="M372" i="15"/>
  <c r="L372" i="15"/>
  <c r="K372" i="15"/>
  <c r="J372" i="15"/>
  <c r="H372" i="15"/>
  <c r="G372" i="15"/>
  <c r="F372" i="15"/>
  <c r="E372" i="15"/>
  <c r="D372" i="15"/>
  <c r="C372" i="15"/>
  <c r="AA694" i="15"/>
  <c r="V376" i="15"/>
  <c r="T376" i="15"/>
  <c r="U376" i="15" s="1"/>
  <c r="N376" i="15"/>
  <c r="M376" i="15"/>
  <c r="L376" i="15"/>
  <c r="K376" i="15"/>
  <c r="J376" i="15"/>
  <c r="H376" i="15"/>
  <c r="G376" i="15"/>
  <c r="F376" i="15"/>
  <c r="E376" i="15"/>
  <c r="D376" i="15"/>
  <c r="C376" i="15"/>
  <c r="AA693" i="15"/>
  <c r="V360" i="15"/>
  <c r="T360" i="15"/>
  <c r="U360" i="15" s="1"/>
  <c r="N360" i="15"/>
  <c r="M360" i="15"/>
  <c r="L360" i="15"/>
  <c r="K360" i="15"/>
  <c r="J360" i="15"/>
  <c r="H360" i="15"/>
  <c r="G360" i="15"/>
  <c r="F360" i="15"/>
  <c r="E360" i="15"/>
  <c r="D360" i="15"/>
  <c r="C360" i="15"/>
  <c r="AA692" i="15"/>
  <c r="V336" i="15"/>
  <c r="U336" i="15"/>
  <c r="T336" i="15"/>
  <c r="N336" i="15"/>
  <c r="M336" i="15"/>
  <c r="L336" i="15"/>
  <c r="K336" i="15"/>
  <c r="J336" i="15"/>
  <c r="H336" i="15"/>
  <c r="G336" i="15"/>
  <c r="F336" i="15"/>
  <c r="E336" i="15"/>
  <c r="D336" i="15"/>
  <c r="C336" i="15"/>
  <c r="AA691" i="15"/>
  <c r="V345" i="15"/>
  <c r="T345" i="15"/>
  <c r="U345" i="15" s="1"/>
  <c r="N345" i="15"/>
  <c r="M345" i="15"/>
  <c r="L345" i="15"/>
  <c r="K345" i="15"/>
  <c r="J345" i="15"/>
  <c r="H345" i="15"/>
  <c r="G345" i="15"/>
  <c r="F345" i="15"/>
  <c r="E345" i="15"/>
  <c r="D345" i="15"/>
  <c r="C345" i="15"/>
  <c r="AA690" i="15"/>
  <c r="V349" i="15"/>
  <c r="T349" i="15"/>
  <c r="U349" i="15" s="1"/>
  <c r="N349" i="15"/>
  <c r="M349" i="15"/>
  <c r="L349" i="15"/>
  <c r="K349" i="15"/>
  <c r="J349" i="15"/>
  <c r="H349" i="15"/>
  <c r="G349" i="15"/>
  <c r="F349" i="15"/>
  <c r="E349" i="15"/>
  <c r="D349" i="15"/>
  <c r="C349" i="15"/>
  <c r="AA689" i="15"/>
  <c r="V338" i="15"/>
  <c r="T338" i="15"/>
  <c r="U338" i="15" s="1"/>
  <c r="N338" i="15"/>
  <c r="M338" i="15"/>
  <c r="L338" i="15"/>
  <c r="K338" i="15"/>
  <c r="J338" i="15"/>
  <c r="H338" i="15"/>
  <c r="G338" i="15"/>
  <c r="F338" i="15"/>
  <c r="E338" i="15"/>
  <c r="D338" i="15"/>
  <c r="C338" i="15"/>
  <c r="AA688" i="15"/>
  <c r="V292" i="15"/>
  <c r="T292" i="15"/>
  <c r="U292" i="15" s="1"/>
  <c r="N292" i="15"/>
  <c r="M292" i="15"/>
  <c r="L292" i="15"/>
  <c r="K292" i="15"/>
  <c r="J292" i="15"/>
  <c r="H292" i="15"/>
  <c r="G292" i="15"/>
  <c r="F292" i="15"/>
  <c r="E292" i="15"/>
  <c r="D292" i="15"/>
  <c r="C292" i="15"/>
  <c r="AA687" i="15"/>
  <c r="V277" i="15"/>
  <c r="T277" i="15"/>
  <c r="U277" i="15" s="1"/>
  <c r="N277" i="15"/>
  <c r="M277" i="15"/>
  <c r="L277" i="15"/>
  <c r="K277" i="15"/>
  <c r="J277" i="15"/>
  <c r="H277" i="15"/>
  <c r="G277" i="15"/>
  <c r="F277" i="15"/>
  <c r="E277" i="15"/>
  <c r="D277" i="15"/>
  <c r="C277" i="15"/>
  <c r="AA686" i="15"/>
  <c r="V310" i="15"/>
  <c r="T310" i="15"/>
  <c r="U310" i="15" s="1"/>
  <c r="N310" i="15"/>
  <c r="M310" i="15"/>
  <c r="L310" i="15"/>
  <c r="K310" i="15"/>
  <c r="J310" i="15"/>
  <c r="H310" i="15"/>
  <c r="G310" i="15"/>
  <c r="F310" i="15"/>
  <c r="E310" i="15"/>
  <c r="D310" i="15"/>
  <c r="C310" i="15"/>
  <c r="AA685" i="15"/>
  <c r="V306" i="15"/>
  <c r="T306" i="15"/>
  <c r="U306" i="15" s="1"/>
  <c r="N306" i="15"/>
  <c r="M306" i="15"/>
  <c r="L306" i="15"/>
  <c r="K306" i="15"/>
  <c r="J306" i="15"/>
  <c r="H306" i="15"/>
  <c r="G306" i="15"/>
  <c r="F306" i="15"/>
  <c r="E306" i="15"/>
  <c r="D306" i="15"/>
  <c r="C306" i="15"/>
  <c r="AA684" i="15"/>
  <c r="V298" i="15"/>
  <c r="U298" i="15"/>
  <c r="T298" i="15"/>
  <c r="N298" i="15"/>
  <c r="M298" i="15"/>
  <c r="L298" i="15"/>
  <c r="K298" i="15"/>
  <c r="J298" i="15"/>
  <c r="H298" i="15"/>
  <c r="G298" i="15"/>
  <c r="F298" i="15"/>
  <c r="E298" i="15"/>
  <c r="D298" i="15"/>
  <c r="C298" i="15"/>
  <c r="AA683" i="15"/>
  <c r="V315" i="15"/>
  <c r="T315" i="15"/>
  <c r="U315" i="15" s="1"/>
  <c r="N315" i="15"/>
  <c r="M315" i="15"/>
  <c r="L315" i="15"/>
  <c r="K315" i="15"/>
  <c r="J315" i="15"/>
  <c r="H315" i="15"/>
  <c r="G315" i="15"/>
  <c r="F315" i="15"/>
  <c r="E315" i="15"/>
  <c r="D315" i="15"/>
  <c r="C315" i="15"/>
  <c r="AA682" i="15"/>
  <c r="V241" i="15"/>
  <c r="T241" i="15"/>
  <c r="U241" i="15" s="1"/>
  <c r="N241" i="15"/>
  <c r="M241" i="15"/>
  <c r="L241" i="15"/>
  <c r="K241" i="15"/>
  <c r="J241" i="15"/>
  <c r="H241" i="15"/>
  <c r="G241" i="15"/>
  <c r="F241" i="15"/>
  <c r="E241" i="15"/>
  <c r="D241" i="15"/>
  <c r="C241" i="15"/>
  <c r="AA681" i="15"/>
  <c r="V256" i="15"/>
  <c r="T256" i="15"/>
  <c r="U256" i="15" s="1"/>
  <c r="N256" i="15"/>
  <c r="M256" i="15"/>
  <c r="L256" i="15"/>
  <c r="K256" i="15"/>
  <c r="J256" i="15"/>
  <c r="H256" i="15"/>
  <c r="G256" i="15"/>
  <c r="F256" i="15"/>
  <c r="E256" i="15"/>
  <c r="D256" i="15"/>
  <c r="C256" i="15"/>
  <c r="AA680" i="15"/>
  <c r="V192" i="15"/>
  <c r="T192" i="15"/>
  <c r="U192" i="15" s="1"/>
  <c r="N192" i="15"/>
  <c r="M192" i="15"/>
  <c r="L192" i="15"/>
  <c r="K192" i="15"/>
  <c r="J192" i="15"/>
  <c r="H192" i="15"/>
  <c r="G192" i="15"/>
  <c r="F192" i="15"/>
  <c r="E192" i="15"/>
  <c r="D192" i="15"/>
  <c r="C192" i="15"/>
  <c r="AA679" i="15"/>
  <c r="V197" i="15"/>
  <c r="T197" i="15"/>
  <c r="U197" i="15" s="1"/>
  <c r="N197" i="15"/>
  <c r="M197" i="15"/>
  <c r="L197" i="15"/>
  <c r="K197" i="15"/>
  <c r="J197" i="15"/>
  <c r="H197" i="15"/>
  <c r="G197" i="15"/>
  <c r="F197" i="15"/>
  <c r="E197" i="15"/>
  <c r="D197" i="15"/>
  <c r="C197" i="15"/>
  <c r="AA678" i="15"/>
  <c r="V209" i="15"/>
  <c r="T209" i="15"/>
  <c r="U209" i="15" s="1"/>
  <c r="N209" i="15"/>
  <c r="M209" i="15"/>
  <c r="L209" i="15"/>
  <c r="K209" i="15"/>
  <c r="J209" i="15"/>
  <c r="H209" i="15"/>
  <c r="G209" i="15"/>
  <c r="F209" i="15"/>
  <c r="E209" i="15"/>
  <c r="D209" i="15"/>
  <c r="C209" i="15"/>
  <c r="AA677" i="15"/>
  <c r="V213" i="15"/>
  <c r="T213" i="15"/>
  <c r="U213" i="15" s="1"/>
  <c r="N213" i="15"/>
  <c r="M213" i="15"/>
  <c r="L213" i="15"/>
  <c r="K213" i="15"/>
  <c r="J213" i="15"/>
  <c r="H213" i="15"/>
  <c r="G213" i="15"/>
  <c r="F213" i="15"/>
  <c r="E213" i="15"/>
  <c r="D213" i="15"/>
  <c r="C213" i="15"/>
  <c r="AA676" i="15"/>
  <c r="V165" i="15"/>
  <c r="U165" i="15"/>
  <c r="T165" i="15"/>
  <c r="N165" i="15"/>
  <c r="M165" i="15"/>
  <c r="L165" i="15"/>
  <c r="K165" i="15"/>
  <c r="J165" i="15"/>
  <c r="H165" i="15"/>
  <c r="G165" i="15"/>
  <c r="F165" i="15"/>
  <c r="E165" i="15"/>
  <c r="D165" i="15"/>
  <c r="C165" i="15"/>
  <c r="AA675" i="15"/>
  <c r="V171" i="15"/>
  <c r="T171" i="15"/>
  <c r="U171" i="15" s="1"/>
  <c r="N171" i="15"/>
  <c r="M171" i="15"/>
  <c r="L171" i="15"/>
  <c r="K171" i="15"/>
  <c r="J171" i="15"/>
  <c r="H171" i="15"/>
  <c r="G171" i="15"/>
  <c r="F171" i="15"/>
  <c r="E171" i="15"/>
  <c r="D171" i="15"/>
  <c r="C171" i="15"/>
  <c r="AA674" i="15"/>
  <c r="V162" i="15"/>
  <c r="T162" i="15"/>
  <c r="U162" i="15" s="1"/>
  <c r="N162" i="15"/>
  <c r="M162" i="15"/>
  <c r="L162" i="15"/>
  <c r="K162" i="15"/>
  <c r="J162" i="15"/>
  <c r="H162" i="15"/>
  <c r="G162" i="15"/>
  <c r="F162" i="15"/>
  <c r="E162" i="15"/>
  <c r="D162" i="15"/>
  <c r="C162" i="15"/>
  <c r="AA673" i="15"/>
  <c r="V166" i="15"/>
  <c r="T166" i="15"/>
  <c r="U166" i="15" s="1"/>
  <c r="N166" i="15"/>
  <c r="M166" i="15"/>
  <c r="L166" i="15"/>
  <c r="K166" i="15"/>
  <c r="J166" i="15"/>
  <c r="H166" i="15"/>
  <c r="G166" i="15"/>
  <c r="F166" i="15"/>
  <c r="E166" i="15"/>
  <c r="D166" i="15"/>
  <c r="C166" i="15"/>
  <c r="AA672" i="15"/>
  <c r="V169" i="15"/>
  <c r="T169" i="15"/>
  <c r="U169" i="15" s="1"/>
  <c r="N169" i="15"/>
  <c r="M169" i="15"/>
  <c r="L169" i="15"/>
  <c r="K169" i="15"/>
  <c r="J169" i="15"/>
  <c r="H169" i="15"/>
  <c r="G169" i="15"/>
  <c r="F169" i="15"/>
  <c r="E169" i="15"/>
  <c r="D169" i="15"/>
  <c r="C169" i="15"/>
  <c r="AA671" i="15"/>
  <c r="V173" i="15"/>
  <c r="T173" i="15"/>
  <c r="U173" i="15" s="1"/>
  <c r="N173" i="15"/>
  <c r="M173" i="15"/>
  <c r="L173" i="15"/>
  <c r="K173" i="15"/>
  <c r="J173" i="15"/>
  <c r="H173" i="15"/>
  <c r="G173" i="15"/>
  <c r="F173" i="15"/>
  <c r="E173" i="15"/>
  <c r="D173" i="15"/>
  <c r="C173" i="15"/>
  <c r="AA670" i="15"/>
  <c r="V168" i="15"/>
  <c r="T168" i="15"/>
  <c r="U168" i="15" s="1"/>
  <c r="N168" i="15"/>
  <c r="M168" i="15"/>
  <c r="L168" i="15"/>
  <c r="K168" i="15"/>
  <c r="J168" i="15"/>
  <c r="H168" i="15"/>
  <c r="G168" i="15"/>
  <c r="F168" i="15"/>
  <c r="E168" i="15"/>
  <c r="D168" i="15"/>
  <c r="C168" i="15"/>
  <c r="AA669" i="15"/>
  <c r="V177" i="15"/>
  <c r="T177" i="15"/>
  <c r="U177" i="15" s="1"/>
  <c r="N177" i="15"/>
  <c r="M177" i="15"/>
  <c r="L177" i="15"/>
  <c r="K177" i="15"/>
  <c r="J177" i="15"/>
  <c r="H177" i="15"/>
  <c r="G177" i="15"/>
  <c r="F177" i="15"/>
  <c r="E177" i="15"/>
  <c r="D177" i="15"/>
  <c r="C177" i="15"/>
  <c r="AA668" i="15"/>
  <c r="V158" i="15"/>
  <c r="U158" i="15"/>
  <c r="T158" i="15"/>
  <c r="N158" i="15"/>
  <c r="M158" i="15"/>
  <c r="L158" i="15"/>
  <c r="K158" i="15"/>
  <c r="J158" i="15"/>
  <c r="H158" i="15"/>
  <c r="G158" i="15"/>
  <c r="F158" i="15"/>
  <c r="E158" i="15"/>
  <c r="D158" i="15"/>
  <c r="C158" i="15"/>
  <c r="AA667" i="15"/>
  <c r="V183" i="15"/>
  <c r="T183" i="15"/>
  <c r="U183" i="15" s="1"/>
  <c r="N183" i="15"/>
  <c r="M183" i="15"/>
  <c r="L183" i="15"/>
  <c r="K183" i="15"/>
  <c r="J183" i="15"/>
  <c r="H183" i="15"/>
  <c r="G183" i="15"/>
  <c r="F183" i="15"/>
  <c r="E183" i="15"/>
  <c r="D183" i="15"/>
  <c r="C183" i="15"/>
  <c r="AA666" i="15"/>
  <c r="V188" i="15"/>
  <c r="T188" i="15"/>
  <c r="U188" i="15" s="1"/>
  <c r="N188" i="15"/>
  <c r="M188" i="15"/>
  <c r="L188" i="15"/>
  <c r="K188" i="15"/>
  <c r="J188" i="15"/>
  <c r="H188" i="15"/>
  <c r="G188" i="15"/>
  <c r="F188" i="15"/>
  <c r="E188" i="15"/>
  <c r="D188" i="15"/>
  <c r="C188" i="15"/>
  <c r="AA665" i="15"/>
  <c r="V186" i="15"/>
  <c r="T186" i="15"/>
  <c r="U186" i="15" s="1"/>
  <c r="N186" i="15"/>
  <c r="M186" i="15"/>
  <c r="L186" i="15"/>
  <c r="K186" i="15"/>
  <c r="J186" i="15"/>
  <c r="H186" i="15"/>
  <c r="G186" i="15"/>
  <c r="F186" i="15"/>
  <c r="E186" i="15"/>
  <c r="D186" i="15"/>
  <c r="C186" i="15"/>
  <c r="AA664" i="15"/>
  <c r="V182" i="15"/>
  <c r="T182" i="15"/>
  <c r="U182" i="15" s="1"/>
  <c r="N182" i="15"/>
  <c r="M182" i="15"/>
  <c r="L182" i="15"/>
  <c r="K182" i="15"/>
  <c r="J182" i="15"/>
  <c r="H182" i="15"/>
  <c r="G182" i="15"/>
  <c r="F182" i="15"/>
  <c r="E182" i="15"/>
  <c r="D182" i="15"/>
  <c r="C182" i="15"/>
  <c r="AA663" i="15"/>
  <c r="V86" i="15"/>
  <c r="T86" i="15"/>
  <c r="U86" i="15" s="1"/>
  <c r="N86" i="15"/>
  <c r="M86" i="15"/>
  <c r="L86" i="15"/>
  <c r="K86" i="15"/>
  <c r="J86" i="15"/>
  <c r="H86" i="15"/>
  <c r="G86" i="15"/>
  <c r="F86" i="15"/>
  <c r="E86" i="15"/>
  <c r="D86" i="15"/>
  <c r="C86" i="15"/>
  <c r="AA662" i="15"/>
  <c r="V130" i="15"/>
  <c r="T130" i="15"/>
  <c r="U130" i="15" s="1"/>
  <c r="N130" i="15"/>
  <c r="M130" i="15"/>
  <c r="L130" i="15"/>
  <c r="K130" i="15"/>
  <c r="J130" i="15"/>
  <c r="H130" i="15"/>
  <c r="G130" i="15"/>
  <c r="F130" i="15"/>
  <c r="E130" i="15"/>
  <c r="D130" i="15"/>
  <c r="C130" i="15"/>
  <c r="AA661" i="15"/>
  <c r="V113" i="15"/>
  <c r="T113" i="15"/>
  <c r="U113" i="15" s="1"/>
  <c r="N113" i="15"/>
  <c r="M113" i="15"/>
  <c r="L113" i="15"/>
  <c r="K113" i="15"/>
  <c r="J113" i="15"/>
  <c r="H113" i="15"/>
  <c r="G113" i="15"/>
  <c r="F113" i="15"/>
  <c r="E113" i="15"/>
  <c r="D113" i="15"/>
  <c r="C113" i="15"/>
  <c r="AA660" i="15"/>
  <c r="V140" i="15"/>
  <c r="U140" i="15"/>
  <c r="T140" i="15"/>
  <c r="N140" i="15"/>
  <c r="M140" i="15"/>
  <c r="L140" i="15"/>
  <c r="K140" i="15"/>
  <c r="J140" i="15"/>
  <c r="H140" i="15"/>
  <c r="G140" i="15"/>
  <c r="F140" i="15"/>
  <c r="E140" i="15"/>
  <c r="D140" i="15"/>
  <c r="C140" i="15"/>
  <c r="AA659" i="15"/>
  <c r="V87" i="15"/>
  <c r="T87" i="15"/>
  <c r="U87" i="15" s="1"/>
  <c r="N87" i="15"/>
  <c r="M87" i="15"/>
  <c r="L87" i="15"/>
  <c r="K87" i="15"/>
  <c r="J87" i="15"/>
  <c r="H87" i="15"/>
  <c r="G87" i="15"/>
  <c r="F87" i="15"/>
  <c r="E87" i="15"/>
  <c r="D87" i="15"/>
  <c r="C87" i="15"/>
  <c r="AA658" i="15"/>
  <c r="V104" i="15"/>
  <c r="T104" i="15"/>
  <c r="U104" i="15" s="1"/>
  <c r="N104" i="15"/>
  <c r="M104" i="15"/>
  <c r="L104" i="15"/>
  <c r="K104" i="15"/>
  <c r="J104" i="15"/>
  <c r="H104" i="15"/>
  <c r="G104" i="15"/>
  <c r="F104" i="15"/>
  <c r="E104" i="15"/>
  <c r="D104" i="15"/>
  <c r="C104" i="15"/>
  <c r="AA657" i="15"/>
  <c r="V57" i="15"/>
  <c r="T57" i="15"/>
  <c r="U57" i="15" s="1"/>
  <c r="N57" i="15"/>
  <c r="M57" i="15"/>
  <c r="L57" i="15"/>
  <c r="K57" i="15"/>
  <c r="J57" i="15"/>
  <c r="H57" i="15"/>
  <c r="G57" i="15"/>
  <c r="F57" i="15"/>
  <c r="E57" i="15"/>
  <c r="D57" i="15"/>
  <c r="C57" i="15"/>
  <c r="AA656" i="15"/>
  <c r="V52" i="15"/>
  <c r="T52" i="15"/>
  <c r="U52" i="15" s="1"/>
  <c r="N52" i="15"/>
  <c r="M52" i="15"/>
  <c r="L52" i="15"/>
  <c r="K52" i="15"/>
  <c r="J52" i="15"/>
  <c r="H52" i="15"/>
  <c r="G52" i="15"/>
  <c r="F52" i="15"/>
  <c r="E52" i="15"/>
  <c r="D52" i="15"/>
  <c r="C52" i="15"/>
  <c r="AA655" i="15"/>
  <c r="V28" i="15"/>
  <c r="T28" i="15"/>
  <c r="U28" i="15" s="1"/>
  <c r="N28" i="15"/>
  <c r="M28" i="15"/>
  <c r="L28" i="15"/>
  <c r="K28" i="15"/>
  <c r="J28" i="15"/>
  <c r="H28" i="15"/>
  <c r="G28" i="15"/>
  <c r="F28" i="15"/>
  <c r="E28" i="15"/>
  <c r="D28" i="15"/>
  <c r="C28" i="15"/>
  <c r="AA654" i="15"/>
  <c r="V45" i="15"/>
  <c r="T45" i="15"/>
  <c r="U45" i="15" s="1"/>
  <c r="N45" i="15"/>
  <c r="M45" i="15"/>
  <c r="L45" i="15"/>
  <c r="K45" i="15"/>
  <c r="J45" i="15"/>
  <c r="H45" i="15"/>
  <c r="G45" i="15"/>
  <c r="F45" i="15"/>
  <c r="E45" i="15"/>
  <c r="D45" i="15"/>
  <c r="C45" i="15"/>
  <c r="AA653" i="15"/>
  <c r="V39" i="15"/>
  <c r="T39" i="15"/>
  <c r="U39" i="15" s="1"/>
  <c r="N39" i="15"/>
  <c r="M39" i="15"/>
  <c r="L39" i="15"/>
  <c r="K39" i="15"/>
  <c r="J39" i="15"/>
  <c r="H39" i="15"/>
  <c r="G39" i="15"/>
  <c r="F39" i="15"/>
  <c r="E39" i="15"/>
  <c r="D39" i="15"/>
  <c r="C39" i="15"/>
  <c r="AA652" i="15"/>
  <c r="V42" i="15"/>
  <c r="U42" i="15"/>
  <c r="T42" i="15"/>
  <c r="N42" i="15"/>
  <c r="M42" i="15"/>
  <c r="L42" i="15"/>
  <c r="K42" i="15"/>
  <c r="J42" i="15"/>
  <c r="H42" i="15"/>
  <c r="G42" i="15"/>
  <c r="F42" i="15"/>
  <c r="E42" i="15"/>
  <c r="D42" i="15"/>
  <c r="C42" i="15"/>
  <c r="AA651" i="15"/>
  <c r="AA650" i="15"/>
  <c r="V878" i="15"/>
  <c r="T878" i="15"/>
  <c r="U878" i="15" s="1"/>
  <c r="N878" i="15"/>
  <c r="M878" i="15"/>
  <c r="L878" i="15"/>
  <c r="K878" i="15"/>
  <c r="J878" i="15"/>
  <c r="H878" i="15"/>
  <c r="G878" i="15"/>
  <c r="F878" i="15"/>
  <c r="E878" i="15"/>
  <c r="D878" i="15"/>
  <c r="C878" i="15"/>
  <c r="AA649" i="15"/>
  <c r="V870" i="15"/>
  <c r="U870" i="15"/>
  <c r="T870" i="15"/>
  <c r="N870" i="15"/>
  <c r="M870" i="15"/>
  <c r="L870" i="15"/>
  <c r="K870" i="15"/>
  <c r="J870" i="15"/>
  <c r="H870" i="15"/>
  <c r="G870" i="15"/>
  <c r="F870" i="15"/>
  <c r="E870" i="15"/>
  <c r="D870" i="15"/>
  <c r="C870" i="15"/>
  <c r="AA648" i="15"/>
  <c r="V863" i="15"/>
  <c r="T863" i="15"/>
  <c r="U863" i="15" s="1"/>
  <c r="N863" i="15"/>
  <c r="M863" i="15"/>
  <c r="L863" i="15"/>
  <c r="K863" i="15"/>
  <c r="J863" i="15"/>
  <c r="H863" i="15"/>
  <c r="G863" i="15"/>
  <c r="F863" i="15"/>
  <c r="E863" i="15"/>
  <c r="D863" i="15"/>
  <c r="C863" i="15"/>
  <c r="AA647" i="15"/>
  <c r="V846" i="15"/>
  <c r="T846" i="15"/>
  <c r="U846" i="15" s="1"/>
  <c r="N846" i="15"/>
  <c r="M846" i="15"/>
  <c r="L846" i="15"/>
  <c r="K846" i="15"/>
  <c r="J846" i="15"/>
  <c r="H846" i="15"/>
  <c r="G846" i="15"/>
  <c r="F846" i="15"/>
  <c r="E846" i="15"/>
  <c r="D846" i="15"/>
  <c r="C846" i="15"/>
  <c r="AA646" i="15"/>
  <c r="V816" i="15"/>
  <c r="T816" i="15"/>
  <c r="U816" i="15" s="1"/>
  <c r="N816" i="15"/>
  <c r="M816" i="15"/>
  <c r="L816" i="15"/>
  <c r="K816" i="15"/>
  <c r="J816" i="15"/>
  <c r="H816" i="15"/>
  <c r="G816" i="15"/>
  <c r="F816" i="15"/>
  <c r="E816" i="15"/>
  <c r="D816" i="15"/>
  <c r="C816" i="15"/>
  <c r="AA645" i="15"/>
  <c r="V836" i="15"/>
  <c r="T836" i="15"/>
  <c r="U836" i="15" s="1"/>
  <c r="N836" i="15"/>
  <c r="M836" i="15"/>
  <c r="L836" i="15"/>
  <c r="K836" i="15"/>
  <c r="J836" i="15"/>
  <c r="H836" i="15"/>
  <c r="G836" i="15"/>
  <c r="F836" i="15"/>
  <c r="E836" i="15"/>
  <c r="D836" i="15"/>
  <c r="C836" i="15"/>
  <c r="AA644" i="15"/>
  <c r="V828" i="15"/>
  <c r="T828" i="15"/>
  <c r="U828" i="15" s="1"/>
  <c r="N828" i="15"/>
  <c r="M828" i="15"/>
  <c r="L828" i="15"/>
  <c r="K828" i="15"/>
  <c r="J828" i="15"/>
  <c r="H828" i="15"/>
  <c r="G828" i="15"/>
  <c r="F828" i="15"/>
  <c r="E828" i="15"/>
  <c r="D828" i="15"/>
  <c r="C828" i="15"/>
  <c r="AA643" i="15"/>
  <c r="V778" i="15"/>
  <c r="T778" i="15"/>
  <c r="U778" i="15" s="1"/>
  <c r="N778" i="15"/>
  <c r="M778" i="15"/>
  <c r="L778" i="15"/>
  <c r="K778" i="15"/>
  <c r="J778" i="15"/>
  <c r="H778" i="15"/>
  <c r="G778" i="15"/>
  <c r="F778" i="15"/>
  <c r="E778" i="15"/>
  <c r="D778" i="15"/>
  <c r="C778" i="15"/>
  <c r="AA642" i="15"/>
  <c r="V746" i="15"/>
  <c r="T746" i="15"/>
  <c r="U746" i="15" s="1"/>
  <c r="N746" i="15"/>
  <c r="M746" i="15"/>
  <c r="L746" i="15"/>
  <c r="K746" i="15"/>
  <c r="J746" i="15"/>
  <c r="H746" i="15"/>
  <c r="G746" i="15"/>
  <c r="F746" i="15"/>
  <c r="E746" i="15"/>
  <c r="D746" i="15"/>
  <c r="C746" i="15"/>
  <c r="AA641" i="15"/>
  <c r="V717" i="15"/>
  <c r="U717" i="15"/>
  <c r="T717" i="15"/>
  <c r="N717" i="15"/>
  <c r="M717" i="15"/>
  <c r="L717" i="15"/>
  <c r="K717" i="15"/>
  <c r="J717" i="15"/>
  <c r="H717" i="15"/>
  <c r="G717" i="15"/>
  <c r="F717" i="15"/>
  <c r="E717" i="15"/>
  <c r="D717" i="15"/>
  <c r="C717" i="15"/>
  <c r="AA640" i="15"/>
  <c r="V738" i="15"/>
  <c r="T738" i="15"/>
  <c r="U738" i="15" s="1"/>
  <c r="N738" i="15"/>
  <c r="M738" i="15"/>
  <c r="L738" i="15"/>
  <c r="K738" i="15"/>
  <c r="J738" i="15"/>
  <c r="H738" i="15"/>
  <c r="G738" i="15"/>
  <c r="F738" i="15"/>
  <c r="E738" i="15"/>
  <c r="D738" i="15"/>
  <c r="C738" i="15"/>
  <c r="AA639" i="15"/>
  <c r="V706" i="15"/>
  <c r="T706" i="15"/>
  <c r="U706" i="15" s="1"/>
  <c r="N706" i="15"/>
  <c r="M706" i="15"/>
  <c r="L706" i="15"/>
  <c r="K706" i="15"/>
  <c r="J706" i="15"/>
  <c r="H706" i="15"/>
  <c r="G706" i="15"/>
  <c r="F706" i="15"/>
  <c r="E706" i="15"/>
  <c r="D706" i="15"/>
  <c r="C706" i="15"/>
  <c r="AA638" i="15"/>
  <c r="V686" i="15"/>
  <c r="T686" i="15"/>
  <c r="U686" i="15" s="1"/>
  <c r="N686" i="15"/>
  <c r="M686" i="15"/>
  <c r="L686" i="15"/>
  <c r="K686" i="15"/>
  <c r="J686" i="15"/>
  <c r="H686" i="15"/>
  <c r="G686" i="15"/>
  <c r="F686" i="15"/>
  <c r="E686" i="15"/>
  <c r="D686" i="15"/>
  <c r="C686" i="15"/>
  <c r="AA637" i="15"/>
  <c r="V674" i="15"/>
  <c r="T674" i="15"/>
  <c r="U674" i="15" s="1"/>
  <c r="N674" i="15"/>
  <c r="M674" i="15"/>
  <c r="L674" i="15"/>
  <c r="K674" i="15"/>
  <c r="J674" i="15"/>
  <c r="H674" i="15"/>
  <c r="G674" i="15"/>
  <c r="F674" i="15"/>
  <c r="E674" i="15"/>
  <c r="D674" i="15"/>
  <c r="C674" i="15"/>
  <c r="AA636" i="15"/>
  <c r="V610" i="15"/>
  <c r="T610" i="15"/>
  <c r="U610" i="15" s="1"/>
  <c r="N610" i="15"/>
  <c r="M610" i="15"/>
  <c r="L610" i="15"/>
  <c r="K610" i="15"/>
  <c r="J610" i="15"/>
  <c r="H610" i="15"/>
  <c r="G610" i="15"/>
  <c r="F610" i="15"/>
  <c r="E610" i="15"/>
  <c r="D610" i="15"/>
  <c r="C610" i="15"/>
  <c r="AA635" i="15"/>
  <c r="V593" i="15"/>
  <c r="T593" i="15"/>
  <c r="U593" i="15" s="1"/>
  <c r="N593" i="15"/>
  <c r="M593" i="15"/>
  <c r="L593" i="15"/>
  <c r="K593" i="15"/>
  <c r="J593" i="15"/>
  <c r="H593" i="15"/>
  <c r="G593" i="15"/>
  <c r="F593" i="15"/>
  <c r="E593" i="15"/>
  <c r="D593" i="15"/>
  <c r="C593" i="15"/>
  <c r="AA634" i="15"/>
  <c r="V639" i="15"/>
  <c r="T639" i="15"/>
  <c r="U639" i="15" s="1"/>
  <c r="N639" i="15"/>
  <c r="M639" i="15"/>
  <c r="L639" i="15"/>
  <c r="K639" i="15"/>
  <c r="J639" i="15"/>
  <c r="H639" i="15"/>
  <c r="G639" i="15"/>
  <c r="F639" i="15"/>
  <c r="E639" i="15"/>
  <c r="D639" i="15"/>
  <c r="C639" i="15"/>
  <c r="AA633" i="15"/>
  <c r="V629" i="15"/>
  <c r="U629" i="15"/>
  <c r="T629" i="15"/>
  <c r="N629" i="15"/>
  <c r="M629" i="15"/>
  <c r="L629" i="15"/>
  <c r="K629" i="15"/>
  <c r="J629" i="15"/>
  <c r="H629" i="15"/>
  <c r="G629" i="15"/>
  <c r="F629" i="15"/>
  <c r="E629" i="15"/>
  <c r="D629" i="15"/>
  <c r="C629" i="15"/>
  <c r="AA632" i="15"/>
  <c r="V578" i="15"/>
  <c r="T578" i="15"/>
  <c r="U578" i="15" s="1"/>
  <c r="N578" i="15"/>
  <c r="M578" i="15"/>
  <c r="L578" i="15"/>
  <c r="K578" i="15"/>
  <c r="J578" i="15"/>
  <c r="H578" i="15"/>
  <c r="G578" i="15"/>
  <c r="F578" i="15"/>
  <c r="E578" i="15"/>
  <c r="D578" i="15"/>
  <c r="C578" i="15"/>
  <c r="AA631" i="15"/>
  <c r="V548" i="15"/>
  <c r="T548" i="15"/>
  <c r="U548" i="15" s="1"/>
  <c r="N548" i="15"/>
  <c r="M548" i="15"/>
  <c r="L548" i="15"/>
  <c r="K548" i="15"/>
  <c r="J548" i="15"/>
  <c r="H548" i="15"/>
  <c r="G548" i="15"/>
  <c r="F548" i="15"/>
  <c r="E548" i="15"/>
  <c r="D548" i="15"/>
  <c r="C548" i="15"/>
  <c r="AA630" i="15"/>
  <c r="V551" i="15"/>
  <c r="T551" i="15"/>
  <c r="U551" i="15" s="1"/>
  <c r="N551" i="15"/>
  <c r="M551" i="15"/>
  <c r="L551" i="15"/>
  <c r="K551" i="15"/>
  <c r="J551" i="15"/>
  <c r="H551" i="15"/>
  <c r="G551" i="15"/>
  <c r="F551" i="15"/>
  <c r="E551" i="15"/>
  <c r="D551" i="15"/>
  <c r="C551" i="15"/>
  <c r="AA629" i="15"/>
  <c r="V558" i="15"/>
  <c r="T558" i="15"/>
  <c r="U558" i="15" s="1"/>
  <c r="N558" i="15"/>
  <c r="M558" i="15"/>
  <c r="L558" i="15"/>
  <c r="K558" i="15"/>
  <c r="J558" i="15"/>
  <c r="H558" i="15"/>
  <c r="G558" i="15"/>
  <c r="F558" i="15"/>
  <c r="E558" i="15"/>
  <c r="D558" i="15"/>
  <c r="C558" i="15"/>
  <c r="AA628" i="15"/>
  <c r="V570" i="15"/>
  <c r="T570" i="15"/>
  <c r="U570" i="15" s="1"/>
  <c r="N570" i="15"/>
  <c r="M570" i="15"/>
  <c r="L570" i="15"/>
  <c r="K570" i="15"/>
  <c r="J570" i="15"/>
  <c r="H570" i="15"/>
  <c r="G570" i="15"/>
  <c r="F570" i="15"/>
  <c r="E570" i="15"/>
  <c r="D570" i="15"/>
  <c r="C570" i="15"/>
  <c r="AA627" i="15"/>
  <c r="V560" i="15"/>
  <c r="T560" i="15"/>
  <c r="U560" i="15" s="1"/>
  <c r="N560" i="15"/>
  <c r="M560" i="15"/>
  <c r="L560" i="15"/>
  <c r="K560" i="15"/>
  <c r="J560" i="15"/>
  <c r="H560" i="15"/>
  <c r="G560" i="15"/>
  <c r="F560" i="15"/>
  <c r="E560" i="15"/>
  <c r="D560" i="15"/>
  <c r="C560" i="15"/>
  <c r="AA626" i="15"/>
  <c r="V568" i="15"/>
  <c r="T568" i="15"/>
  <c r="U568" i="15" s="1"/>
  <c r="N568" i="15"/>
  <c r="M568" i="15"/>
  <c r="L568" i="15"/>
  <c r="K568" i="15"/>
  <c r="J568" i="15"/>
  <c r="H568" i="15"/>
  <c r="G568" i="15"/>
  <c r="F568" i="15"/>
  <c r="E568" i="15"/>
  <c r="D568" i="15"/>
  <c r="C568" i="15"/>
  <c r="AA625" i="15"/>
  <c r="V571" i="15"/>
  <c r="U571" i="15"/>
  <c r="T571" i="15"/>
  <c r="N571" i="15"/>
  <c r="M571" i="15"/>
  <c r="L571" i="15"/>
  <c r="K571" i="15"/>
  <c r="J571" i="15"/>
  <c r="H571" i="15"/>
  <c r="G571" i="15"/>
  <c r="F571" i="15"/>
  <c r="E571" i="15"/>
  <c r="D571" i="15"/>
  <c r="C571" i="15"/>
  <c r="AA624" i="15"/>
  <c r="V479" i="15"/>
  <c r="T479" i="15"/>
  <c r="U479" i="15" s="1"/>
  <c r="N479" i="15"/>
  <c r="M479" i="15"/>
  <c r="L479" i="15"/>
  <c r="K479" i="15"/>
  <c r="J479" i="15"/>
  <c r="H479" i="15"/>
  <c r="G479" i="15"/>
  <c r="F479" i="15"/>
  <c r="E479" i="15"/>
  <c r="D479" i="15"/>
  <c r="C479" i="15"/>
  <c r="AA623" i="15"/>
  <c r="V522" i="15"/>
  <c r="T522" i="15"/>
  <c r="U522" i="15" s="1"/>
  <c r="N522" i="15"/>
  <c r="M522" i="15"/>
  <c r="L522" i="15"/>
  <c r="K522" i="15"/>
  <c r="J522" i="15"/>
  <c r="H522" i="15"/>
  <c r="G522" i="15"/>
  <c r="F522" i="15"/>
  <c r="E522" i="15"/>
  <c r="D522" i="15"/>
  <c r="C522" i="15"/>
  <c r="AA622" i="15"/>
  <c r="V533" i="15"/>
  <c r="T533" i="15"/>
  <c r="U533" i="15" s="1"/>
  <c r="N533" i="15"/>
  <c r="M533" i="15"/>
  <c r="L533" i="15"/>
  <c r="K533" i="15"/>
  <c r="J533" i="15"/>
  <c r="H533" i="15"/>
  <c r="G533" i="15"/>
  <c r="F533" i="15"/>
  <c r="E533" i="15"/>
  <c r="D533" i="15"/>
  <c r="C533" i="15"/>
  <c r="AA621" i="15"/>
  <c r="V515" i="15"/>
  <c r="T515" i="15"/>
  <c r="U515" i="15" s="1"/>
  <c r="N515" i="15"/>
  <c r="M515" i="15"/>
  <c r="L515" i="15"/>
  <c r="K515" i="15"/>
  <c r="J515" i="15"/>
  <c r="H515" i="15"/>
  <c r="G515" i="15"/>
  <c r="F515" i="15"/>
  <c r="E515" i="15"/>
  <c r="D515" i="15"/>
  <c r="C515" i="15"/>
  <c r="AA620" i="15"/>
  <c r="V416" i="15"/>
  <c r="T416" i="15"/>
  <c r="U416" i="15" s="1"/>
  <c r="N416" i="15"/>
  <c r="M416" i="15"/>
  <c r="L416" i="15"/>
  <c r="K416" i="15"/>
  <c r="J416" i="15"/>
  <c r="H416" i="15"/>
  <c r="G416" i="15"/>
  <c r="F416" i="15"/>
  <c r="E416" i="15"/>
  <c r="D416" i="15"/>
  <c r="C416" i="15"/>
  <c r="AA619" i="15"/>
  <c r="V401" i="15"/>
  <c r="T401" i="15"/>
  <c r="U401" i="15" s="1"/>
  <c r="N401" i="15"/>
  <c r="M401" i="15"/>
  <c r="L401" i="15"/>
  <c r="K401" i="15"/>
  <c r="J401" i="15"/>
  <c r="H401" i="15"/>
  <c r="G401" i="15"/>
  <c r="F401" i="15"/>
  <c r="E401" i="15"/>
  <c r="D401" i="15"/>
  <c r="C401" i="15"/>
  <c r="AA618" i="15"/>
  <c r="V404" i="15"/>
  <c r="T404" i="15"/>
  <c r="U404" i="15" s="1"/>
  <c r="N404" i="15"/>
  <c r="M404" i="15"/>
  <c r="L404" i="15"/>
  <c r="K404" i="15"/>
  <c r="J404" i="15"/>
  <c r="H404" i="15"/>
  <c r="G404" i="15"/>
  <c r="F404" i="15"/>
  <c r="E404" i="15"/>
  <c r="D404" i="15"/>
  <c r="C404" i="15"/>
  <c r="AA617" i="15"/>
  <c r="V409" i="15"/>
  <c r="U409" i="15"/>
  <c r="T409" i="15"/>
  <c r="N409" i="15"/>
  <c r="M409" i="15"/>
  <c r="L409" i="15"/>
  <c r="K409" i="15"/>
  <c r="J409" i="15"/>
  <c r="H409" i="15"/>
  <c r="G409" i="15"/>
  <c r="F409" i="15"/>
  <c r="E409" i="15"/>
  <c r="D409" i="15"/>
  <c r="C409" i="15"/>
  <c r="AA616" i="15"/>
  <c r="V432" i="15"/>
  <c r="T432" i="15"/>
  <c r="U432" i="15" s="1"/>
  <c r="N432" i="15"/>
  <c r="M432" i="15"/>
  <c r="L432" i="15"/>
  <c r="K432" i="15"/>
  <c r="J432" i="15"/>
  <c r="H432" i="15"/>
  <c r="G432" i="15"/>
  <c r="F432" i="15"/>
  <c r="E432" i="15"/>
  <c r="D432" i="15"/>
  <c r="C432" i="15"/>
  <c r="AA615" i="15"/>
  <c r="V426" i="15"/>
  <c r="T426" i="15"/>
  <c r="U426" i="15" s="1"/>
  <c r="N426" i="15"/>
  <c r="M426" i="15"/>
  <c r="L426" i="15"/>
  <c r="K426" i="15"/>
  <c r="J426" i="15"/>
  <c r="H426" i="15"/>
  <c r="G426" i="15"/>
  <c r="F426" i="15"/>
  <c r="E426" i="15"/>
  <c r="D426" i="15"/>
  <c r="C426" i="15"/>
  <c r="AA614" i="15"/>
  <c r="V423" i="15"/>
  <c r="T423" i="15"/>
  <c r="U423" i="15" s="1"/>
  <c r="N423" i="15"/>
  <c r="M423" i="15"/>
  <c r="L423" i="15"/>
  <c r="K423" i="15"/>
  <c r="J423" i="15"/>
  <c r="H423" i="15"/>
  <c r="G423" i="15"/>
  <c r="F423" i="15"/>
  <c r="E423" i="15"/>
  <c r="D423" i="15"/>
  <c r="C423" i="15"/>
  <c r="AA613" i="15"/>
  <c r="V430" i="15"/>
  <c r="T430" i="15"/>
  <c r="U430" i="15" s="1"/>
  <c r="N430" i="15"/>
  <c r="M430" i="15"/>
  <c r="L430" i="15"/>
  <c r="K430" i="15"/>
  <c r="J430" i="15"/>
  <c r="H430" i="15"/>
  <c r="G430" i="15"/>
  <c r="F430" i="15"/>
  <c r="E430" i="15"/>
  <c r="D430" i="15"/>
  <c r="C430" i="15"/>
  <c r="AA612" i="15"/>
  <c r="V420" i="15"/>
  <c r="T420" i="15"/>
  <c r="U420" i="15" s="1"/>
  <c r="N420" i="15"/>
  <c r="M420" i="15"/>
  <c r="L420" i="15"/>
  <c r="K420" i="15"/>
  <c r="J420" i="15"/>
  <c r="H420" i="15"/>
  <c r="G420" i="15"/>
  <c r="F420" i="15"/>
  <c r="E420" i="15"/>
  <c r="D420" i="15"/>
  <c r="C420" i="15"/>
  <c r="AA611" i="15"/>
  <c r="V390" i="15"/>
  <c r="T390" i="15"/>
  <c r="U390" i="15" s="1"/>
  <c r="N390" i="15"/>
  <c r="M390" i="15"/>
  <c r="L390" i="15"/>
  <c r="K390" i="15"/>
  <c r="J390" i="15"/>
  <c r="H390" i="15"/>
  <c r="G390" i="15"/>
  <c r="F390" i="15"/>
  <c r="E390" i="15"/>
  <c r="D390" i="15"/>
  <c r="C390" i="15"/>
  <c r="AA610" i="15"/>
  <c r="V396" i="15"/>
  <c r="T396" i="15"/>
  <c r="U396" i="15" s="1"/>
  <c r="N396" i="15"/>
  <c r="M396" i="15"/>
  <c r="L396" i="15"/>
  <c r="K396" i="15"/>
  <c r="J396" i="15"/>
  <c r="H396" i="15"/>
  <c r="G396" i="15"/>
  <c r="F396" i="15"/>
  <c r="E396" i="15"/>
  <c r="D396" i="15"/>
  <c r="C396" i="15"/>
  <c r="AA609" i="15"/>
  <c r="V385" i="15"/>
  <c r="U385" i="15"/>
  <c r="T385" i="15"/>
  <c r="N385" i="15"/>
  <c r="M385" i="15"/>
  <c r="L385" i="15"/>
  <c r="K385" i="15"/>
  <c r="J385" i="15"/>
  <c r="H385" i="15"/>
  <c r="G385" i="15"/>
  <c r="F385" i="15"/>
  <c r="E385" i="15"/>
  <c r="D385" i="15"/>
  <c r="C385" i="15"/>
  <c r="AA608" i="15"/>
  <c r="V413" i="15"/>
  <c r="T413" i="15"/>
  <c r="U413" i="15" s="1"/>
  <c r="N413" i="15"/>
  <c r="M413" i="15"/>
  <c r="L413" i="15"/>
  <c r="K413" i="15"/>
  <c r="J413" i="15"/>
  <c r="H413" i="15"/>
  <c r="G413" i="15"/>
  <c r="F413" i="15"/>
  <c r="E413" i="15"/>
  <c r="D413" i="15"/>
  <c r="C413" i="15"/>
  <c r="AA607" i="15"/>
  <c r="V371" i="15"/>
  <c r="T371" i="15"/>
  <c r="U371" i="15" s="1"/>
  <c r="N371" i="15"/>
  <c r="M371" i="15"/>
  <c r="L371" i="15"/>
  <c r="K371" i="15"/>
  <c r="J371" i="15"/>
  <c r="H371" i="15"/>
  <c r="G371" i="15"/>
  <c r="F371" i="15"/>
  <c r="E371" i="15"/>
  <c r="D371" i="15"/>
  <c r="C371" i="15"/>
  <c r="AA606" i="15"/>
  <c r="V382" i="15"/>
  <c r="T382" i="15"/>
  <c r="U382" i="15" s="1"/>
  <c r="N382" i="15"/>
  <c r="M382" i="15"/>
  <c r="L382" i="15"/>
  <c r="K382" i="15"/>
  <c r="J382" i="15"/>
  <c r="H382" i="15"/>
  <c r="G382" i="15"/>
  <c r="F382" i="15"/>
  <c r="E382" i="15"/>
  <c r="D382" i="15"/>
  <c r="C382" i="15"/>
  <c r="AA605" i="15"/>
  <c r="V348" i="15"/>
  <c r="T348" i="15"/>
  <c r="U348" i="15" s="1"/>
  <c r="N348" i="15"/>
  <c r="M348" i="15"/>
  <c r="L348" i="15"/>
  <c r="K348" i="15"/>
  <c r="J348" i="15"/>
  <c r="H348" i="15"/>
  <c r="G348" i="15"/>
  <c r="F348" i="15"/>
  <c r="E348" i="15"/>
  <c r="D348" i="15"/>
  <c r="C348" i="15"/>
  <c r="AA604" i="15"/>
  <c r="V245" i="15"/>
  <c r="T245" i="15"/>
  <c r="U245" i="15" s="1"/>
  <c r="N245" i="15"/>
  <c r="M245" i="15"/>
  <c r="L245" i="15"/>
  <c r="K245" i="15"/>
  <c r="J245" i="15"/>
  <c r="H245" i="15"/>
  <c r="G245" i="15"/>
  <c r="F245" i="15"/>
  <c r="E245" i="15"/>
  <c r="D245" i="15"/>
  <c r="C245" i="15"/>
  <c r="AA603" i="15"/>
  <c r="V240" i="15"/>
  <c r="T240" i="15"/>
  <c r="U240" i="15" s="1"/>
  <c r="N240" i="15"/>
  <c r="M240" i="15"/>
  <c r="L240" i="15"/>
  <c r="K240" i="15"/>
  <c r="J240" i="15"/>
  <c r="H240" i="15"/>
  <c r="G240" i="15"/>
  <c r="F240" i="15"/>
  <c r="E240" i="15"/>
  <c r="D240" i="15"/>
  <c r="C240" i="15"/>
  <c r="AA602" i="15"/>
  <c r="V255" i="15"/>
  <c r="T255" i="15"/>
  <c r="U255" i="15" s="1"/>
  <c r="N255" i="15"/>
  <c r="M255" i="15"/>
  <c r="L255" i="15"/>
  <c r="K255" i="15"/>
  <c r="J255" i="15"/>
  <c r="H255" i="15"/>
  <c r="G255" i="15"/>
  <c r="F255" i="15"/>
  <c r="E255" i="15"/>
  <c r="D255" i="15"/>
  <c r="C255" i="15"/>
  <c r="AA601" i="15"/>
  <c r="V237" i="15"/>
  <c r="U237" i="15"/>
  <c r="T237" i="15"/>
  <c r="N237" i="15"/>
  <c r="M237" i="15"/>
  <c r="L237" i="15"/>
  <c r="K237" i="15"/>
  <c r="J237" i="15"/>
  <c r="H237" i="15"/>
  <c r="G237" i="15"/>
  <c r="F237" i="15"/>
  <c r="E237" i="15"/>
  <c r="D237" i="15"/>
  <c r="C237" i="15"/>
  <c r="AA600" i="15"/>
  <c r="V225" i="15"/>
  <c r="T225" i="15"/>
  <c r="U225" i="15" s="1"/>
  <c r="N225" i="15"/>
  <c r="M225" i="15"/>
  <c r="L225" i="15"/>
  <c r="K225" i="15"/>
  <c r="J225" i="15"/>
  <c r="H225" i="15"/>
  <c r="G225" i="15"/>
  <c r="F225" i="15"/>
  <c r="E225" i="15"/>
  <c r="D225" i="15"/>
  <c r="C225" i="15"/>
  <c r="AA599" i="15"/>
  <c r="V231" i="15"/>
  <c r="T231" i="15"/>
  <c r="U231" i="15" s="1"/>
  <c r="N231" i="15"/>
  <c r="M231" i="15"/>
  <c r="L231" i="15"/>
  <c r="K231" i="15"/>
  <c r="J231" i="15"/>
  <c r="H231" i="15"/>
  <c r="G231" i="15"/>
  <c r="F231" i="15"/>
  <c r="E231" i="15"/>
  <c r="D231" i="15"/>
  <c r="C231" i="15"/>
  <c r="AA598" i="15"/>
  <c r="V247" i="15"/>
  <c r="T247" i="15"/>
  <c r="U247" i="15" s="1"/>
  <c r="N247" i="15"/>
  <c r="M247" i="15"/>
  <c r="L247" i="15"/>
  <c r="K247" i="15"/>
  <c r="J247" i="15"/>
  <c r="H247" i="15"/>
  <c r="G247" i="15"/>
  <c r="F247" i="15"/>
  <c r="E247" i="15"/>
  <c r="D247" i="15"/>
  <c r="C247" i="15"/>
  <c r="AA597" i="15"/>
  <c r="V227" i="15"/>
  <c r="T227" i="15"/>
  <c r="U227" i="15" s="1"/>
  <c r="N227" i="15"/>
  <c r="M227" i="15"/>
  <c r="L227" i="15"/>
  <c r="K227" i="15"/>
  <c r="J227" i="15"/>
  <c r="H227" i="15"/>
  <c r="G227" i="15"/>
  <c r="F227" i="15"/>
  <c r="E227" i="15"/>
  <c r="D227" i="15"/>
  <c r="C227" i="15"/>
  <c r="AA596" i="15"/>
  <c r="V251" i="15"/>
  <c r="T251" i="15"/>
  <c r="U251" i="15" s="1"/>
  <c r="N251" i="15"/>
  <c r="M251" i="15"/>
  <c r="L251" i="15"/>
  <c r="K251" i="15"/>
  <c r="J251" i="15"/>
  <c r="H251" i="15"/>
  <c r="G251" i="15"/>
  <c r="F251" i="15"/>
  <c r="E251" i="15"/>
  <c r="D251" i="15"/>
  <c r="C251" i="15"/>
  <c r="AA595" i="15"/>
  <c r="V259" i="15"/>
  <c r="T259" i="15"/>
  <c r="U259" i="15" s="1"/>
  <c r="N259" i="15"/>
  <c r="M259" i="15"/>
  <c r="L259" i="15"/>
  <c r="K259" i="15"/>
  <c r="J259" i="15"/>
  <c r="H259" i="15"/>
  <c r="G259" i="15"/>
  <c r="F259" i="15"/>
  <c r="E259" i="15"/>
  <c r="D259" i="15"/>
  <c r="C259" i="15"/>
  <c r="AA594" i="15"/>
  <c r="V220" i="15"/>
  <c r="T220" i="15"/>
  <c r="U220" i="15" s="1"/>
  <c r="N220" i="15"/>
  <c r="M220" i="15"/>
  <c r="L220" i="15"/>
  <c r="K220" i="15"/>
  <c r="J220" i="15"/>
  <c r="H220" i="15"/>
  <c r="G220" i="15"/>
  <c r="F220" i="15"/>
  <c r="E220" i="15"/>
  <c r="D220" i="15"/>
  <c r="C220" i="15"/>
  <c r="AA593" i="15"/>
  <c r="V242" i="15"/>
  <c r="U242" i="15"/>
  <c r="T242" i="15"/>
  <c r="N242" i="15"/>
  <c r="M242" i="15"/>
  <c r="L242" i="15"/>
  <c r="K242" i="15"/>
  <c r="J242" i="15"/>
  <c r="H242" i="15"/>
  <c r="G242" i="15"/>
  <c r="F242" i="15"/>
  <c r="E242" i="15"/>
  <c r="D242" i="15"/>
  <c r="C242" i="15"/>
  <c r="AA592" i="15"/>
  <c r="V201" i="15"/>
  <c r="T201" i="15"/>
  <c r="U201" i="15" s="1"/>
  <c r="N201" i="15"/>
  <c r="M201" i="15"/>
  <c r="L201" i="15"/>
  <c r="K201" i="15"/>
  <c r="J201" i="15"/>
  <c r="H201" i="15"/>
  <c r="G201" i="15"/>
  <c r="F201" i="15"/>
  <c r="E201" i="15"/>
  <c r="D201" i="15"/>
  <c r="C201" i="15"/>
  <c r="AA591" i="15"/>
  <c r="V196" i="15"/>
  <c r="T196" i="15"/>
  <c r="U196" i="15" s="1"/>
  <c r="N196" i="15"/>
  <c r="M196" i="15"/>
  <c r="L196" i="15"/>
  <c r="K196" i="15"/>
  <c r="J196" i="15"/>
  <c r="H196" i="15"/>
  <c r="G196" i="15"/>
  <c r="F196" i="15"/>
  <c r="E196" i="15"/>
  <c r="D196" i="15"/>
  <c r="C196" i="15"/>
  <c r="AA590" i="15"/>
  <c r="V208" i="15"/>
  <c r="T208" i="15"/>
  <c r="U208" i="15" s="1"/>
  <c r="N208" i="15"/>
  <c r="M208" i="15"/>
  <c r="L208" i="15"/>
  <c r="K208" i="15"/>
  <c r="J208" i="15"/>
  <c r="H208" i="15"/>
  <c r="G208" i="15"/>
  <c r="F208" i="15"/>
  <c r="E208" i="15"/>
  <c r="D208" i="15"/>
  <c r="C208" i="15"/>
  <c r="AA589" i="15"/>
  <c r="V212" i="15"/>
  <c r="T212" i="15"/>
  <c r="U212" i="15" s="1"/>
  <c r="N212" i="15"/>
  <c r="M212" i="15"/>
  <c r="L212" i="15"/>
  <c r="K212" i="15"/>
  <c r="J212" i="15"/>
  <c r="H212" i="15"/>
  <c r="G212" i="15"/>
  <c r="F212" i="15"/>
  <c r="E212" i="15"/>
  <c r="D212" i="15"/>
  <c r="C212" i="15"/>
  <c r="AA588" i="15"/>
  <c r="V170" i="15"/>
  <c r="T170" i="15"/>
  <c r="U170" i="15" s="1"/>
  <c r="N170" i="15"/>
  <c r="M170" i="15"/>
  <c r="L170" i="15"/>
  <c r="K170" i="15"/>
  <c r="J170" i="15"/>
  <c r="H170" i="15"/>
  <c r="G170" i="15"/>
  <c r="F170" i="15"/>
  <c r="E170" i="15"/>
  <c r="D170" i="15"/>
  <c r="C170" i="15"/>
  <c r="AA587" i="15"/>
  <c r="V157" i="15"/>
  <c r="T157" i="15"/>
  <c r="U157" i="15" s="1"/>
  <c r="N157" i="15"/>
  <c r="M157" i="15"/>
  <c r="L157" i="15"/>
  <c r="K157" i="15"/>
  <c r="J157" i="15"/>
  <c r="H157" i="15"/>
  <c r="G157" i="15"/>
  <c r="F157" i="15"/>
  <c r="E157" i="15"/>
  <c r="D157" i="15"/>
  <c r="C157" i="15"/>
  <c r="AA586" i="15"/>
  <c r="V149" i="15"/>
  <c r="T149" i="15"/>
  <c r="U149" i="15" s="1"/>
  <c r="N149" i="15"/>
  <c r="M149" i="15"/>
  <c r="L149" i="15"/>
  <c r="K149" i="15"/>
  <c r="J149" i="15"/>
  <c r="H149" i="15"/>
  <c r="G149" i="15"/>
  <c r="F149" i="15"/>
  <c r="E149" i="15"/>
  <c r="D149" i="15"/>
  <c r="C149" i="15"/>
  <c r="AA585" i="15"/>
  <c r="V85" i="15"/>
  <c r="U85" i="15"/>
  <c r="T85" i="15"/>
  <c r="N85" i="15"/>
  <c r="M85" i="15"/>
  <c r="L85" i="15"/>
  <c r="K85" i="15"/>
  <c r="J85" i="15"/>
  <c r="H85" i="15"/>
  <c r="G85" i="15"/>
  <c r="F85" i="15"/>
  <c r="E85" i="15"/>
  <c r="D85" i="15"/>
  <c r="C85" i="15"/>
  <c r="AA584" i="15"/>
  <c r="V129" i="15"/>
  <c r="T129" i="15"/>
  <c r="U129" i="15" s="1"/>
  <c r="N129" i="15"/>
  <c r="M129" i="15"/>
  <c r="L129" i="15"/>
  <c r="K129" i="15"/>
  <c r="J129" i="15"/>
  <c r="H129" i="15"/>
  <c r="G129" i="15"/>
  <c r="F129" i="15"/>
  <c r="E129" i="15"/>
  <c r="D129" i="15"/>
  <c r="C129" i="15"/>
  <c r="AA583" i="15"/>
  <c r="V108" i="15"/>
  <c r="T108" i="15"/>
  <c r="U108" i="15" s="1"/>
  <c r="N108" i="15"/>
  <c r="M108" i="15"/>
  <c r="L108" i="15"/>
  <c r="K108" i="15"/>
  <c r="J108" i="15"/>
  <c r="H108" i="15"/>
  <c r="G108" i="15"/>
  <c r="F108" i="15"/>
  <c r="E108" i="15"/>
  <c r="D108" i="15"/>
  <c r="C108" i="15"/>
  <c r="AA582" i="15"/>
  <c r="V98" i="15"/>
  <c r="T98" i="15"/>
  <c r="U98" i="15" s="1"/>
  <c r="N98" i="15"/>
  <c r="M98" i="15"/>
  <c r="L98" i="15"/>
  <c r="K98" i="15"/>
  <c r="J98" i="15"/>
  <c r="H98" i="15"/>
  <c r="G98" i="15"/>
  <c r="F98" i="15"/>
  <c r="E98" i="15"/>
  <c r="D98" i="15"/>
  <c r="C98" i="15"/>
  <c r="AA581" i="15"/>
  <c r="V125" i="15"/>
  <c r="T125" i="15"/>
  <c r="U125" i="15" s="1"/>
  <c r="N125" i="15"/>
  <c r="M125" i="15"/>
  <c r="L125" i="15"/>
  <c r="K125" i="15"/>
  <c r="J125" i="15"/>
  <c r="H125" i="15"/>
  <c r="G125" i="15"/>
  <c r="F125" i="15"/>
  <c r="E125" i="15"/>
  <c r="D125" i="15"/>
  <c r="C125" i="15"/>
  <c r="AA580" i="15"/>
  <c r="V139" i="15"/>
  <c r="T139" i="15"/>
  <c r="U139" i="15" s="1"/>
  <c r="N139" i="15"/>
  <c r="M139" i="15"/>
  <c r="L139" i="15"/>
  <c r="K139" i="15"/>
  <c r="J139" i="15"/>
  <c r="H139" i="15"/>
  <c r="G139" i="15"/>
  <c r="F139" i="15"/>
  <c r="E139" i="15"/>
  <c r="D139" i="15"/>
  <c r="C139" i="15"/>
  <c r="AA579" i="15"/>
  <c r="V94" i="15"/>
  <c r="T94" i="15"/>
  <c r="U94" i="15" s="1"/>
  <c r="N94" i="15"/>
  <c r="M94" i="15"/>
  <c r="L94" i="15"/>
  <c r="K94" i="15"/>
  <c r="J94" i="15"/>
  <c r="H94" i="15"/>
  <c r="G94" i="15"/>
  <c r="F94" i="15"/>
  <c r="E94" i="15"/>
  <c r="D94" i="15"/>
  <c r="C94" i="15"/>
  <c r="AA578" i="15"/>
  <c r="V56" i="15"/>
  <c r="T56" i="15"/>
  <c r="U56" i="15" s="1"/>
  <c r="N56" i="15"/>
  <c r="M56" i="15"/>
  <c r="L56" i="15"/>
  <c r="K56" i="15"/>
  <c r="J56" i="15"/>
  <c r="H56" i="15"/>
  <c r="G56" i="15"/>
  <c r="F56" i="15"/>
  <c r="E56" i="15"/>
  <c r="D56" i="15"/>
  <c r="C56" i="15"/>
  <c r="AA577" i="15"/>
  <c r="V46" i="15"/>
  <c r="U46" i="15"/>
  <c r="T46" i="15"/>
  <c r="N46" i="15"/>
  <c r="M46" i="15"/>
  <c r="L46" i="15"/>
  <c r="K46" i="15"/>
  <c r="J46" i="15"/>
  <c r="H46" i="15"/>
  <c r="G46" i="15"/>
  <c r="F46" i="15"/>
  <c r="E46" i="15"/>
  <c r="D46" i="15"/>
  <c r="C46" i="15"/>
  <c r="AA576" i="15"/>
  <c r="V16" i="15"/>
  <c r="T16" i="15"/>
  <c r="U16" i="15" s="1"/>
  <c r="N16" i="15"/>
  <c r="M16" i="15"/>
  <c r="L16" i="15"/>
  <c r="K16" i="15"/>
  <c r="J16" i="15"/>
  <c r="H16" i="15"/>
  <c r="G16" i="15"/>
  <c r="F16" i="15"/>
  <c r="E16" i="15"/>
  <c r="D16" i="15"/>
  <c r="C16" i="15"/>
  <c r="AA575" i="15"/>
  <c r="V25" i="15"/>
  <c r="T25" i="15"/>
  <c r="U25" i="15" s="1"/>
  <c r="N25" i="15"/>
  <c r="M25" i="15"/>
  <c r="L25" i="15"/>
  <c r="K25" i="15"/>
  <c r="J25" i="15"/>
  <c r="H25" i="15"/>
  <c r="G25" i="15"/>
  <c r="F25" i="15"/>
  <c r="E25" i="15"/>
  <c r="D25" i="15"/>
  <c r="C25" i="15"/>
  <c r="AA574" i="15"/>
  <c r="V29" i="15"/>
  <c r="T29" i="15"/>
  <c r="U29" i="15" s="1"/>
  <c r="N29" i="15"/>
  <c r="M29" i="15"/>
  <c r="L29" i="15"/>
  <c r="K29" i="15"/>
  <c r="J29" i="15"/>
  <c r="H29" i="15"/>
  <c r="G29" i="15"/>
  <c r="F29" i="15"/>
  <c r="E29" i="15"/>
  <c r="D29" i="15"/>
  <c r="C29" i="15"/>
  <c r="AA573" i="15"/>
  <c r="V19" i="15"/>
  <c r="T19" i="15"/>
  <c r="U19" i="15" s="1"/>
  <c r="N19" i="15"/>
  <c r="M19" i="15"/>
  <c r="L19" i="15"/>
  <c r="K19" i="15"/>
  <c r="J19" i="15"/>
  <c r="H19" i="15"/>
  <c r="G19" i="15"/>
  <c r="F19" i="15"/>
  <c r="E19" i="15"/>
  <c r="D19" i="15"/>
  <c r="C19" i="15"/>
  <c r="AA572" i="15"/>
  <c r="AA571" i="15"/>
  <c r="V848" i="15"/>
  <c r="T848" i="15"/>
  <c r="U848" i="15" s="1"/>
  <c r="N848" i="15"/>
  <c r="M848" i="15"/>
  <c r="L848" i="15"/>
  <c r="K848" i="15"/>
  <c r="J848" i="15"/>
  <c r="H848" i="15"/>
  <c r="G848" i="15"/>
  <c r="F848" i="15"/>
  <c r="E848" i="15"/>
  <c r="D848" i="15"/>
  <c r="C848" i="15"/>
  <c r="AA570" i="15"/>
  <c r="V877" i="15"/>
  <c r="T877" i="15"/>
  <c r="U877" i="15" s="1"/>
  <c r="N877" i="15"/>
  <c r="M877" i="15"/>
  <c r="L877" i="15"/>
  <c r="K877" i="15"/>
  <c r="J877" i="15"/>
  <c r="H877" i="15"/>
  <c r="G877" i="15"/>
  <c r="F877" i="15"/>
  <c r="E877" i="15"/>
  <c r="D877" i="15"/>
  <c r="C877" i="15"/>
  <c r="AA569" i="15"/>
  <c r="V844" i="15"/>
  <c r="T844" i="15"/>
  <c r="U844" i="15" s="1"/>
  <c r="N844" i="15"/>
  <c r="M844" i="15"/>
  <c r="L844" i="15"/>
  <c r="K844" i="15"/>
  <c r="J844" i="15"/>
  <c r="H844" i="15"/>
  <c r="G844" i="15"/>
  <c r="F844" i="15"/>
  <c r="E844" i="15"/>
  <c r="D844" i="15"/>
  <c r="C844" i="15"/>
  <c r="AA568" i="15"/>
  <c r="V869" i="15"/>
  <c r="T869" i="15"/>
  <c r="U869" i="15" s="1"/>
  <c r="N869" i="15"/>
  <c r="M869" i="15"/>
  <c r="L869" i="15"/>
  <c r="K869" i="15"/>
  <c r="J869" i="15"/>
  <c r="H869" i="15"/>
  <c r="G869" i="15"/>
  <c r="F869" i="15"/>
  <c r="E869" i="15"/>
  <c r="D869" i="15"/>
  <c r="C869" i="15"/>
  <c r="AA567" i="15"/>
  <c r="V807" i="15"/>
  <c r="T807" i="15"/>
  <c r="U807" i="15" s="1"/>
  <c r="N807" i="15"/>
  <c r="M807" i="15"/>
  <c r="L807" i="15"/>
  <c r="K807" i="15"/>
  <c r="J807" i="15"/>
  <c r="H807" i="15"/>
  <c r="G807" i="15"/>
  <c r="F807" i="15"/>
  <c r="E807" i="15"/>
  <c r="D807" i="15"/>
  <c r="C807" i="15"/>
  <c r="AA566" i="15"/>
  <c r="V810" i="15"/>
  <c r="U810" i="15"/>
  <c r="T810" i="15"/>
  <c r="N810" i="15"/>
  <c r="M810" i="15"/>
  <c r="L810" i="15"/>
  <c r="K810" i="15"/>
  <c r="J810" i="15"/>
  <c r="H810" i="15"/>
  <c r="G810" i="15"/>
  <c r="F810" i="15"/>
  <c r="E810" i="15"/>
  <c r="D810" i="15"/>
  <c r="C810" i="15"/>
  <c r="AA565" i="15"/>
  <c r="V813" i="15"/>
  <c r="T813" i="15"/>
  <c r="U813" i="15" s="1"/>
  <c r="N813" i="15"/>
  <c r="M813" i="15"/>
  <c r="L813" i="15"/>
  <c r="K813" i="15"/>
  <c r="J813" i="15"/>
  <c r="H813" i="15"/>
  <c r="G813" i="15"/>
  <c r="F813" i="15"/>
  <c r="E813" i="15"/>
  <c r="D813" i="15"/>
  <c r="C813" i="15"/>
  <c r="AA564" i="15"/>
  <c r="V820" i="15"/>
  <c r="T820" i="15"/>
  <c r="U820" i="15" s="1"/>
  <c r="N820" i="15"/>
  <c r="M820" i="15"/>
  <c r="L820" i="15"/>
  <c r="K820" i="15"/>
  <c r="J820" i="15"/>
  <c r="H820" i="15"/>
  <c r="G820" i="15"/>
  <c r="F820" i="15"/>
  <c r="E820" i="15"/>
  <c r="D820" i="15"/>
  <c r="C820" i="15"/>
  <c r="AA563" i="15"/>
  <c r="V800" i="15"/>
  <c r="T800" i="15"/>
  <c r="U800" i="15" s="1"/>
  <c r="N800" i="15"/>
  <c r="M800" i="15"/>
  <c r="L800" i="15"/>
  <c r="K800" i="15"/>
  <c r="J800" i="15"/>
  <c r="H800" i="15"/>
  <c r="G800" i="15"/>
  <c r="F800" i="15"/>
  <c r="E800" i="15"/>
  <c r="D800" i="15"/>
  <c r="C800" i="15"/>
  <c r="AA562" i="15"/>
  <c r="V835" i="15"/>
  <c r="T835" i="15"/>
  <c r="U835" i="15" s="1"/>
  <c r="N835" i="15"/>
  <c r="M835" i="15"/>
  <c r="L835" i="15"/>
  <c r="K835" i="15"/>
  <c r="J835" i="15"/>
  <c r="H835" i="15"/>
  <c r="G835" i="15"/>
  <c r="F835" i="15"/>
  <c r="E835" i="15"/>
  <c r="D835" i="15"/>
  <c r="C835" i="15"/>
  <c r="AA561" i="15"/>
  <c r="V804" i="15"/>
  <c r="T804" i="15"/>
  <c r="U804" i="15" s="1"/>
  <c r="N804" i="15"/>
  <c r="M804" i="15"/>
  <c r="L804" i="15"/>
  <c r="K804" i="15"/>
  <c r="J804" i="15"/>
  <c r="H804" i="15"/>
  <c r="G804" i="15"/>
  <c r="F804" i="15"/>
  <c r="E804" i="15"/>
  <c r="D804" i="15"/>
  <c r="C804" i="15"/>
  <c r="AA560" i="15"/>
  <c r="V712" i="15"/>
  <c r="T712" i="15"/>
  <c r="U712" i="15" s="1"/>
  <c r="N712" i="15"/>
  <c r="M712" i="15"/>
  <c r="L712" i="15"/>
  <c r="K712" i="15"/>
  <c r="J712" i="15"/>
  <c r="H712" i="15"/>
  <c r="G712" i="15"/>
  <c r="F712" i="15"/>
  <c r="E712" i="15"/>
  <c r="D712" i="15"/>
  <c r="C712" i="15"/>
  <c r="AA559" i="15"/>
  <c r="V759" i="15"/>
  <c r="T759" i="15"/>
  <c r="U759" i="15" s="1"/>
  <c r="N759" i="15"/>
  <c r="M759" i="15"/>
  <c r="L759" i="15"/>
  <c r="K759" i="15"/>
  <c r="J759" i="15"/>
  <c r="H759" i="15"/>
  <c r="G759" i="15"/>
  <c r="F759" i="15"/>
  <c r="E759" i="15"/>
  <c r="D759" i="15"/>
  <c r="C759" i="15"/>
  <c r="AA558" i="15"/>
  <c r="V744" i="15"/>
  <c r="T744" i="15"/>
  <c r="U744" i="15" s="1"/>
  <c r="N744" i="15"/>
  <c r="M744" i="15"/>
  <c r="L744" i="15"/>
  <c r="K744" i="15"/>
  <c r="J744" i="15"/>
  <c r="H744" i="15"/>
  <c r="G744" i="15"/>
  <c r="F744" i="15"/>
  <c r="E744" i="15"/>
  <c r="D744" i="15"/>
  <c r="C744" i="15"/>
  <c r="AA557" i="15"/>
  <c r="V714" i="15"/>
  <c r="T714" i="15"/>
  <c r="U714" i="15" s="1"/>
  <c r="N714" i="15"/>
  <c r="M714" i="15"/>
  <c r="L714" i="15"/>
  <c r="K714" i="15"/>
  <c r="J714" i="15"/>
  <c r="H714" i="15"/>
  <c r="G714" i="15"/>
  <c r="F714" i="15"/>
  <c r="E714" i="15"/>
  <c r="D714" i="15"/>
  <c r="C714" i="15"/>
  <c r="AA556" i="15"/>
  <c r="V766" i="15"/>
  <c r="U766" i="15"/>
  <c r="T766" i="15"/>
  <c r="N766" i="15"/>
  <c r="M766" i="15"/>
  <c r="L766" i="15"/>
  <c r="K766" i="15"/>
  <c r="J766" i="15"/>
  <c r="H766" i="15"/>
  <c r="G766" i="15"/>
  <c r="F766" i="15"/>
  <c r="E766" i="15"/>
  <c r="D766" i="15"/>
  <c r="C766" i="15"/>
  <c r="AA555" i="15"/>
  <c r="V737" i="15"/>
  <c r="T737" i="15"/>
  <c r="U737" i="15" s="1"/>
  <c r="N737" i="15"/>
  <c r="M737" i="15"/>
  <c r="L737" i="15"/>
  <c r="K737" i="15"/>
  <c r="J737" i="15"/>
  <c r="H737" i="15"/>
  <c r="G737" i="15"/>
  <c r="F737" i="15"/>
  <c r="E737" i="15"/>
  <c r="D737" i="15"/>
  <c r="C737" i="15"/>
  <c r="AA554" i="15"/>
  <c r="V735" i="15"/>
  <c r="T735" i="15"/>
  <c r="U735" i="15" s="1"/>
  <c r="N735" i="15"/>
  <c r="M735" i="15"/>
  <c r="L735" i="15"/>
  <c r="K735" i="15"/>
  <c r="J735" i="15"/>
  <c r="H735" i="15"/>
  <c r="G735" i="15"/>
  <c r="F735" i="15"/>
  <c r="E735" i="15"/>
  <c r="D735" i="15"/>
  <c r="C735" i="15"/>
  <c r="AA553" i="15"/>
  <c r="V762" i="15"/>
  <c r="T762" i="15"/>
  <c r="U762" i="15" s="1"/>
  <c r="N762" i="15"/>
  <c r="M762" i="15"/>
  <c r="L762" i="15"/>
  <c r="K762" i="15"/>
  <c r="J762" i="15"/>
  <c r="H762" i="15"/>
  <c r="G762" i="15"/>
  <c r="F762" i="15"/>
  <c r="E762" i="15"/>
  <c r="D762" i="15"/>
  <c r="C762" i="15"/>
  <c r="AA552" i="15"/>
  <c r="V697" i="15"/>
  <c r="T697" i="15"/>
  <c r="U697" i="15" s="1"/>
  <c r="N697" i="15"/>
  <c r="M697" i="15"/>
  <c r="L697" i="15"/>
  <c r="K697" i="15"/>
  <c r="J697" i="15"/>
  <c r="H697" i="15"/>
  <c r="G697" i="15"/>
  <c r="F697" i="15"/>
  <c r="E697" i="15"/>
  <c r="D697" i="15"/>
  <c r="C697" i="15"/>
  <c r="AA551" i="15"/>
  <c r="V710" i="15"/>
  <c r="T710" i="15"/>
  <c r="U710" i="15" s="1"/>
  <c r="N710" i="15"/>
  <c r="M710" i="15"/>
  <c r="L710" i="15"/>
  <c r="K710" i="15"/>
  <c r="J710" i="15"/>
  <c r="H710" i="15"/>
  <c r="G710" i="15"/>
  <c r="F710" i="15"/>
  <c r="E710" i="15"/>
  <c r="D710" i="15"/>
  <c r="C710" i="15"/>
  <c r="AA550" i="15"/>
  <c r="V705" i="15"/>
  <c r="T705" i="15"/>
  <c r="U705" i="15" s="1"/>
  <c r="N705" i="15"/>
  <c r="M705" i="15"/>
  <c r="L705" i="15"/>
  <c r="K705" i="15"/>
  <c r="J705" i="15"/>
  <c r="H705" i="15"/>
  <c r="G705" i="15"/>
  <c r="F705" i="15"/>
  <c r="E705" i="15"/>
  <c r="D705" i="15"/>
  <c r="C705" i="15"/>
  <c r="AA549" i="15"/>
  <c r="V680" i="15"/>
  <c r="T680" i="15"/>
  <c r="U680" i="15" s="1"/>
  <c r="N680" i="15"/>
  <c r="M680" i="15"/>
  <c r="L680" i="15"/>
  <c r="K680" i="15"/>
  <c r="J680" i="15"/>
  <c r="H680" i="15"/>
  <c r="G680" i="15"/>
  <c r="F680" i="15"/>
  <c r="E680" i="15"/>
  <c r="D680" i="15"/>
  <c r="C680" i="15"/>
  <c r="AA548" i="15"/>
  <c r="V663" i="15"/>
  <c r="U663" i="15"/>
  <c r="T663" i="15"/>
  <c r="N663" i="15"/>
  <c r="M663" i="15"/>
  <c r="L663" i="15"/>
  <c r="K663" i="15"/>
  <c r="J663" i="15"/>
  <c r="H663" i="15"/>
  <c r="G663" i="15"/>
  <c r="F663" i="15"/>
  <c r="E663" i="15"/>
  <c r="D663" i="15"/>
  <c r="C663" i="15"/>
  <c r="AA547" i="15"/>
  <c r="V655" i="15"/>
  <c r="T655" i="15"/>
  <c r="U655" i="15" s="1"/>
  <c r="N655" i="15"/>
  <c r="M655" i="15"/>
  <c r="L655" i="15"/>
  <c r="K655" i="15"/>
  <c r="J655" i="15"/>
  <c r="H655" i="15"/>
  <c r="G655" i="15"/>
  <c r="F655" i="15"/>
  <c r="E655" i="15"/>
  <c r="D655" i="15"/>
  <c r="C655" i="15"/>
  <c r="AA546" i="15"/>
  <c r="V660" i="15"/>
  <c r="T660" i="15"/>
  <c r="U660" i="15" s="1"/>
  <c r="N660" i="15"/>
  <c r="M660" i="15"/>
  <c r="L660" i="15"/>
  <c r="K660" i="15"/>
  <c r="J660" i="15"/>
  <c r="H660" i="15"/>
  <c r="G660" i="15"/>
  <c r="F660" i="15"/>
  <c r="E660" i="15"/>
  <c r="D660" i="15"/>
  <c r="C660" i="15"/>
  <c r="AA545" i="15"/>
  <c r="V665" i="15"/>
  <c r="T665" i="15"/>
  <c r="U665" i="15" s="1"/>
  <c r="N665" i="15"/>
  <c r="M665" i="15"/>
  <c r="L665" i="15"/>
  <c r="K665" i="15"/>
  <c r="J665" i="15"/>
  <c r="H665" i="15"/>
  <c r="G665" i="15"/>
  <c r="F665" i="15"/>
  <c r="E665" i="15"/>
  <c r="D665" i="15"/>
  <c r="C665" i="15"/>
  <c r="AA544" i="15"/>
  <c r="V653" i="15"/>
  <c r="T653" i="15"/>
  <c r="U653" i="15" s="1"/>
  <c r="N653" i="15"/>
  <c r="M653" i="15"/>
  <c r="L653" i="15"/>
  <c r="K653" i="15"/>
  <c r="J653" i="15"/>
  <c r="H653" i="15"/>
  <c r="G653" i="15"/>
  <c r="F653" i="15"/>
  <c r="E653" i="15"/>
  <c r="D653" i="15"/>
  <c r="C653" i="15"/>
  <c r="AA543" i="15"/>
  <c r="V685" i="15"/>
  <c r="T685" i="15"/>
  <c r="U685" i="15" s="1"/>
  <c r="N685" i="15"/>
  <c r="M685" i="15"/>
  <c r="L685" i="15"/>
  <c r="K685" i="15"/>
  <c r="J685" i="15"/>
  <c r="H685" i="15"/>
  <c r="G685" i="15"/>
  <c r="F685" i="15"/>
  <c r="E685" i="15"/>
  <c r="D685" i="15"/>
  <c r="C685" i="15"/>
  <c r="AA542" i="15"/>
  <c r="V695" i="15"/>
  <c r="T695" i="15"/>
  <c r="U695" i="15" s="1"/>
  <c r="N695" i="15"/>
  <c r="M695" i="15"/>
  <c r="L695" i="15"/>
  <c r="K695" i="15"/>
  <c r="J695" i="15"/>
  <c r="H695" i="15"/>
  <c r="G695" i="15"/>
  <c r="F695" i="15"/>
  <c r="E695" i="15"/>
  <c r="D695" i="15"/>
  <c r="C695" i="15"/>
  <c r="AA541" i="15"/>
  <c r="V691" i="15"/>
  <c r="T691" i="15"/>
  <c r="U691" i="15" s="1"/>
  <c r="N691" i="15"/>
  <c r="M691" i="15"/>
  <c r="L691" i="15"/>
  <c r="K691" i="15"/>
  <c r="J691" i="15"/>
  <c r="H691" i="15"/>
  <c r="G691" i="15"/>
  <c r="F691" i="15"/>
  <c r="E691" i="15"/>
  <c r="D691" i="15"/>
  <c r="C691" i="15"/>
  <c r="AA540" i="15"/>
  <c r="V649" i="15"/>
  <c r="T649" i="15"/>
  <c r="U649" i="15" s="1"/>
  <c r="N649" i="15"/>
  <c r="M649" i="15"/>
  <c r="L649" i="15"/>
  <c r="K649" i="15"/>
  <c r="J649" i="15"/>
  <c r="H649" i="15"/>
  <c r="G649" i="15"/>
  <c r="F649" i="15"/>
  <c r="E649" i="15"/>
  <c r="D649" i="15"/>
  <c r="C649" i="15"/>
  <c r="AA539" i="15"/>
  <c r="V673" i="15"/>
  <c r="T673" i="15"/>
  <c r="U673" i="15" s="1"/>
  <c r="N673" i="15"/>
  <c r="M673" i="15"/>
  <c r="L673" i="15"/>
  <c r="K673" i="15"/>
  <c r="J673" i="15"/>
  <c r="H673" i="15"/>
  <c r="G673" i="15"/>
  <c r="F673" i="15"/>
  <c r="E673" i="15"/>
  <c r="D673" i="15"/>
  <c r="C673" i="15"/>
  <c r="AA538" i="15"/>
  <c r="V657" i="15"/>
  <c r="T657" i="15"/>
  <c r="U657" i="15" s="1"/>
  <c r="N657" i="15"/>
  <c r="M657" i="15"/>
  <c r="L657" i="15"/>
  <c r="K657" i="15"/>
  <c r="J657" i="15"/>
  <c r="H657" i="15"/>
  <c r="G657" i="15"/>
  <c r="F657" i="15"/>
  <c r="E657" i="15"/>
  <c r="D657" i="15"/>
  <c r="C657" i="15"/>
  <c r="AA537" i="15"/>
  <c r="V618" i="15"/>
  <c r="T618" i="15"/>
  <c r="U618" i="15" s="1"/>
  <c r="N618" i="15"/>
  <c r="M618" i="15"/>
  <c r="L618" i="15"/>
  <c r="K618" i="15"/>
  <c r="J618" i="15"/>
  <c r="H618" i="15"/>
  <c r="G618" i="15"/>
  <c r="F618" i="15"/>
  <c r="E618" i="15"/>
  <c r="D618" i="15"/>
  <c r="C618" i="15"/>
  <c r="AA536" i="15"/>
  <c r="V620" i="15"/>
  <c r="T620" i="15"/>
  <c r="U620" i="15" s="1"/>
  <c r="N620" i="15"/>
  <c r="M620" i="15"/>
  <c r="L620" i="15"/>
  <c r="K620" i="15"/>
  <c r="J620" i="15"/>
  <c r="H620" i="15"/>
  <c r="G620" i="15"/>
  <c r="F620" i="15"/>
  <c r="E620" i="15"/>
  <c r="D620" i="15"/>
  <c r="C620" i="15"/>
  <c r="AA535" i="15"/>
  <c r="V633" i="15"/>
  <c r="T633" i="15"/>
  <c r="U633" i="15" s="1"/>
  <c r="N633" i="15"/>
  <c r="M633" i="15"/>
  <c r="L633" i="15"/>
  <c r="K633" i="15"/>
  <c r="J633" i="15"/>
  <c r="H633" i="15"/>
  <c r="G633" i="15"/>
  <c r="F633" i="15"/>
  <c r="E633" i="15"/>
  <c r="D633" i="15"/>
  <c r="C633" i="15"/>
  <c r="AA534" i="15"/>
  <c r="V638" i="15"/>
  <c r="T638" i="15"/>
  <c r="U638" i="15" s="1"/>
  <c r="N638" i="15"/>
  <c r="M638" i="15"/>
  <c r="L638" i="15"/>
  <c r="K638" i="15"/>
  <c r="J638" i="15"/>
  <c r="H638" i="15"/>
  <c r="G638" i="15"/>
  <c r="F638" i="15"/>
  <c r="E638" i="15"/>
  <c r="D638" i="15"/>
  <c r="C638" i="15"/>
  <c r="AA533" i="15"/>
  <c r="V628" i="15"/>
  <c r="T628" i="15"/>
  <c r="U628" i="15" s="1"/>
  <c r="N628" i="15"/>
  <c r="M628" i="15"/>
  <c r="L628" i="15"/>
  <c r="K628" i="15"/>
  <c r="J628" i="15"/>
  <c r="H628" i="15"/>
  <c r="G628" i="15"/>
  <c r="F628" i="15"/>
  <c r="E628" i="15"/>
  <c r="D628" i="15"/>
  <c r="C628" i="15"/>
  <c r="AA532" i="15"/>
  <c r="V576" i="15"/>
  <c r="T576" i="15"/>
  <c r="U576" i="15" s="1"/>
  <c r="N576" i="15"/>
  <c r="M576" i="15"/>
  <c r="L576" i="15"/>
  <c r="K576" i="15"/>
  <c r="J576" i="15"/>
  <c r="H576" i="15"/>
  <c r="G576" i="15"/>
  <c r="F576" i="15"/>
  <c r="E576" i="15"/>
  <c r="D576" i="15"/>
  <c r="C576" i="15"/>
  <c r="AA531" i="15"/>
  <c r="V584" i="15"/>
  <c r="T584" i="15"/>
  <c r="U584" i="15" s="1"/>
  <c r="N584" i="15"/>
  <c r="M584" i="15"/>
  <c r="L584" i="15"/>
  <c r="K584" i="15"/>
  <c r="J584" i="15"/>
  <c r="H584" i="15"/>
  <c r="G584" i="15"/>
  <c r="F584" i="15"/>
  <c r="E584" i="15"/>
  <c r="D584" i="15"/>
  <c r="C584" i="15"/>
  <c r="AA530" i="15"/>
  <c r="V574" i="15"/>
  <c r="T574" i="15"/>
  <c r="U574" i="15" s="1"/>
  <c r="N574" i="15"/>
  <c r="M574" i="15"/>
  <c r="L574" i="15"/>
  <c r="K574" i="15"/>
  <c r="J574" i="15"/>
  <c r="H574" i="15"/>
  <c r="G574" i="15"/>
  <c r="F574" i="15"/>
  <c r="E574" i="15"/>
  <c r="D574" i="15"/>
  <c r="C574" i="15"/>
  <c r="AA529" i="15"/>
  <c r="V581" i="15"/>
  <c r="T581" i="15"/>
  <c r="U581" i="15" s="1"/>
  <c r="N581" i="15"/>
  <c r="M581" i="15"/>
  <c r="L581" i="15"/>
  <c r="K581" i="15"/>
  <c r="J581" i="15"/>
  <c r="H581" i="15"/>
  <c r="G581" i="15"/>
  <c r="F581" i="15"/>
  <c r="E581" i="15"/>
  <c r="D581" i="15"/>
  <c r="C581" i="15"/>
  <c r="AA528" i="15"/>
  <c r="V547" i="15"/>
  <c r="T547" i="15"/>
  <c r="U547" i="15" s="1"/>
  <c r="N547" i="15"/>
  <c r="M547" i="15"/>
  <c r="L547" i="15"/>
  <c r="K547" i="15"/>
  <c r="J547" i="15"/>
  <c r="H547" i="15"/>
  <c r="G547" i="15"/>
  <c r="F547" i="15"/>
  <c r="E547" i="15"/>
  <c r="D547" i="15"/>
  <c r="C547" i="15"/>
  <c r="AA527" i="15"/>
  <c r="V565" i="15"/>
  <c r="T565" i="15"/>
  <c r="U565" i="15" s="1"/>
  <c r="N565" i="15"/>
  <c r="M565" i="15"/>
  <c r="L565" i="15"/>
  <c r="K565" i="15"/>
  <c r="J565" i="15"/>
  <c r="H565" i="15"/>
  <c r="G565" i="15"/>
  <c r="F565" i="15"/>
  <c r="E565" i="15"/>
  <c r="D565" i="15"/>
  <c r="C565" i="15"/>
  <c r="AA526" i="15"/>
  <c r="V554" i="15"/>
  <c r="T554" i="15"/>
  <c r="U554" i="15" s="1"/>
  <c r="N554" i="15"/>
  <c r="M554" i="15"/>
  <c r="L554" i="15"/>
  <c r="K554" i="15"/>
  <c r="J554" i="15"/>
  <c r="H554" i="15"/>
  <c r="G554" i="15"/>
  <c r="F554" i="15"/>
  <c r="E554" i="15"/>
  <c r="D554" i="15"/>
  <c r="C554" i="15"/>
  <c r="AA525" i="15"/>
  <c r="V557" i="15"/>
  <c r="T557" i="15"/>
  <c r="U557" i="15" s="1"/>
  <c r="N557" i="15"/>
  <c r="M557" i="15"/>
  <c r="L557" i="15"/>
  <c r="K557" i="15"/>
  <c r="J557" i="15"/>
  <c r="H557" i="15"/>
  <c r="G557" i="15"/>
  <c r="F557" i="15"/>
  <c r="E557" i="15"/>
  <c r="D557" i="15"/>
  <c r="C557" i="15"/>
  <c r="AA524" i="15"/>
  <c r="V542" i="15"/>
  <c r="T542" i="15"/>
  <c r="U542" i="15" s="1"/>
  <c r="N542" i="15"/>
  <c r="M542" i="15"/>
  <c r="L542" i="15"/>
  <c r="K542" i="15"/>
  <c r="J542" i="15"/>
  <c r="H542" i="15"/>
  <c r="G542" i="15"/>
  <c r="F542" i="15"/>
  <c r="E542" i="15"/>
  <c r="D542" i="15"/>
  <c r="C542" i="15"/>
  <c r="AA523" i="15"/>
  <c r="V470" i="15"/>
  <c r="T470" i="15"/>
  <c r="U470" i="15" s="1"/>
  <c r="N470" i="15"/>
  <c r="M470" i="15"/>
  <c r="L470" i="15"/>
  <c r="K470" i="15"/>
  <c r="J470" i="15"/>
  <c r="H470" i="15"/>
  <c r="G470" i="15"/>
  <c r="F470" i="15"/>
  <c r="E470" i="15"/>
  <c r="D470" i="15"/>
  <c r="C470" i="15"/>
  <c r="AA522" i="15"/>
  <c r="V441" i="15"/>
  <c r="T441" i="15"/>
  <c r="U441" i="15" s="1"/>
  <c r="N441" i="15"/>
  <c r="M441" i="15"/>
  <c r="L441" i="15"/>
  <c r="K441" i="15"/>
  <c r="J441" i="15"/>
  <c r="H441" i="15"/>
  <c r="G441" i="15"/>
  <c r="F441" i="15"/>
  <c r="E441" i="15"/>
  <c r="D441" i="15"/>
  <c r="C441" i="15"/>
  <c r="AA521" i="15"/>
  <c r="V481" i="15"/>
  <c r="T481" i="15"/>
  <c r="U481" i="15" s="1"/>
  <c r="N481" i="15"/>
  <c r="M481" i="15"/>
  <c r="L481" i="15"/>
  <c r="K481" i="15"/>
  <c r="J481" i="15"/>
  <c r="H481" i="15"/>
  <c r="G481" i="15"/>
  <c r="F481" i="15"/>
  <c r="E481" i="15"/>
  <c r="D481" i="15"/>
  <c r="C481" i="15"/>
  <c r="AA520" i="15"/>
  <c r="V439" i="15"/>
  <c r="T439" i="15"/>
  <c r="U439" i="15" s="1"/>
  <c r="N439" i="15"/>
  <c r="M439" i="15"/>
  <c r="L439" i="15"/>
  <c r="K439" i="15"/>
  <c r="J439" i="15"/>
  <c r="H439" i="15"/>
  <c r="G439" i="15"/>
  <c r="F439" i="15"/>
  <c r="E439" i="15"/>
  <c r="D439" i="15"/>
  <c r="C439" i="15"/>
  <c r="AA519" i="15"/>
  <c r="V492" i="15"/>
  <c r="T492" i="15"/>
  <c r="U492" i="15" s="1"/>
  <c r="N492" i="15"/>
  <c r="M492" i="15"/>
  <c r="L492" i="15"/>
  <c r="K492" i="15"/>
  <c r="J492" i="15"/>
  <c r="H492" i="15"/>
  <c r="G492" i="15"/>
  <c r="F492" i="15"/>
  <c r="E492" i="15"/>
  <c r="D492" i="15"/>
  <c r="C492" i="15"/>
  <c r="AA518" i="15"/>
  <c r="V532" i="15"/>
  <c r="T532" i="15"/>
  <c r="U532" i="15" s="1"/>
  <c r="N532" i="15"/>
  <c r="M532" i="15"/>
  <c r="L532" i="15"/>
  <c r="K532" i="15"/>
  <c r="J532" i="15"/>
  <c r="H532" i="15"/>
  <c r="G532" i="15"/>
  <c r="F532" i="15"/>
  <c r="E532" i="15"/>
  <c r="D532" i="15"/>
  <c r="C532" i="15"/>
  <c r="AA517" i="15"/>
  <c r="V437" i="15"/>
  <c r="T437" i="15"/>
  <c r="U437" i="15" s="1"/>
  <c r="N437" i="15"/>
  <c r="M437" i="15"/>
  <c r="L437" i="15"/>
  <c r="K437" i="15"/>
  <c r="J437" i="15"/>
  <c r="H437" i="15"/>
  <c r="G437" i="15"/>
  <c r="F437" i="15"/>
  <c r="E437" i="15"/>
  <c r="D437" i="15"/>
  <c r="C437" i="15"/>
  <c r="AA516" i="15"/>
  <c r="V518" i="15"/>
  <c r="T518" i="15"/>
  <c r="U518" i="15" s="1"/>
  <c r="N518" i="15"/>
  <c r="M518" i="15"/>
  <c r="L518" i="15"/>
  <c r="K518" i="15"/>
  <c r="J518" i="15"/>
  <c r="H518" i="15"/>
  <c r="G518" i="15"/>
  <c r="F518" i="15"/>
  <c r="E518" i="15"/>
  <c r="D518" i="15"/>
  <c r="C518" i="15"/>
  <c r="AA515" i="15"/>
  <c r="V508" i="15"/>
  <c r="T508" i="15"/>
  <c r="U508" i="15" s="1"/>
  <c r="N508" i="15"/>
  <c r="M508" i="15"/>
  <c r="L508" i="15"/>
  <c r="K508" i="15"/>
  <c r="J508" i="15"/>
  <c r="H508" i="15"/>
  <c r="G508" i="15"/>
  <c r="F508" i="15"/>
  <c r="E508" i="15"/>
  <c r="D508" i="15"/>
  <c r="C508" i="15"/>
  <c r="AA514" i="15"/>
  <c r="V474" i="15"/>
  <c r="T474" i="15"/>
  <c r="U474" i="15" s="1"/>
  <c r="N474" i="15"/>
  <c r="M474" i="15"/>
  <c r="L474" i="15"/>
  <c r="K474" i="15"/>
  <c r="J474" i="15"/>
  <c r="H474" i="15"/>
  <c r="G474" i="15"/>
  <c r="F474" i="15"/>
  <c r="E474" i="15"/>
  <c r="D474" i="15"/>
  <c r="C474" i="15"/>
  <c r="AA513" i="15"/>
  <c r="V452" i="15"/>
  <c r="T452" i="15"/>
  <c r="U452" i="15" s="1"/>
  <c r="N452" i="15"/>
  <c r="M452" i="15"/>
  <c r="L452" i="15"/>
  <c r="K452" i="15"/>
  <c r="J452" i="15"/>
  <c r="H452" i="15"/>
  <c r="G452" i="15"/>
  <c r="F452" i="15"/>
  <c r="E452" i="15"/>
  <c r="D452" i="15"/>
  <c r="C452" i="15"/>
  <c r="AA512" i="15"/>
  <c r="V460" i="15"/>
  <c r="T460" i="15"/>
  <c r="U460" i="15" s="1"/>
  <c r="N460" i="15"/>
  <c r="M460" i="15"/>
  <c r="L460" i="15"/>
  <c r="K460" i="15"/>
  <c r="J460" i="15"/>
  <c r="H460" i="15"/>
  <c r="G460" i="15"/>
  <c r="F460" i="15"/>
  <c r="E460" i="15"/>
  <c r="D460" i="15"/>
  <c r="C460" i="15"/>
  <c r="AA511" i="15"/>
  <c r="V400" i="15"/>
  <c r="T400" i="15"/>
  <c r="U400" i="15" s="1"/>
  <c r="N400" i="15"/>
  <c r="M400" i="15"/>
  <c r="L400" i="15"/>
  <c r="K400" i="15"/>
  <c r="J400" i="15"/>
  <c r="H400" i="15"/>
  <c r="G400" i="15"/>
  <c r="F400" i="15"/>
  <c r="E400" i="15"/>
  <c r="D400" i="15"/>
  <c r="C400" i="15"/>
  <c r="AA510" i="15"/>
  <c r="V429" i="15"/>
  <c r="T429" i="15"/>
  <c r="U429" i="15" s="1"/>
  <c r="N429" i="15"/>
  <c r="M429" i="15"/>
  <c r="L429" i="15"/>
  <c r="K429" i="15"/>
  <c r="J429" i="15"/>
  <c r="H429" i="15"/>
  <c r="G429" i="15"/>
  <c r="F429" i="15"/>
  <c r="E429" i="15"/>
  <c r="D429" i="15"/>
  <c r="C429" i="15"/>
  <c r="AA509" i="15"/>
  <c r="V419" i="15"/>
  <c r="T419" i="15"/>
  <c r="U419" i="15" s="1"/>
  <c r="N419" i="15"/>
  <c r="M419" i="15"/>
  <c r="L419" i="15"/>
  <c r="K419" i="15"/>
  <c r="J419" i="15"/>
  <c r="H419" i="15"/>
  <c r="G419" i="15"/>
  <c r="F419" i="15"/>
  <c r="E419" i="15"/>
  <c r="D419" i="15"/>
  <c r="C419" i="15"/>
  <c r="AA508" i="15"/>
  <c r="V389" i="15"/>
  <c r="T389" i="15"/>
  <c r="U389" i="15" s="1"/>
  <c r="N389" i="15"/>
  <c r="M389" i="15"/>
  <c r="L389" i="15"/>
  <c r="K389" i="15"/>
  <c r="J389" i="15"/>
  <c r="H389" i="15"/>
  <c r="G389" i="15"/>
  <c r="F389" i="15"/>
  <c r="E389" i="15"/>
  <c r="D389" i="15"/>
  <c r="C389" i="15"/>
  <c r="AA507" i="15"/>
  <c r="V395" i="15"/>
  <c r="T395" i="15"/>
  <c r="U395" i="15" s="1"/>
  <c r="N395" i="15"/>
  <c r="M395" i="15"/>
  <c r="L395" i="15"/>
  <c r="K395" i="15"/>
  <c r="J395" i="15"/>
  <c r="H395" i="15"/>
  <c r="G395" i="15"/>
  <c r="F395" i="15"/>
  <c r="E395" i="15"/>
  <c r="D395" i="15"/>
  <c r="C395" i="15"/>
  <c r="AA506" i="15"/>
  <c r="V365" i="15"/>
  <c r="T365" i="15"/>
  <c r="U365" i="15" s="1"/>
  <c r="N365" i="15"/>
  <c r="M365" i="15"/>
  <c r="L365" i="15"/>
  <c r="K365" i="15"/>
  <c r="J365" i="15"/>
  <c r="H365" i="15"/>
  <c r="G365" i="15"/>
  <c r="F365" i="15"/>
  <c r="E365" i="15"/>
  <c r="D365" i="15"/>
  <c r="C365" i="15"/>
  <c r="AA505" i="15"/>
  <c r="V362" i="15"/>
  <c r="T362" i="15"/>
  <c r="U362" i="15" s="1"/>
  <c r="N362" i="15"/>
  <c r="M362" i="15"/>
  <c r="L362" i="15"/>
  <c r="K362" i="15"/>
  <c r="J362" i="15"/>
  <c r="H362" i="15"/>
  <c r="G362" i="15"/>
  <c r="F362" i="15"/>
  <c r="E362" i="15"/>
  <c r="D362" i="15"/>
  <c r="C362" i="15"/>
  <c r="AA504" i="15"/>
  <c r="V367" i="15"/>
  <c r="T367" i="15"/>
  <c r="U367" i="15" s="1"/>
  <c r="N367" i="15"/>
  <c r="M367" i="15"/>
  <c r="L367" i="15"/>
  <c r="K367" i="15"/>
  <c r="J367" i="15"/>
  <c r="H367" i="15"/>
  <c r="G367" i="15"/>
  <c r="F367" i="15"/>
  <c r="E367" i="15"/>
  <c r="D367" i="15"/>
  <c r="C367" i="15"/>
  <c r="AA503" i="15"/>
  <c r="V355" i="15"/>
  <c r="T355" i="15"/>
  <c r="U355" i="15" s="1"/>
  <c r="N355" i="15"/>
  <c r="M355" i="15"/>
  <c r="L355" i="15"/>
  <c r="K355" i="15"/>
  <c r="J355" i="15"/>
  <c r="H355" i="15"/>
  <c r="G355" i="15"/>
  <c r="F355" i="15"/>
  <c r="E355" i="15"/>
  <c r="D355" i="15"/>
  <c r="C355" i="15"/>
  <c r="AA502" i="15"/>
  <c r="V380" i="15"/>
  <c r="T380" i="15"/>
  <c r="U380" i="15" s="1"/>
  <c r="N380" i="15"/>
  <c r="M380" i="15"/>
  <c r="L380" i="15"/>
  <c r="K380" i="15"/>
  <c r="J380" i="15"/>
  <c r="H380" i="15"/>
  <c r="G380" i="15"/>
  <c r="F380" i="15"/>
  <c r="E380" i="15"/>
  <c r="D380" i="15"/>
  <c r="C380" i="15"/>
  <c r="AA501" i="15"/>
  <c r="V335" i="15"/>
  <c r="T335" i="15"/>
  <c r="U335" i="15" s="1"/>
  <c r="N335" i="15"/>
  <c r="M335" i="15"/>
  <c r="L335" i="15"/>
  <c r="K335" i="15"/>
  <c r="J335" i="15"/>
  <c r="H335" i="15"/>
  <c r="G335" i="15"/>
  <c r="F335" i="15"/>
  <c r="E335" i="15"/>
  <c r="D335" i="15"/>
  <c r="C335" i="15"/>
  <c r="AA500" i="15"/>
  <c r="V344" i="15"/>
  <c r="T344" i="15"/>
  <c r="U344" i="15" s="1"/>
  <c r="N344" i="15"/>
  <c r="M344" i="15"/>
  <c r="L344" i="15"/>
  <c r="K344" i="15"/>
  <c r="J344" i="15"/>
  <c r="H344" i="15"/>
  <c r="G344" i="15"/>
  <c r="F344" i="15"/>
  <c r="E344" i="15"/>
  <c r="D344" i="15"/>
  <c r="C344" i="15"/>
  <c r="AA499" i="15"/>
  <c r="V347" i="15"/>
  <c r="T347" i="15"/>
  <c r="U347" i="15" s="1"/>
  <c r="N347" i="15"/>
  <c r="M347" i="15"/>
  <c r="L347" i="15"/>
  <c r="K347" i="15"/>
  <c r="J347" i="15"/>
  <c r="H347" i="15"/>
  <c r="G347" i="15"/>
  <c r="F347" i="15"/>
  <c r="E347" i="15"/>
  <c r="D347" i="15"/>
  <c r="C347" i="15"/>
  <c r="AA498" i="15"/>
  <c r="V351" i="15"/>
  <c r="T351" i="15"/>
  <c r="U351" i="15" s="1"/>
  <c r="N351" i="15"/>
  <c r="M351" i="15"/>
  <c r="L351" i="15"/>
  <c r="K351" i="15"/>
  <c r="J351" i="15"/>
  <c r="H351" i="15"/>
  <c r="G351" i="15"/>
  <c r="F351" i="15"/>
  <c r="E351" i="15"/>
  <c r="D351" i="15"/>
  <c r="C351" i="15"/>
  <c r="AA497" i="15"/>
  <c r="V271" i="15"/>
  <c r="T271" i="15"/>
  <c r="U271" i="15" s="1"/>
  <c r="N271" i="15"/>
  <c r="M271" i="15"/>
  <c r="L271" i="15"/>
  <c r="K271" i="15"/>
  <c r="J271" i="15"/>
  <c r="H271" i="15"/>
  <c r="G271" i="15"/>
  <c r="F271" i="15"/>
  <c r="E271" i="15"/>
  <c r="D271" i="15"/>
  <c r="C271" i="15"/>
  <c r="AA496" i="15"/>
  <c r="V291" i="15"/>
  <c r="T291" i="15"/>
  <c r="U291" i="15" s="1"/>
  <c r="N291" i="15"/>
  <c r="M291" i="15"/>
  <c r="L291" i="15"/>
  <c r="K291" i="15"/>
  <c r="J291" i="15"/>
  <c r="H291" i="15"/>
  <c r="G291" i="15"/>
  <c r="F291" i="15"/>
  <c r="E291" i="15"/>
  <c r="D291" i="15"/>
  <c r="C291" i="15"/>
  <c r="AA495" i="15"/>
  <c r="V284" i="15"/>
  <c r="T284" i="15"/>
  <c r="U284" i="15" s="1"/>
  <c r="N284" i="15"/>
  <c r="M284" i="15"/>
  <c r="L284" i="15"/>
  <c r="K284" i="15"/>
  <c r="J284" i="15"/>
  <c r="H284" i="15"/>
  <c r="G284" i="15"/>
  <c r="F284" i="15"/>
  <c r="E284" i="15"/>
  <c r="D284" i="15"/>
  <c r="C284" i="15"/>
  <c r="AA494" i="15"/>
  <c r="V327" i="15"/>
  <c r="T327" i="15"/>
  <c r="U327" i="15" s="1"/>
  <c r="N327" i="15"/>
  <c r="M327" i="15"/>
  <c r="L327" i="15"/>
  <c r="K327" i="15"/>
  <c r="J327" i="15"/>
  <c r="H327" i="15"/>
  <c r="G327" i="15"/>
  <c r="F327" i="15"/>
  <c r="E327" i="15"/>
  <c r="D327" i="15"/>
  <c r="C327" i="15"/>
  <c r="AA493" i="15"/>
  <c r="V276" i="15"/>
  <c r="T276" i="15"/>
  <c r="U276" i="15" s="1"/>
  <c r="N276" i="15"/>
  <c r="M276" i="15"/>
  <c r="L276" i="15"/>
  <c r="K276" i="15"/>
  <c r="J276" i="15"/>
  <c r="H276" i="15"/>
  <c r="G276" i="15"/>
  <c r="F276" i="15"/>
  <c r="E276" i="15"/>
  <c r="D276" i="15"/>
  <c r="C276" i="15"/>
  <c r="AA492" i="15"/>
  <c r="V309" i="15"/>
  <c r="T309" i="15"/>
  <c r="U309" i="15" s="1"/>
  <c r="N309" i="15"/>
  <c r="M309" i="15"/>
  <c r="L309" i="15"/>
  <c r="K309" i="15"/>
  <c r="J309" i="15"/>
  <c r="H309" i="15"/>
  <c r="G309" i="15"/>
  <c r="F309" i="15"/>
  <c r="E309" i="15"/>
  <c r="D309" i="15"/>
  <c r="C309" i="15"/>
  <c r="AA491" i="15"/>
  <c r="V323" i="15"/>
  <c r="T323" i="15"/>
  <c r="U323" i="15" s="1"/>
  <c r="N323" i="15"/>
  <c r="M323" i="15"/>
  <c r="L323" i="15"/>
  <c r="K323" i="15"/>
  <c r="J323" i="15"/>
  <c r="H323" i="15"/>
  <c r="G323" i="15"/>
  <c r="F323" i="15"/>
  <c r="E323" i="15"/>
  <c r="D323" i="15"/>
  <c r="C323" i="15"/>
  <c r="AA490" i="15"/>
  <c r="V305" i="15"/>
  <c r="T305" i="15"/>
  <c r="U305" i="15" s="1"/>
  <c r="N305" i="15"/>
  <c r="M305" i="15"/>
  <c r="L305" i="15"/>
  <c r="K305" i="15"/>
  <c r="J305" i="15"/>
  <c r="H305" i="15"/>
  <c r="G305" i="15"/>
  <c r="F305" i="15"/>
  <c r="E305" i="15"/>
  <c r="D305" i="15"/>
  <c r="C305" i="15"/>
  <c r="AA489" i="15"/>
  <c r="V267" i="15"/>
  <c r="T267" i="15"/>
  <c r="U267" i="15" s="1"/>
  <c r="N267" i="15"/>
  <c r="M267" i="15"/>
  <c r="L267" i="15"/>
  <c r="K267" i="15"/>
  <c r="J267" i="15"/>
  <c r="H267" i="15"/>
  <c r="G267" i="15"/>
  <c r="F267" i="15"/>
  <c r="E267" i="15"/>
  <c r="D267" i="15"/>
  <c r="C267" i="15"/>
  <c r="AA488" i="15"/>
  <c r="V317" i="15"/>
  <c r="T317" i="15"/>
  <c r="U317" i="15" s="1"/>
  <c r="N317" i="15"/>
  <c r="M317" i="15"/>
  <c r="L317" i="15"/>
  <c r="K317" i="15"/>
  <c r="J317" i="15"/>
  <c r="H317" i="15"/>
  <c r="G317" i="15"/>
  <c r="F317" i="15"/>
  <c r="E317" i="15"/>
  <c r="D317" i="15"/>
  <c r="C317" i="15"/>
  <c r="AA487" i="15"/>
  <c r="V287" i="15"/>
  <c r="T287" i="15"/>
  <c r="U287" i="15" s="1"/>
  <c r="N287" i="15"/>
  <c r="M287" i="15"/>
  <c r="L287" i="15"/>
  <c r="K287" i="15"/>
  <c r="J287" i="15"/>
  <c r="H287" i="15"/>
  <c r="G287" i="15"/>
  <c r="F287" i="15"/>
  <c r="E287" i="15"/>
  <c r="D287" i="15"/>
  <c r="C287" i="15"/>
  <c r="AA486" i="15"/>
  <c r="V318" i="15"/>
  <c r="T318" i="15"/>
  <c r="U318" i="15" s="1"/>
  <c r="N318" i="15"/>
  <c r="M318" i="15"/>
  <c r="L318" i="15"/>
  <c r="K318" i="15"/>
  <c r="J318" i="15"/>
  <c r="H318" i="15"/>
  <c r="G318" i="15"/>
  <c r="F318" i="15"/>
  <c r="E318" i="15"/>
  <c r="D318" i="15"/>
  <c r="C318" i="15"/>
  <c r="AA485" i="15"/>
  <c r="V307" i="15"/>
  <c r="T307" i="15"/>
  <c r="U307" i="15" s="1"/>
  <c r="N307" i="15"/>
  <c r="M307" i="15"/>
  <c r="L307" i="15"/>
  <c r="K307" i="15"/>
  <c r="J307" i="15"/>
  <c r="H307" i="15"/>
  <c r="G307" i="15"/>
  <c r="F307" i="15"/>
  <c r="E307" i="15"/>
  <c r="D307" i="15"/>
  <c r="C307" i="15"/>
  <c r="AA484" i="15"/>
  <c r="V239" i="15"/>
  <c r="T239" i="15"/>
  <c r="U239" i="15" s="1"/>
  <c r="N239" i="15"/>
  <c r="M239" i="15"/>
  <c r="L239" i="15"/>
  <c r="K239" i="15"/>
  <c r="J239" i="15"/>
  <c r="H239" i="15"/>
  <c r="G239" i="15"/>
  <c r="F239" i="15"/>
  <c r="E239" i="15"/>
  <c r="D239" i="15"/>
  <c r="C239" i="15"/>
  <c r="AA483" i="15"/>
  <c r="V254" i="15"/>
  <c r="T254" i="15"/>
  <c r="U254" i="15" s="1"/>
  <c r="N254" i="15"/>
  <c r="M254" i="15"/>
  <c r="L254" i="15"/>
  <c r="K254" i="15"/>
  <c r="J254" i="15"/>
  <c r="H254" i="15"/>
  <c r="G254" i="15"/>
  <c r="F254" i="15"/>
  <c r="E254" i="15"/>
  <c r="D254" i="15"/>
  <c r="C254" i="15"/>
  <c r="AA482" i="15"/>
  <c r="V233" i="15"/>
  <c r="T233" i="15"/>
  <c r="U233" i="15" s="1"/>
  <c r="N233" i="15"/>
  <c r="M233" i="15"/>
  <c r="L233" i="15"/>
  <c r="K233" i="15"/>
  <c r="J233" i="15"/>
  <c r="H233" i="15"/>
  <c r="G233" i="15"/>
  <c r="F233" i="15"/>
  <c r="E233" i="15"/>
  <c r="D233" i="15"/>
  <c r="C233" i="15"/>
  <c r="AA481" i="15"/>
  <c r="V230" i="15"/>
  <c r="T230" i="15"/>
  <c r="U230" i="15" s="1"/>
  <c r="N230" i="15"/>
  <c r="M230" i="15"/>
  <c r="L230" i="15"/>
  <c r="K230" i="15"/>
  <c r="J230" i="15"/>
  <c r="H230" i="15"/>
  <c r="G230" i="15"/>
  <c r="F230" i="15"/>
  <c r="E230" i="15"/>
  <c r="D230" i="15"/>
  <c r="C230" i="15"/>
  <c r="AA480" i="15"/>
  <c r="V258" i="15"/>
  <c r="T258" i="15"/>
  <c r="U258" i="15" s="1"/>
  <c r="N258" i="15"/>
  <c r="M258" i="15"/>
  <c r="L258" i="15"/>
  <c r="K258" i="15"/>
  <c r="J258" i="15"/>
  <c r="H258" i="15"/>
  <c r="G258" i="15"/>
  <c r="F258" i="15"/>
  <c r="E258" i="15"/>
  <c r="D258" i="15"/>
  <c r="C258" i="15"/>
  <c r="AA479" i="15"/>
  <c r="V200" i="15"/>
  <c r="T200" i="15"/>
  <c r="U200" i="15" s="1"/>
  <c r="N200" i="15"/>
  <c r="M200" i="15"/>
  <c r="L200" i="15"/>
  <c r="K200" i="15"/>
  <c r="J200" i="15"/>
  <c r="H200" i="15"/>
  <c r="G200" i="15"/>
  <c r="F200" i="15"/>
  <c r="E200" i="15"/>
  <c r="D200" i="15"/>
  <c r="C200" i="15"/>
  <c r="AA478" i="15"/>
  <c r="V195" i="15"/>
  <c r="T195" i="15"/>
  <c r="U195" i="15" s="1"/>
  <c r="N195" i="15"/>
  <c r="M195" i="15"/>
  <c r="L195" i="15"/>
  <c r="K195" i="15"/>
  <c r="J195" i="15"/>
  <c r="H195" i="15"/>
  <c r="G195" i="15"/>
  <c r="F195" i="15"/>
  <c r="E195" i="15"/>
  <c r="D195" i="15"/>
  <c r="C195" i="15"/>
  <c r="AA477" i="15"/>
  <c r="V207" i="15"/>
  <c r="T207" i="15"/>
  <c r="U207" i="15" s="1"/>
  <c r="N207" i="15"/>
  <c r="M207" i="15"/>
  <c r="L207" i="15"/>
  <c r="K207" i="15"/>
  <c r="J207" i="15"/>
  <c r="H207" i="15"/>
  <c r="G207" i="15"/>
  <c r="F207" i="15"/>
  <c r="E207" i="15"/>
  <c r="D207" i="15"/>
  <c r="C207" i="15"/>
  <c r="AA476" i="15"/>
  <c r="V211" i="15"/>
  <c r="T211" i="15"/>
  <c r="U211" i="15" s="1"/>
  <c r="N211" i="15"/>
  <c r="M211" i="15"/>
  <c r="L211" i="15"/>
  <c r="K211" i="15"/>
  <c r="J211" i="15"/>
  <c r="H211" i="15"/>
  <c r="G211" i="15"/>
  <c r="F211" i="15"/>
  <c r="E211" i="15"/>
  <c r="D211" i="15"/>
  <c r="C211" i="15"/>
  <c r="AA475" i="15"/>
  <c r="V193" i="15"/>
  <c r="T193" i="15"/>
  <c r="U193" i="15" s="1"/>
  <c r="N193" i="15"/>
  <c r="M193" i="15"/>
  <c r="L193" i="15"/>
  <c r="K193" i="15"/>
  <c r="J193" i="15"/>
  <c r="H193" i="15"/>
  <c r="G193" i="15"/>
  <c r="F193" i="15"/>
  <c r="E193" i="15"/>
  <c r="D193" i="15"/>
  <c r="C193" i="15"/>
  <c r="AA474" i="15"/>
  <c r="V174" i="15"/>
  <c r="T174" i="15"/>
  <c r="U174" i="15" s="1"/>
  <c r="N174" i="15"/>
  <c r="M174" i="15"/>
  <c r="L174" i="15"/>
  <c r="K174" i="15"/>
  <c r="J174" i="15"/>
  <c r="H174" i="15"/>
  <c r="G174" i="15"/>
  <c r="F174" i="15"/>
  <c r="E174" i="15"/>
  <c r="D174" i="15"/>
  <c r="C174" i="15"/>
  <c r="AA473" i="15"/>
  <c r="V156" i="15"/>
  <c r="T156" i="15"/>
  <c r="U156" i="15" s="1"/>
  <c r="N156" i="15"/>
  <c r="M156" i="15"/>
  <c r="L156" i="15"/>
  <c r="K156" i="15"/>
  <c r="J156" i="15"/>
  <c r="H156" i="15"/>
  <c r="G156" i="15"/>
  <c r="F156" i="15"/>
  <c r="E156" i="15"/>
  <c r="D156" i="15"/>
  <c r="C156" i="15"/>
  <c r="AA472" i="15"/>
  <c r="V145" i="15"/>
  <c r="T145" i="15"/>
  <c r="U145" i="15" s="1"/>
  <c r="N145" i="15"/>
  <c r="M145" i="15"/>
  <c r="L145" i="15"/>
  <c r="K145" i="15"/>
  <c r="J145" i="15"/>
  <c r="H145" i="15"/>
  <c r="G145" i="15"/>
  <c r="F145" i="15"/>
  <c r="E145" i="15"/>
  <c r="D145" i="15"/>
  <c r="C145" i="15"/>
  <c r="AA471" i="15"/>
  <c r="V148" i="15"/>
  <c r="T148" i="15"/>
  <c r="U148" i="15" s="1"/>
  <c r="N148" i="15"/>
  <c r="M148" i="15"/>
  <c r="L148" i="15"/>
  <c r="K148" i="15"/>
  <c r="J148" i="15"/>
  <c r="H148" i="15"/>
  <c r="G148" i="15"/>
  <c r="F148" i="15"/>
  <c r="E148" i="15"/>
  <c r="D148" i="15"/>
  <c r="C148" i="15"/>
  <c r="AA470" i="15"/>
  <c r="V181" i="15"/>
  <c r="T181" i="15"/>
  <c r="U181" i="15" s="1"/>
  <c r="N181" i="15"/>
  <c r="M181" i="15"/>
  <c r="L181" i="15"/>
  <c r="K181" i="15"/>
  <c r="J181" i="15"/>
  <c r="H181" i="15"/>
  <c r="G181" i="15"/>
  <c r="F181" i="15"/>
  <c r="E181" i="15"/>
  <c r="D181" i="15"/>
  <c r="C181" i="15"/>
  <c r="AA469" i="15"/>
  <c r="V178" i="15"/>
  <c r="T178" i="15"/>
  <c r="U178" i="15" s="1"/>
  <c r="N178" i="15"/>
  <c r="M178" i="15"/>
  <c r="L178" i="15"/>
  <c r="K178" i="15"/>
  <c r="J178" i="15"/>
  <c r="H178" i="15"/>
  <c r="G178" i="15"/>
  <c r="F178" i="15"/>
  <c r="E178" i="15"/>
  <c r="D178" i="15"/>
  <c r="C178" i="15"/>
  <c r="AA468" i="15"/>
  <c r="V90" i="15"/>
  <c r="T90" i="15"/>
  <c r="U90" i="15" s="1"/>
  <c r="N90" i="15"/>
  <c r="M90" i="15"/>
  <c r="L90" i="15"/>
  <c r="K90" i="15"/>
  <c r="J90" i="15"/>
  <c r="H90" i="15"/>
  <c r="G90" i="15"/>
  <c r="F90" i="15"/>
  <c r="E90" i="15"/>
  <c r="D90" i="15"/>
  <c r="C90" i="15"/>
  <c r="AA467" i="15"/>
  <c r="V84" i="15"/>
  <c r="T84" i="15"/>
  <c r="U84" i="15" s="1"/>
  <c r="N84" i="15"/>
  <c r="M84" i="15"/>
  <c r="L84" i="15"/>
  <c r="K84" i="15"/>
  <c r="J84" i="15"/>
  <c r="H84" i="15"/>
  <c r="G84" i="15"/>
  <c r="F84" i="15"/>
  <c r="E84" i="15"/>
  <c r="D84" i="15"/>
  <c r="C84" i="15"/>
  <c r="AA466" i="15"/>
  <c r="V111" i="15"/>
  <c r="T111" i="15"/>
  <c r="U111" i="15" s="1"/>
  <c r="N111" i="15"/>
  <c r="M111" i="15"/>
  <c r="L111" i="15"/>
  <c r="K111" i="15"/>
  <c r="J111" i="15"/>
  <c r="H111" i="15"/>
  <c r="G111" i="15"/>
  <c r="F111" i="15"/>
  <c r="E111" i="15"/>
  <c r="D111" i="15"/>
  <c r="C111" i="15"/>
  <c r="AA465" i="15"/>
  <c r="V128" i="15"/>
  <c r="T128" i="15"/>
  <c r="U128" i="15" s="1"/>
  <c r="N128" i="15"/>
  <c r="M128" i="15"/>
  <c r="L128" i="15"/>
  <c r="K128" i="15"/>
  <c r="J128" i="15"/>
  <c r="H128" i="15"/>
  <c r="G128" i="15"/>
  <c r="F128" i="15"/>
  <c r="E128" i="15"/>
  <c r="D128" i="15"/>
  <c r="C128" i="15"/>
  <c r="AA464" i="15"/>
  <c r="V138" i="15"/>
  <c r="T138" i="15"/>
  <c r="U138" i="15" s="1"/>
  <c r="N138" i="15"/>
  <c r="M138" i="15"/>
  <c r="L138" i="15"/>
  <c r="K138" i="15"/>
  <c r="J138" i="15"/>
  <c r="H138" i="15"/>
  <c r="G138" i="15"/>
  <c r="F138" i="15"/>
  <c r="E138" i="15"/>
  <c r="D138" i="15"/>
  <c r="C138" i="15"/>
  <c r="AA463" i="15"/>
  <c r="V93" i="15"/>
  <c r="T93" i="15"/>
  <c r="U93" i="15" s="1"/>
  <c r="N93" i="15"/>
  <c r="M93" i="15"/>
  <c r="L93" i="15"/>
  <c r="K93" i="15"/>
  <c r="J93" i="15"/>
  <c r="H93" i="15"/>
  <c r="G93" i="15"/>
  <c r="F93" i="15"/>
  <c r="E93" i="15"/>
  <c r="D93" i="15"/>
  <c r="C93" i="15"/>
  <c r="AA462" i="15"/>
  <c r="V133" i="15"/>
  <c r="U133" i="15"/>
  <c r="T133" i="15"/>
  <c r="N133" i="15"/>
  <c r="M133" i="15"/>
  <c r="L133" i="15"/>
  <c r="K133" i="15"/>
  <c r="J133" i="15"/>
  <c r="H133" i="15"/>
  <c r="G133" i="15"/>
  <c r="F133" i="15"/>
  <c r="E133" i="15"/>
  <c r="D133" i="15"/>
  <c r="C133" i="15"/>
  <c r="AA461" i="15"/>
  <c r="V116" i="15"/>
  <c r="T116" i="15"/>
  <c r="U116" i="15" s="1"/>
  <c r="N116" i="15"/>
  <c r="M116" i="15"/>
  <c r="L116" i="15"/>
  <c r="K116" i="15"/>
  <c r="J116" i="15"/>
  <c r="H116" i="15"/>
  <c r="G116" i="15"/>
  <c r="F116" i="15"/>
  <c r="E116" i="15"/>
  <c r="D116" i="15"/>
  <c r="C116" i="15"/>
  <c r="AA460" i="15"/>
  <c r="V103" i="15"/>
  <c r="T103" i="15"/>
  <c r="U103" i="15" s="1"/>
  <c r="N103" i="15"/>
  <c r="M103" i="15"/>
  <c r="L103" i="15"/>
  <c r="K103" i="15"/>
  <c r="J103" i="15"/>
  <c r="H103" i="15"/>
  <c r="G103" i="15"/>
  <c r="F103" i="15"/>
  <c r="E103" i="15"/>
  <c r="D103" i="15"/>
  <c r="C103" i="15"/>
  <c r="AA459" i="15"/>
  <c r="V49" i="15"/>
  <c r="T49" i="15"/>
  <c r="U49" i="15" s="1"/>
  <c r="N49" i="15"/>
  <c r="M49" i="15"/>
  <c r="L49" i="15"/>
  <c r="K49" i="15"/>
  <c r="J49" i="15"/>
  <c r="H49" i="15"/>
  <c r="G49" i="15"/>
  <c r="F49" i="15"/>
  <c r="E49" i="15"/>
  <c r="D49" i="15"/>
  <c r="C49" i="15"/>
  <c r="AA458" i="15"/>
  <c r="V55" i="15"/>
  <c r="T55" i="15"/>
  <c r="U55" i="15" s="1"/>
  <c r="N55" i="15"/>
  <c r="M55" i="15"/>
  <c r="L55" i="15"/>
  <c r="K55" i="15"/>
  <c r="J55" i="15"/>
  <c r="H55" i="15"/>
  <c r="G55" i="15"/>
  <c r="F55" i="15"/>
  <c r="E55" i="15"/>
  <c r="D55" i="15"/>
  <c r="C55" i="15"/>
  <c r="AA457" i="15"/>
  <c r="V36" i="15"/>
  <c r="T36" i="15"/>
  <c r="U36" i="15" s="1"/>
  <c r="N36" i="15"/>
  <c r="M36" i="15"/>
  <c r="L36" i="15"/>
  <c r="K36" i="15"/>
  <c r="J36" i="15"/>
  <c r="H36" i="15"/>
  <c r="G36" i="15"/>
  <c r="F36" i="15"/>
  <c r="E36" i="15"/>
  <c r="D36" i="15"/>
  <c r="C36" i="15"/>
  <c r="AA456" i="15"/>
  <c r="V24" i="15"/>
  <c r="T24" i="15"/>
  <c r="U24" i="15" s="1"/>
  <c r="N24" i="15"/>
  <c r="M24" i="15"/>
  <c r="L24" i="15"/>
  <c r="K24" i="15"/>
  <c r="J24" i="15"/>
  <c r="H24" i="15"/>
  <c r="G24" i="15"/>
  <c r="F24" i="15"/>
  <c r="E24" i="15"/>
  <c r="D24" i="15"/>
  <c r="C24" i="15"/>
  <c r="AA455" i="15"/>
  <c r="V34" i="15"/>
  <c r="T34" i="15"/>
  <c r="U34" i="15" s="1"/>
  <c r="N34" i="15"/>
  <c r="M34" i="15"/>
  <c r="L34" i="15"/>
  <c r="K34" i="15"/>
  <c r="J34" i="15"/>
  <c r="H34" i="15"/>
  <c r="G34" i="15"/>
  <c r="F34" i="15"/>
  <c r="E34" i="15"/>
  <c r="D34" i="15"/>
  <c r="C34" i="15"/>
  <c r="AA454" i="15"/>
  <c r="V30" i="15"/>
  <c r="T30" i="15"/>
  <c r="U30" i="15" s="1"/>
  <c r="N30" i="15"/>
  <c r="M30" i="15"/>
  <c r="L30" i="15"/>
  <c r="K30" i="15"/>
  <c r="J30" i="15"/>
  <c r="H30" i="15"/>
  <c r="G30" i="15"/>
  <c r="F30" i="15"/>
  <c r="E30" i="15"/>
  <c r="D30" i="15"/>
  <c r="C30" i="15"/>
  <c r="AA453" i="15"/>
  <c r="V18" i="15"/>
  <c r="T18" i="15"/>
  <c r="U18" i="15" s="1"/>
  <c r="N18" i="15"/>
  <c r="M18" i="15"/>
  <c r="L18" i="15"/>
  <c r="K18" i="15"/>
  <c r="J18" i="15"/>
  <c r="H18" i="15"/>
  <c r="G18" i="15"/>
  <c r="F18" i="15"/>
  <c r="E18" i="15"/>
  <c r="D18" i="15"/>
  <c r="C18" i="15"/>
  <c r="AA452" i="15"/>
  <c r="AA451" i="15"/>
  <c r="V860" i="15"/>
  <c r="T860" i="15"/>
  <c r="U860" i="15" s="1"/>
  <c r="N860" i="15"/>
  <c r="M860" i="15"/>
  <c r="L860" i="15"/>
  <c r="K860" i="15"/>
  <c r="J860" i="15"/>
  <c r="H860" i="15"/>
  <c r="G860" i="15"/>
  <c r="F860" i="15"/>
  <c r="E860" i="15"/>
  <c r="D860" i="15"/>
  <c r="C860" i="15"/>
  <c r="AA450" i="15"/>
  <c r="V854" i="15"/>
  <c r="T854" i="15"/>
  <c r="U854" i="15" s="1"/>
  <c r="N854" i="15"/>
  <c r="M854" i="15"/>
  <c r="L854" i="15"/>
  <c r="K854" i="15"/>
  <c r="J854" i="15"/>
  <c r="H854" i="15"/>
  <c r="G854" i="15"/>
  <c r="F854" i="15"/>
  <c r="E854" i="15"/>
  <c r="D854" i="15"/>
  <c r="C854" i="15"/>
  <c r="AA449" i="15"/>
  <c r="V868" i="15"/>
  <c r="T868" i="15"/>
  <c r="U868" i="15" s="1"/>
  <c r="N868" i="15"/>
  <c r="M868" i="15"/>
  <c r="L868" i="15"/>
  <c r="K868" i="15"/>
  <c r="J868" i="15"/>
  <c r="H868" i="15"/>
  <c r="G868" i="15"/>
  <c r="F868" i="15"/>
  <c r="E868" i="15"/>
  <c r="D868" i="15"/>
  <c r="C868" i="15"/>
  <c r="AA448" i="15"/>
  <c r="V862" i="15"/>
  <c r="T862" i="15"/>
  <c r="U862" i="15" s="1"/>
  <c r="N862" i="15"/>
  <c r="M862" i="15"/>
  <c r="L862" i="15"/>
  <c r="K862" i="15"/>
  <c r="J862" i="15"/>
  <c r="H862" i="15"/>
  <c r="G862" i="15"/>
  <c r="F862" i="15"/>
  <c r="E862" i="15"/>
  <c r="D862" i="15"/>
  <c r="C862" i="15"/>
  <c r="AA447" i="15"/>
  <c r="V799" i="15"/>
  <c r="T799" i="15"/>
  <c r="U799" i="15" s="1"/>
  <c r="N799" i="15"/>
  <c r="M799" i="15"/>
  <c r="L799" i="15"/>
  <c r="K799" i="15"/>
  <c r="J799" i="15"/>
  <c r="H799" i="15"/>
  <c r="G799" i="15"/>
  <c r="F799" i="15"/>
  <c r="E799" i="15"/>
  <c r="D799" i="15"/>
  <c r="C799" i="15"/>
  <c r="AA446" i="15"/>
  <c r="V775" i="15"/>
  <c r="T775" i="15"/>
  <c r="U775" i="15" s="1"/>
  <c r="N775" i="15"/>
  <c r="M775" i="15"/>
  <c r="L775" i="15"/>
  <c r="K775" i="15"/>
  <c r="J775" i="15"/>
  <c r="H775" i="15"/>
  <c r="G775" i="15"/>
  <c r="F775" i="15"/>
  <c r="E775" i="15"/>
  <c r="D775" i="15"/>
  <c r="C775" i="15"/>
  <c r="AA445" i="15"/>
  <c r="V752" i="15"/>
  <c r="T752" i="15"/>
  <c r="U752" i="15" s="1"/>
  <c r="N752" i="15"/>
  <c r="M752" i="15"/>
  <c r="L752" i="15"/>
  <c r="K752" i="15"/>
  <c r="J752" i="15"/>
  <c r="H752" i="15"/>
  <c r="G752" i="15"/>
  <c r="F752" i="15"/>
  <c r="E752" i="15"/>
  <c r="D752" i="15"/>
  <c r="C752" i="15"/>
  <c r="AA444" i="15"/>
  <c r="V648" i="15"/>
  <c r="T648" i="15"/>
  <c r="U648" i="15" s="1"/>
  <c r="N648" i="15"/>
  <c r="M648" i="15"/>
  <c r="L648" i="15"/>
  <c r="K648" i="15"/>
  <c r="J648" i="15"/>
  <c r="H648" i="15"/>
  <c r="G648" i="15"/>
  <c r="F648" i="15"/>
  <c r="E648" i="15"/>
  <c r="D648" i="15"/>
  <c r="C648" i="15"/>
  <c r="AA443" i="15"/>
  <c r="V592" i="15"/>
  <c r="T592" i="15"/>
  <c r="U592" i="15" s="1"/>
  <c r="N592" i="15"/>
  <c r="M592" i="15"/>
  <c r="L592" i="15"/>
  <c r="K592" i="15"/>
  <c r="J592" i="15"/>
  <c r="H592" i="15"/>
  <c r="G592" i="15"/>
  <c r="F592" i="15"/>
  <c r="E592" i="15"/>
  <c r="D592" i="15"/>
  <c r="C592" i="15"/>
  <c r="AA442" i="15"/>
  <c r="V600" i="15"/>
  <c r="T600" i="15"/>
  <c r="U600" i="15" s="1"/>
  <c r="N600" i="15"/>
  <c r="M600" i="15"/>
  <c r="L600" i="15"/>
  <c r="K600" i="15"/>
  <c r="J600" i="15"/>
  <c r="H600" i="15"/>
  <c r="G600" i="15"/>
  <c r="F600" i="15"/>
  <c r="E600" i="15"/>
  <c r="D600" i="15"/>
  <c r="C600" i="15"/>
  <c r="AA441" i="15"/>
  <c r="V541" i="15"/>
  <c r="U541" i="15"/>
  <c r="T541" i="15"/>
  <c r="N541" i="15"/>
  <c r="M541" i="15"/>
  <c r="L541" i="15"/>
  <c r="K541" i="15"/>
  <c r="J541" i="15"/>
  <c r="H541" i="15"/>
  <c r="G541" i="15"/>
  <c r="F541" i="15"/>
  <c r="E541" i="15"/>
  <c r="D541" i="15"/>
  <c r="C541" i="15"/>
  <c r="AA440" i="15"/>
  <c r="V503" i="15"/>
  <c r="T503" i="15"/>
  <c r="U503" i="15" s="1"/>
  <c r="N503" i="15"/>
  <c r="M503" i="15"/>
  <c r="L503" i="15"/>
  <c r="K503" i="15"/>
  <c r="J503" i="15"/>
  <c r="H503" i="15"/>
  <c r="G503" i="15"/>
  <c r="F503" i="15"/>
  <c r="E503" i="15"/>
  <c r="D503" i="15"/>
  <c r="C503" i="15"/>
  <c r="AA439" i="15"/>
  <c r="V354" i="15"/>
  <c r="T354" i="15"/>
  <c r="U354" i="15" s="1"/>
  <c r="N354" i="15"/>
  <c r="M354" i="15"/>
  <c r="L354" i="15"/>
  <c r="K354" i="15"/>
  <c r="J354" i="15"/>
  <c r="H354" i="15"/>
  <c r="G354" i="15"/>
  <c r="F354" i="15"/>
  <c r="E354" i="15"/>
  <c r="D354" i="15"/>
  <c r="C354" i="15"/>
  <c r="AA438" i="15"/>
  <c r="V331" i="15"/>
  <c r="T331" i="15"/>
  <c r="U331" i="15" s="1"/>
  <c r="N331" i="15"/>
  <c r="M331" i="15"/>
  <c r="L331" i="15"/>
  <c r="K331" i="15"/>
  <c r="J331" i="15"/>
  <c r="H331" i="15"/>
  <c r="G331" i="15"/>
  <c r="F331" i="15"/>
  <c r="E331" i="15"/>
  <c r="D331" i="15"/>
  <c r="C331" i="15"/>
  <c r="AA437" i="15"/>
  <c r="V304" i="15"/>
  <c r="T304" i="15"/>
  <c r="U304" i="15" s="1"/>
  <c r="N304" i="15"/>
  <c r="M304" i="15"/>
  <c r="L304" i="15"/>
  <c r="K304" i="15"/>
  <c r="J304" i="15"/>
  <c r="H304" i="15"/>
  <c r="G304" i="15"/>
  <c r="F304" i="15"/>
  <c r="E304" i="15"/>
  <c r="D304" i="15"/>
  <c r="C304" i="15"/>
  <c r="AA436" i="15"/>
  <c r="V219" i="15"/>
  <c r="T219" i="15"/>
  <c r="U219" i="15" s="1"/>
  <c r="N219" i="15"/>
  <c r="M219" i="15"/>
  <c r="L219" i="15"/>
  <c r="K219" i="15"/>
  <c r="J219" i="15"/>
  <c r="H219" i="15"/>
  <c r="G219" i="15"/>
  <c r="F219" i="15"/>
  <c r="E219" i="15"/>
  <c r="D219" i="15"/>
  <c r="C219" i="15"/>
  <c r="AA435" i="15"/>
  <c r="V144" i="15"/>
  <c r="T144" i="15"/>
  <c r="U144" i="15" s="1"/>
  <c r="N144" i="15"/>
  <c r="M144" i="15"/>
  <c r="L144" i="15"/>
  <c r="K144" i="15"/>
  <c r="J144" i="15"/>
  <c r="H144" i="15"/>
  <c r="G144" i="15"/>
  <c r="F144" i="15"/>
  <c r="E144" i="15"/>
  <c r="D144" i="15"/>
  <c r="C144" i="15"/>
  <c r="AA434" i="15"/>
  <c r="V124" i="15"/>
  <c r="T124" i="15"/>
  <c r="U124" i="15" s="1"/>
  <c r="N124" i="15"/>
  <c r="M124" i="15"/>
  <c r="L124" i="15"/>
  <c r="K124" i="15"/>
  <c r="J124" i="15"/>
  <c r="H124" i="15"/>
  <c r="G124" i="15"/>
  <c r="F124" i="15"/>
  <c r="E124" i="15"/>
  <c r="D124" i="15"/>
  <c r="C124" i="15"/>
  <c r="AA433" i="15"/>
  <c r="V71" i="15"/>
  <c r="T71" i="15"/>
  <c r="U71" i="15" s="1"/>
  <c r="N71" i="15"/>
  <c r="M71" i="15"/>
  <c r="L71" i="15"/>
  <c r="K71" i="15"/>
  <c r="J71" i="15"/>
  <c r="H71" i="15"/>
  <c r="G71" i="15"/>
  <c r="F71" i="15"/>
  <c r="E71" i="15"/>
  <c r="D71" i="15"/>
  <c r="C71" i="15"/>
  <c r="AA432" i="15"/>
  <c r="V14" i="15"/>
  <c r="T14" i="15"/>
  <c r="U14" i="15" s="1"/>
  <c r="N14" i="15"/>
  <c r="M14" i="15"/>
  <c r="L14" i="15"/>
  <c r="K14" i="15"/>
  <c r="J14" i="15"/>
  <c r="H14" i="15"/>
  <c r="G14" i="15"/>
  <c r="F14" i="15"/>
  <c r="E14" i="15"/>
  <c r="D14" i="15"/>
  <c r="C14" i="15"/>
  <c r="AA431" i="15"/>
  <c r="AA430" i="15"/>
  <c r="V859" i="15"/>
  <c r="T859" i="15"/>
  <c r="U859" i="15" s="1"/>
  <c r="N859" i="15"/>
  <c r="M859" i="15"/>
  <c r="L859" i="15"/>
  <c r="K859" i="15"/>
  <c r="J859" i="15"/>
  <c r="H859" i="15"/>
  <c r="G859" i="15"/>
  <c r="F859" i="15"/>
  <c r="E859" i="15"/>
  <c r="D859" i="15"/>
  <c r="C859" i="15"/>
  <c r="AA429" i="15"/>
  <c r="V853" i="15"/>
  <c r="T853" i="15"/>
  <c r="U853" i="15" s="1"/>
  <c r="N853" i="15"/>
  <c r="M853" i="15"/>
  <c r="L853" i="15"/>
  <c r="K853" i="15"/>
  <c r="J853" i="15"/>
  <c r="H853" i="15"/>
  <c r="G853" i="15"/>
  <c r="F853" i="15"/>
  <c r="E853" i="15"/>
  <c r="D853" i="15"/>
  <c r="C853" i="15"/>
  <c r="AA428" i="15"/>
  <c r="V867" i="15"/>
  <c r="T867" i="15"/>
  <c r="U867" i="15" s="1"/>
  <c r="N867" i="15"/>
  <c r="M867" i="15"/>
  <c r="L867" i="15"/>
  <c r="K867" i="15"/>
  <c r="J867" i="15"/>
  <c r="H867" i="15"/>
  <c r="G867" i="15"/>
  <c r="F867" i="15"/>
  <c r="E867" i="15"/>
  <c r="D867" i="15"/>
  <c r="C867" i="15"/>
  <c r="AA427" i="15"/>
  <c r="V798" i="15"/>
  <c r="T798" i="15"/>
  <c r="U798" i="15" s="1"/>
  <c r="N798" i="15"/>
  <c r="M798" i="15"/>
  <c r="L798" i="15"/>
  <c r="K798" i="15"/>
  <c r="J798" i="15"/>
  <c r="H798" i="15"/>
  <c r="G798" i="15"/>
  <c r="F798" i="15"/>
  <c r="E798" i="15"/>
  <c r="D798" i="15"/>
  <c r="C798" i="15"/>
  <c r="AA426" i="15"/>
  <c r="V774" i="15"/>
  <c r="T774" i="15"/>
  <c r="U774" i="15" s="1"/>
  <c r="N774" i="15"/>
  <c r="M774" i="15"/>
  <c r="L774" i="15"/>
  <c r="K774" i="15"/>
  <c r="J774" i="15"/>
  <c r="H774" i="15"/>
  <c r="G774" i="15"/>
  <c r="F774" i="15"/>
  <c r="E774" i="15"/>
  <c r="D774" i="15"/>
  <c r="C774" i="15"/>
  <c r="AA425" i="15"/>
  <c r="V751" i="15"/>
  <c r="T751" i="15"/>
  <c r="U751" i="15" s="1"/>
  <c r="N751" i="15"/>
  <c r="M751" i="15"/>
  <c r="L751" i="15"/>
  <c r="K751" i="15"/>
  <c r="J751" i="15"/>
  <c r="H751" i="15"/>
  <c r="G751" i="15"/>
  <c r="F751" i="15"/>
  <c r="E751" i="15"/>
  <c r="D751" i="15"/>
  <c r="C751" i="15"/>
  <c r="AA424" i="15"/>
  <c r="V730" i="15"/>
  <c r="T730" i="15"/>
  <c r="U730" i="15" s="1"/>
  <c r="N730" i="15"/>
  <c r="M730" i="15"/>
  <c r="L730" i="15"/>
  <c r="K730" i="15"/>
  <c r="J730" i="15"/>
  <c r="H730" i="15"/>
  <c r="G730" i="15"/>
  <c r="F730" i="15"/>
  <c r="E730" i="15"/>
  <c r="D730" i="15"/>
  <c r="C730" i="15"/>
  <c r="AA423" i="15"/>
  <c r="V647" i="15"/>
  <c r="T647" i="15"/>
  <c r="U647" i="15" s="1"/>
  <c r="N647" i="15"/>
  <c r="M647" i="15"/>
  <c r="L647" i="15"/>
  <c r="K647" i="15"/>
  <c r="J647" i="15"/>
  <c r="H647" i="15"/>
  <c r="G647" i="15"/>
  <c r="F647" i="15"/>
  <c r="E647" i="15"/>
  <c r="D647" i="15"/>
  <c r="C647" i="15"/>
  <c r="AA422" i="15"/>
  <c r="V591" i="15"/>
  <c r="T591" i="15"/>
  <c r="U591" i="15" s="1"/>
  <c r="N591" i="15"/>
  <c r="M591" i="15"/>
  <c r="L591" i="15"/>
  <c r="K591" i="15"/>
  <c r="J591" i="15"/>
  <c r="H591" i="15"/>
  <c r="G591" i="15"/>
  <c r="F591" i="15"/>
  <c r="E591" i="15"/>
  <c r="D591" i="15"/>
  <c r="C591" i="15"/>
  <c r="AA421" i="15"/>
  <c r="V599" i="15"/>
  <c r="T599" i="15"/>
  <c r="U599" i="15" s="1"/>
  <c r="N599" i="15"/>
  <c r="M599" i="15"/>
  <c r="L599" i="15"/>
  <c r="K599" i="15"/>
  <c r="J599" i="15"/>
  <c r="H599" i="15"/>
  <c r="G599" i="15"/>
  <c r="F599" i="15"/>
  <c r="E599" i="15"/>
  <c r="D599" i="15"/>
  <c r="C599" i="15"/>
  <c r="AA420" i="15"/>
  <c r="V540" i="15"/>
  <c r="T540" i="15"/>
  <c r="U540" i="15" s="1"/>
  <c r="N540" i="15"/>
  <c r="M540" i="15"/>
  <c r="L540" i="15"/>
  <c r="K540" i="15"/>
  <c r="J540" i="15"/>
  <c r="H540" i="15"/>
  <c r="G540" i="15"/>
  <c r="F540" i="15"/>
  <c r="E540" i="15"/>
  <c r="D540" i="15"/>
  <c r="C540" i="15"/>
  <c r="AA419" i="15"/>
  <c r="V502" i="15"/>
  <c r="T502" i="15"/>
  <c r="U502" i="15" s="1"/>
  <c r="N502" i="15"/>
  <c r="M502" i="15"/>
  <c r="L502" i="15"/>
  <c r="K502" i="15"/>
  <c r="J502" i="15"/>
  <c r="H502" i="15"/>
  <c r="G502" i="15"/>
  <c r="F502" i="15"/>
  <c r="E502" i="15"/>
  <c r="D502" i="15"/>
  <c r="C502" i="15"/>
  <c r="AA418" i="15"/>
  <c r="V493" i="15"/>
  <c r="T493" i="15"/>
  <c r="U493" i="15" s="1"/>
  <c r="N493" i="15"/>
  <c r="M493" i="15"/>
  <c r="L493" i="15"/>
  <c r="K493" i="15"/>
  <c r="J493" i="15"/>
  <c r="H493" i="15"/>
  <c r="G493" i="15"/>
  <c r="F493" i="15"/>
  <c r="E493" i="15"/>
  <c r="D493" i="15"/>
  <c r="C493" i="15"/>
  <c r="AA417" i="15"/>
  <c r="V330" i="15"/>
  <c r="T330" i="15"/>
  <c r="U330" i="15" s="1"/>
  <c r="N330" i="15"/>
  <c r="M330" i="15"/>
  <c r="L330" i="15"/>
  <c r="K330" i="15"/>
  <c r="J330" i="15"/>
  <c r="H330" i="15"/>
  <c r="G330" i="15"/>
  <c r="F330" i="15"/>
  <c r="E330" i="15"/>
  <c r="D330" i="15"/>
  <c r="C330" i="15"/>
  <c r="AA416" i="15"/>
  <c r="V303" i="15"/>
  <c r="T303" i="15"/>
  <c r="U303" i="15" s="1"/>
  <c r="N303" i="15"/>
  <c r="M303" i="15"/>
  <c r="L303" i="15"/>
  <c r="K303" i="15"/>
  <c r="J303" i="15"/>
  <c r="H303" i="15"/>
  <c r="G303" i="15"/>
  <c r="F303" i="15"/>
  <c r="E303" i="15"/>
  <c r="D303" i="15"/>
  <c r="C303" i="15"/>
  <c r="AA415" i="15"/>
  <c r="V218" i="15"/>
  <c r="T218" i="15"/>
  <c r="U218" i="15" s="1"/>
  <c r="N218" i="15"/>
  <c r="M218" i="15"/>
  <c r="L218" i="15"/>
  <c r="K218" i="15"/>
  <c r="J218" i="15"/>
  <c r="H218" i="15"/>
  <c r="G218" i="15"/>
  <c r="F218" i="15"/>
  <c r="E218" i="15"/>
  <c r="D218" i="15"/>
  <c r="C218" i="15"/>
  <c r="AA414" i="15"/>
  <c r="V123" i="15"/>
  <c r="T123" i="15"/>
  <c r="U123" i="15" s="1"/>
  <c r="N123" i="15"/>
  <c r="M123" i="15"/>
  <c r="L123" i="15"/>
  <c r="K123" i="15"/>
  <c r="J123" i="15"/>
  <c r="H123" i="15"/>
  <c r="G123" i="15"/>
  <c r="F123" i="15"/>
  <c r="E123" i="15"/>
  <c r="D123" i="15"/>
  <c r="C123" i="15"/>
  <c r="AA413" i="15"/>
  <c r="V70" i="15"/>
  <c r="T70" i="15"/>
  <c r="U70" i="15" s="1"/>
  <c r="N70" i="15"/>
  <c r="M70" i="15"/>
  <c r="L70" i="15"/>
  <c r="K70" i="15"/>
  <c r="J70" i="15"/>
  <c r="H70" i="15"/>
  <c r="G70" i="15"/>
  <c r="F70" i="15"/>
  <c r="E70" i="15"/>
  <c r="D70" i="15"/>
  <c r="C70" i="15"/>
  <c r="AA412" i="15"/>
  <c r="V13" i="15"/>
  <c r="T13" i="15"/>
  <c r="U13" i="15" s="1"/>
  <c r="N13" i="15"/>
  <c r="M13" i="15"/>
  <c r="L13" i="15"/>
  <c r="K13" i="15"/>
  <c r="J13" i="15"/>
  <c r="H13" i="15"/>
  <c r="G13" i="15"/>
  <c r="F13" i="15"/>
  <c r="E13" i="15"/>
  <c r="D13" i="15"/>
  <c r="C13" i="15"/>
  <c r="AA411" i="15"/>
  <c r="AA410" i="15"/>
  <c r="V876" i="15"/>
  <c r="T876" i="15"/>
  <c r="U876" i="15" s="1"/>
  <c r="N876" i="15"/>
  <c r="M876" i="15"/>
  <c r="L876" i="15"/>
  <c r="K876" i="15"/>
  <c r="J876" i="15"/>
  <c r="H876" i="15"/>
  <c r="G876" i="15"/>
  <c r="F876" i="15"/>
  <c r="E876" i="15"/>
  <c r="D876" i="15"/>
  <c r="C876" i="15"/>
  <c r="AA409" i="15"/>
  <c r="V843" i="15"/>
  <c r="T843" i="15"/>
  <c r="U843" i="15" s="1"/>
  <c r="N843" i="15"/>
  <c r="M843" i="15"/>
  <c r="L843" i="15"/>
  <c r="K843" i="15"/>
  <c r="J843" i="15"/>
  <c r="H843" i="15"/>
  <c r="G843" i="15"/>
  <c r="F843" i="15"/>
  <c r="E843" i="15"/>
  <c r="D843" i="15"/>
  <c r="C843" i="15"/>
  <c r="AA408" i="15"/>
  <c r="V866" i="15"/>
  <c r="T866" i="15"/>
  <c r="U866" i="15" s="1"/>
  <c r="N866" i="15"/>
  <c r="M866" i="15"/>
  <c r="L866" i="15"/>
  <c r="K866" i="15"/>
  <c r="J866" i="15"/>
  <c r="H866" i="15"/>
  <c r="G866" i="15"/>
  <c r="F866" i="15"/>
  <c r="E866" i="15"/>
  <c r="D866" i="15"/>
  <c r="C866" i="15"/>
  <c r="AA407" i="15"/>
  <c r="V861" i="15"/>
  <c r="T861" i="15"/>
  <c r="U861" i="15" s="1"/>
  <c r="N861" i="15"/>
  <c r="M861" i="15"/>
  <c r="L861" i="15"/>
  <c r="K861" i="15"/>
  <c r="J861" i="15"/>
  <c r="H861" i="15"/>
  <c r="G861" i="15"/>
  <c r="F861" i="15"/>
  <c r="E861" i="15"/>
  <c r="D861" i="15"/>
  <c r="C861" i="15"/>
  <c r="AA406" i="15"/>
  <c r="V815" i="15"/>
  <c r="T815" i="15"/>
  <c r="U815" i="15" s="1"/>
  <c r="N815" i="15"/>
  <c r="M815" i="15"/>
  <c r="L815" i="15"/>
  <c r="K815" i="15"/>
  <c r="J815" i="15"/>
  <c r="H815" i="15"/>
  <c r="G815" i="15"/>
  <c r="F815" i="15"/>
  <c r="E815" i="15"/>
  <c r="D815" i="15"/>
  <c r="C815" i="15"/>
  <c r="AA405" i="15"/>
  <c r="V821" i="15"/>
  <c r="T821" i="15"/>
  <c r="U821" i="15" s="1"/>
  <c r="N821" i="15"/>
  <c r="M821" i="15"/>
  <c r="L821" i="15"/>
  <c r="K821" i="15"/>
  <c r="J821" i="15"/>
  <c r="H821" i="15"/>
  <c r="G821" i="15"/>
  <c r="F821" i="15"/>
  <c r="E821" i="15"/>
  <c r="D821" i="15"/>
  <c r="C821" i="15"/>
  <c r="AA404" i="15"/>
  <c r="V809" i="15"/>
  <c r="T809" i="15"/>
  <c r="U809" i="15" s="1"/>
  <c r="N809" i="15"/>
  <c r="M809" i="15"/>
  <c r="L809" i="15"/>
  <c r="K809" i="15"/>
  <c r="J809" i="15"/>
  <c r="H809" i="15"/>
  <c r="G809" i="15"/>
  <c r="F809" i="15"/>
  <c r="E809" i="15"/>
  <c r="D809" i="15"/>
  <c r="C809" i="15"/>
  <c r="AA403" i="15"/>
  <c r="V811" i="15"/>
  <c r="T811" i="15"/>
  <c r="U811" i="15" s="1"/>
  <c r="N811" i="15"/>
  <c r="M811" i="15"/>
  <c r="L811" i="15"/>
  <c r="K811" i="15"/>
  <c r="J811" i="15"/>
  <c r="H811" i="15"/>
  <c r="G811" i="15"/>
  <c r="F811" i="15"/>
  <c r="E811" i="15"/>
  <c r="D811" i="15"/>
  <c r="C811" i="15"/>
  <c r="AA402" i="15"/>
  <c r="V825" i="15"/>
  <c r="T825" i="15"/>
  <c r="U825" i="15" s="1"/>
  <c r="N825" i="15"/>
  <c r="M825" i="15"/>
  <c r="L825" i="15"/>
  <c r="K825" i="15"/>
  <c r="J825" i="15"/>
  <c r="H825" i="15"/>
  <c r="G825" i="15"/>
  <c r="F825" i="15"/>
  <c r="E825" i="15"/>
  <c r="D825" i="15"/>
  <c r="C825" i="15"/>
  <c r="AA401" i="15"/>
  <c r="V832" i="15"/>
  <c r="T832" i="15"/>
  <c r="U832" i="15" s="1"/>
  <c r="N832" i="15"/>
  <c r="M832" i="15"/>
  <c r="L832" i="15"/>
  <c r="K832" i="15"/>
  <c r="J832" i="15"/>
  <c r="H832" i="15"/>
  <c r="G832" i="15"/>
  <c r="F832" i="15"/>
  <c r="E832" i="15"/>
  <c r="D832" i="15"/>
  <c r="C832" i="15"/>
  <c r="AA400" i="15"/>
  <c r="V831" i="15"/>
  <c r="T831" i="15"/>
  <c r="U831" i="15" s="1"/>
  <c r="N831" i="15"/>
  <c r="M831" i="15"/>
  <c r="L831" i="15"/>
  <c r="K831" i="15"/>
  <c r="J831" i="15"/>
  <c r="H831" i="15"/>
  <c r="G831" i="15"/>
  <c r="F831" i="15"/>
  <c r="E831" i="15"/>
  <c r="D831" i="15"/>
  <c r="C831" i="15"/>
  <c r="AA399" i="15"/>
  <c r="V838" i="15"/>
  <c r="T838" i="15"/>
  <c r="U838" i="15" s="1"/>
  <c r="N838" i="15"/>
  <c r="M838" i="15"/>
  <c r="L838" i="15"/>
  <c r="K838" i="15"/>
  <c r="J838" i="15"/>
  <c r="H838" i="15"/>
  <c r="G838" i="15"/>
  <c r="F838" i="15"/>
  <c r="E838" i="15"/>
  <c r="D838" i="15"/>
  <c r="C838" i="15"/>
  <c r="AA398" i="15"/>
  <c r="V833" i="15"/>
  <c r="T833" i="15"/>
  <c r="U833" i="15" s="1"/>
  <c r="N833" i="15"/>
  <c r="M833" i="15"/>
  <c r="L833" i="15"/>
  <c r="K833" i="15"/>
  <c r="J833" i="15"/>
  <c r="H833" i="15"/>
  <c r="G833" i="15"/>
  <c r="F833" i="15"/>
  <c r="E833" i="15"/>
  <c r="D833" i="15"/>
  <c r="C833" i="15"/>
  <c r="AA397" i="15"/>
  <c r="V842" i="15"/>
  <c r="T842" i="15"/>
  <c r="U842" i="15" s="1"/>
  <c r="N842" i="15"/>
  <c r="M842" i="15"/>
  <c r="L842" i="15"/>
  <c r="K842" i="15"/>
  <c r="J842" i="15"/>
  <c r="H842" i="15"/>
  <c r="G842" i="15"/>
  <c r="F842" i="15"/>
  <c r="E842" i="15"/>
  <c r="D842" i="15"/>
  <c r="C842" i="15"/>
  <c r="AA396" i="15"/>
  <c r="V840" i="15"/>
  <c r="T840" i="15"/>
  <c r="U840" i="15" s="1"/>
  <c r="N840" i="15"/>
  <c r="M840" i="15"/>
  <c r="L840" i="15"/>
  <c r="K840" i="15"/>
  <c r="J840" i="15"/>
  <c r="H840" i="15"/>
  <c r="G840" i="15"/>
  <c r="F840" i="15"/>
  <c r="E840" i="15"/>
  <c r="D840" i="15"/>
  <c r="C840" i="15"/>
  <c r="AA395" i="15"/>
  <c r="V805" i="15"/>
  <c r="T805" i="15"/>
  <c r="U805" i="15" s="1"/>
  <c r="N805" i="15"/>
  <c r="M805" i="15"/>
  <c r="L805" i="15"/>
  <c r="K805" i="15"/>
  <c r="J805" i="15"/>
  <c r="H805" i="15"/>
  <c r="G805" i="15"/>
  <c r="F805" i="15"/>
  <c r="E805" i="15"/>
  <c r="D805" i="15"/>
  <c r="C805" i="15"/>
  <c r="AA394" i="15"/>
  <c r="V837" i="15"/>
  <c r="T837" i="15"/>
  <c r="U837" i="15" s="1"/>
  <c r="N837" i="15"/>
  <c r="M837" i="15"/>
  <c r="L837" i="15"/>
  <c r="K837" i="15"/>
  <c r="J837" i="15"/>
  <c r="H837" i="15"/>
  <c r="G837" i="15"/>
  <c r="F837" i="15"/>
  <c r="E837" i="15"/>
  <c r="D837" i="15"/>
  <c r="C837" i="15"/>
  <c r="AA393" i="15"/>
  <c r="V797" i="15"/>
  <c r="T797" i="15"/>
  <c r="U797" i="15" s="1"/>
  <c r="N797" i="15"/>
  <c r="M797" i="15"/>
  <c r="L797" i="15"/>
  <c r="K797" i="15"/>
  <c r="J797" i="15"/>
  <c r="H797" i="15"/>
  <c r="G797" i="15"/>
  <c r="F797" i="15"/>
  <c r="E797" i="15"/>
  <c r="D797" i="15"/>
  <c r="C797" i="15"/>
  <c r="AA392" i="15"/>
  <c r="V827" i="15"/>
  <c r="T827" i="15"/>
  <c r="U827" i="15" s="1"/>
  <c r="N827" i="15"/>
  <c r="M827" i="15"/>
  <c r="L827" i="15"/>
  <c r="K827" i="15"/>
  <c r="J827" i="15"/>
  <c r="H827" i="15"/>
  <c r="G827" i="15"/>
  <c r="F827" i="15"/>
  <c r="E827" i="15"/>
  <c r="D827" i="15"/>
  <c r="C827" i="15"/>
  <c r="AA391" i="15"/>
  <c r="V784" i="15"/>
  <c r="T784" i="15"/>
  <c r="U784" i="15" s="1"/>
  <c r="N784" i="15"/>
  <c r="M784" i="15"/>
  <c r="L784" i="15"/>
  <c r="K784" i="15"/>
  <c r="J784" i="15"/>
  <c r="H784" i="15"/>
  <c r="G784" i="15"/>
  <c r="F784" i="15"/>
  <c r="E784" i="15"/>
  <c r="D784" i="15"/>
  <c r="C784" i="15"/>
  <c r="AA390" i="15"/>
  <c r="V795" i="15"/>
  <c r="T795" i="15"/>
  <c r="U795" i="15" s="1"/>
  <c r="N795" i="15"/>
  <c r="M795" i="15"/>
  <c r="L795" i="15"/>
  <c r="K795" i="15"/>
  <c r="J795" i="15"/>
  <c r="H795" i="15"/>
  <c r="G795" i="15"/>
  <c r="F795" i="15"/>
  <c r="E795" i="15"/>
  <c r="D795" i="15"/>
  <c r="C795" i="15"/>
  <c r="AA389" i="15"/>
  <c r="V781" i="15"/>
  <c r="T781" i="15"/>
  <c r="U781" i="15" s="1"/>
  <c r="N781" i="15"/>
  <c r="M781" i="15"/>
  <c r="L781" i="15"/>
  <c r="K781" i="15"/>
  <c r="J781" i="15"/>
  <c r="H781" i="15"/>
  <c r="G781" i="15"/>
  <c r="F781" i="15"/>
  <c r="E781" i="15"/>
  <c r="D781" i="15"/>
  <c r="C781" i="15"/>
  <c r="AA388" i="15"/>
  <c r="V786" i="15"/>
  <c r="T786" i="15"/>
  <c r="U786" i="15" s="1"/>
  <c r="N786" i="15"/>
  <c r="M786" i="15"/>
  <c r="L786" i="15"/>
  <c r="K786" i="15"/>
  <c r="J786" i="15"/>
  <c r="H786" i="15"/>
  <c r="G786" i="15"/>
  <c r="F786" i="15"/>
  <c r="E786" i="15"/>
  <c r="D786" i="15"/>
  <c r="C786" i="15"/>
  <c r="AA387" i="15"/>
  <c r="V783" i="15"/>
  <c r="T783" i="15"/>
  <c r="U783" i="15" s="1"/>
  <c r="N783" i="15"/>
  <c r="M783" i="15"/>
  <c r="L783" i="15"/>
  <c r="K783" i="15"/>
  <c r="J783" i="15"/>
  <c r="H783" i="15"/>
  <c r="G783" i="15"/>
  <c r="F783" i="15"/>
  <c r="E783" i="15"/>
  <c r="D783" i="15"/>
  <c r="C783" i="15"/>
  <c r="AA386" i="15"/>
  <c r="V789" i="15"/>
  <c r="T789" i="15"/>
  <c r="U789" i="15" s="1"/>
  <c r="N789" i="15"/>
  <c r="M789" i="15"/>
  <c r="L789" i="15"/>
  <c r="K789" i="15"/>
  <c r="J789" i="15"/>
  <c r="H789" i="15"/>
  <c r="G789" i="15"/>
  <c r="F789" i="15"/>
  <c r="E789" i="15"/>
  <c r="D789" i="15"/>
  <c r="C789" i="15"/>
  <c r="AA385" i="15"/>
  <c r="V790" i="15"/>
  <c r="T790" i="15"/>
  <c r="U790" i="15" s="1"/>
  <c r="N790" i="15"/>
  <c r="M790" i="15"/>
  <c r="L790" i="15"/>
  <c r="K790" i="15"/>
  <c r="J790" i="15"/>
  <c r="H790" i="15"/>
  <c r="G790" i="15"/>
  <c r="F790" i="15"/>
  <c r="E790" i="15"/>
  <c r="D790" i="15"/>
  <c r="C790" i="15"/>
  <c r="AA384" i="15"/>
  <c r="V792" i="15"/>
  <c r="T792" i="15"/>
  <c r="U792" i="15" s="1"/>
  <c r="N792" i="15"/>
  <c r="M792" i="15"/>
  <c r="L792" i="15"/>
  <c r="K792" i="15"/>
  <c r="J792" i="15"/>
  <c r="H792" i="15"/>
  <c r="G792" i="15"/>
  <c r="F792" i="15"/>
  <c r="E792" i="15"/>
  <c r="D792" i="15"/>
  <c r="C792" i="15"/>
  <c r="AA383" i="15"/>
  <c r="V794" i="15"/>
  <c r="T794" i="15"/>
  <c r="U794" i="15" s="1"/>
  <c r="N794" i="15"/>
  <c r="M794" i="15"/>
  <c r="L794" i="15"/>
  <c r="K794" i="15"/>
  <c r="J794" i="15"/>
  <c r="H794" i="15"/>
  <c r="G794" i="15"/>
  <c r="F794" i="15"/>
  <c r="E794" i="15"/>
  <c r="D794" i="15"/>
  <c r="C794" i="15"/>
  <c r="AA382" i="15"/>
  <c r="V745" i="15"/>
  <c r="T745" i="15"/>
  <c r="U745" i="15" s="1"/>
  <c r="N745" i="15"/>
  <c r="M745" i="15"/>
  <c r="L745" i="15"/>
  <c r="K745" i="15"/>
  <c r="J745" i="15"/>
  <c r="H745" i="15"/>
  <c r="G745" i="15"/>
  <c r="F745" i="15"/>
  <c r="E745" i="15"/>
  <c r="D745" i="15"/>
  <c r="C745" i="15"/>
  <c r="AA381" i="15"/>
  <c r="V718" i="15"/>
  <c r="T718" i="15"/>
  <c r="U718" i="15" s="1"/>
  <c r="N718" i="15"/>
  <c r="M718" i="15"/>
  <c r="L718" i="15"/>
  <c r="K718" i="15"/>
  <c r="J718" i="15"/>
  <c r="H718" i="15"/>
  <c r="G718" i="15"/>
  <c r="F718" i="15"/>
  <c r="E718" i="15"/>
  <c r="D718" i="15"/>
  <c r="C718" i="15"/>
  <c r="AA380" i="15"/>
  <c r="V748" i="15"/>
  <c r="T748" i="15"/>
  <c r="U748" i="15" s="1"/>
  <c r="N748" i="15"/>
  <c r="M748" i="15"/>
  <c r="L748" i="15"/>
  <c r="K748" i="15"/>
  <c r="J748" i="15"/>
  <c r="H748" i="15"/>
  <c r="G748" i="15"/>
  <c r="F748" i="15"/>
  <c r="E748" i="15"/>
  <c r="D748" i="15"/>
  <c r="C748" i="15"/>
  <c r="AA379" i="15"/>
  <c r="V743" i="15"/>
  <c r="T743" i="15"/>
  <c r="U743" i="15" s="1"/>
  <c r="N743" i="15"/>
  <c r="M743" i="15"/>
  <c r="L743" i="15"/>
  <c r="K743" i="15"/>
  <c r="J743" i="15"/>
  <c r="H743" i="15"/>
  <c r="G743" i="15"/>
  <c r="F743" i="15"/>
  <c r="E743" i="15"/>
  <c r="D743" i="15"/>
  <c r="C743" i="15"/>
  <c r="AA378" i="15"/>
  <c r="V713" i="15"/>
  <c r="T713" i="15"/>
  <c r="U713" i="15" s="1"/>
  <c r="N713" i="15"/>
  <c r="M713" i="15"/>
  <c r="L713" i="15"/>
  <c r="K713" i="15"/>
  <c r="J713" i="15"/>
  <c r="H713" i="15"/>
  <c r="G713" i="15"/>
  <c r="F713" i="15"/>
  <c r="E713" i="15"/>
  <c r="D713" i="15"/>
  <c r="C713" i="15"/>
  <c r="AA377" i="15"/>
  <c r="V765" i="15"/>
  <c r="T765" i="15"/>
  <c r="U765" i="15" s="1"/>
  <c r="N765" i="15"/>
  <c r="M765" i="15"/>
  <c r="L765" i="15"/>
  <c r="K765" i="15"/>
  <c r="J765" i="15"/>
  <c r="H765" i="15"/>
  <c r="G765" i="15"/>
  <c r="F765" i="15"/>
  <c r="E765" i="15"/>
  <c r="D765" i="15"/>
  <c r="C765" i="15"/>
  <c r="AA376" i="15"/>
  <c r="V731" i="15"/>
  <c r="T731" i="15"/>
  <c r="U731" i="15" s="1"/>
  <c r="N731" i="15"/>
  <c r="M731" i="15"/>
  <c r="L731" i="15"/>
  <c r="K731" i="15"/>
  <c r="J731" i="15"/>
  <c r="H731" i="15"/>
  <c r="G731" i="15"/>
  <c r="F731" i="15"/>
  <c r="E731" i="15"/>
  <c r="D731" i="15"/>
  <c r="C731" i="15"/>
  <c r="AA375" i="15"/>
  <c r="V727" i="15"/>
  <c r="T727" i="15"/>
  <c r="U727" i="15" s="1"/>
  <c r="N727" i="15"/>
  <c r="M727" i="15"/>
  <c r="L727" i="15"/>
  <c r="K727" i="15"/>
  <c r="J727" i="15"/>
  <c r="H727" i="15"/>
  <c r="G727" i="15"/>
  <c r="F727" i="15"/>
  <c r="E727" i="15"/>
  <c r="D727" i="15"/>
  <c r="C727" i="15"/>
  <c r="AA374" i="15"/>
  <c r="V723" i="15"/>
  <c r="T723" i="15"/>
  <c r="U723" i="15" s="1"/>
  <c r="N723" i="15"/>
  <c r="M723" i="15"/>
  <c r="L723" i="15"/>
  <c r="K723" i="15"/>
  <c r="J723" i="15"/>
  <c r="H723" i="15"/>
  <c r="G723" i="15"/>
  <c r="F723" i="15"/>
  <c r="E723" i="15"/>
  <c r="D723" i="15"/>
  <c r="C723" i="15"/>
  <c r="AA373" i="15"/>
  <c r="V734" i="15"/>
  <c r="T734" i="15"/>
  <c r="U734" i="15" s="1"/>
  <c r="N734" i="15"/>
  <c r="M734" i="15"/>
  <c r="L734" i="15"/>
  <c r="K734" i="15"/>
  <c r="J734" i="15"/>
  <c r="H734" i="15"/>
  <c r="G734" i="15"/>
  <c r="F734" i="15"/>
  <c r="E734" i="15"/>
  <c r="D734" i="15"/>
  <c r="C734" i="15"/>
  <c r="AA372" i="15"/>
  <c r="V725" i="15"/>
  <c r="T725" i="15"/>
  <c r="U725" i="15" s="1"/>
  <c r="N725" i="15"/>
  <c r="M725" i="15"/>
  <c r="L725" i="15"/>
  <c r="K725" i="15"/>
  <c r="J725" i="15"/>
  <c r="H725" i="15"/>
  <c r="G725" i="15"/>
  <c r="F725" i="15"/>
  <c r="E725" i="15"/>
  <c r="D725" i="15"/>
  <c r="C725" i="15"/>
  <c r="AA371" i="15"/>
  <c r="V720" i="15"/>
  <c r="T720" i="15"/>
  <c r="U720" i="15" s="1"/>
  <c r="N720" i="15"/>
  <c r="M720" i="15"/>
  <c r="L720" i="15"/>
  <c r="K720" i="15"/>
  <c r="J720" i="15"/>
  <c r="H720" i="15"/>
  <c r="G720" i="15"/>
  <c r="F720" i="15"/>
  <c r="E720" i="15"/>
  <c r="D720" i="15"/>
  <c r="C720" i="15"/>
  <c r="AA370" i="15"/>
  <c r="V769" i="15"/>
  <c r="T769" i="15"/>
  <c r="U769" i="15" s="1"/>
  <c r="N769" i="15"/>
  <c r="M769" i="15"/>
  <c r="L769" i="15"/>
  <c r="K769" i="15"/>
  <c r="J769" i="15"/>
  <c r="H769" i="15"/>
  <c r="G769" i="15"/>
  <c r="F769" i="15"/>
  <c r="E769" i="15"/>
  <c r="D769" i="15"/>
  <c r="C769" i="15"/>
  <c r="AA369" i="15"/>
  <c r="V761" i="15"/>
  <c r="T761" i="15"/>
  <c r="U761" i="15" s="1"/>
  <c r="N761" i="15"/>
  <c r="M761" i="15"/>
  <c r="L761" i="15"/>
  <c r="K761" i="15"/>
  <c r="J761" i="15"/>
  <c r="H761" i="15"/>
  <c r="G761" i="15"/>
  <c r="F761" i="15"/>
  <c r="E761" i="15"/>
  <c r="D761" i="15"/>
  <c r="C761" i="15"/>
  <c r="AA368" i="15"/>
  <c r="V696" i="15"/>
  <c r="T696" i="15"/>
  <c r="U696" i="15" s="1"/>
  <c r="N696" i="15"/>
  <c r="M696" i="15"/>
  <c r="L696" i="15"/>
  <c r="K696" i="15"/>
  <c r="J696" i="15"/>
  <c r="H696" i="15"/>
  <c r="G696" i="15"/>
  <c r="F696" i="15"/>
  <c r="E696" i="15"/>
  <c r="D696" i="15"/>
  <c r="C696" i="15"/>
  <c r="AA367" i="15"/>
  <c r="V709" i="15"/>
  <c r="T709" i="15"/>
  <c r="U709" i="15" s="1"/>
  <c r="N709" i="15"/>
  <c r="M709" i="15"/>
  <c r="L709" i="15"/>
  <c r="K709" i="15"/>
  <c r="J709" i="15"/>
  <c r="H709" i="15"/>
  <c r="G709" i="15"/>
  <c r="F709" i="15"/>
  <c r="E709" i="15"/>
  <c r="D709" i="15"/>
  <c r="C709" i="15"/>
  <c r="AA366" i="15"/>
  <c r="V700" i="15"/>
  <c r="T700" i="15"/>
  <c r="U700" i="15" s="1"/>
  <c r="N700" i="15"/>
  <c r="M700" i="15"/>
  <c r="L700" i="15"/>
  <c r="K700" i="15"/>
  <c r="J700" i="15"/>
  <c r="H700" i="15"/>
  <c r="G700" i="15"/>
  <c r="F700" i="15"/>
  <c r="E700" i="15"/>
  <c r="D700" i="15"/>
  <c r="C700" i="15"/>
  <c r="AA365" i="15"/>
  <c r="V704" i="15"/>
  <c r="T704" i="15"/>
  <c r="U704" i="15" s="1"/>
  <c r="N704" i="15"/>
  <c r="M704" i="15"/>
  <c r="L704" i="15"/>
  <c r="K704" i="15"/>
  <c r="J704" i="15"/>
  <c r="H704" i="15"/>
  <c r="G704" i="15"/>
  <c r="F704" i="15"/>
  <c r="E704" i="15"/>
  <c r="D704" i="15"/>
  <c r="C704" i="15"/>
  <c r="AA364" i="15"/>
  <c r="V679" i="15"/>
  <c r="T679" i="15"/>
  <c r="U679" i="15" s="1"/>
  <c r="N679" i="15"/>
  <c r="M679" i="15"/>
  <c r="L679" i="15"/>
  <c r="K679" i="15"/>
  <c r="J679" i="15"/>
  <c r="H679" i="15"/>
  <c r="G679" i="15"/>
  <c r="F679" i="15"/>
  <c r="E679" i="15"/>
  <c r="D679" i="15"/>
  <c r="C679" i="15"/>
  <c r="AA363" i="15"/>
  <c r="V677" i="15"/>
  <c r="T677" i="15"/>
  <c r="U677" i="15" s="1"/>
  <c r="N677" i="15"/>
  <c r="M677" i="15"/>
  <c r="L677" i="15"/>
  <c r="K677" i="15"/>
  <c r="J677" i="15"/>
  <c r="H677" i="15"/>
  <c r="G677" i="15"/>
  <c r="F677" i="15"/>
  <c r="E677" i="15"/>
  <c r="D677" i="15"/>
  <c r="C677" i="15"/>
  <c r="AA362" i="15"/>
  <c r="V662" i="15"/>
  <c r="T662" i="15"/>
  <c r="U662" i="15" s="1"/>
  <c r="N662" i="15"/>
  <c r="M662" i="15"/>
  <c r="L662" i="15"/>
  <c r="K662" i="15"/>
  <c r="J662" i="15"/>
  <c r="H662" i="15"/>
  <c r="G662" i="15"/>
  <c r="F662" i="15"/>
  <c r="E662" i="15"/>
  <c r="D662" i="15"/>
  <c r="C662" i="15"/>
  <c r="AA361" i="15"/>
  <c r="V678" i="15"/>
  <c r="T678" i="15"/>
  <c r="U678" i="15" s="1"/>
  <c r="N678" i="15"/>
  <c r="M678" i="15"/>
  <c r="L678" i="15"/>
  <c r="K678" i="15"/>
  <c r="J678" i="15"/>
  <c r="H678" i="15"/>
  <c r="G678" i="15"/>
  <c r="F678" i="15"/>
  <c r="E678" i="15"/>
  <c r="D678" i="15"/>
  <c r="C678" i="15"/>
  <c r="AA360" i="15"/>
  <c r="V659" i="15"/>
  <c r="T659" i="15"/>
  <c r="U659" i="15" s="1"/>
  <c r="N659" i="15"/>
  <c r="M659" i="15"/>
  <c r="L659" i="15"/>
  <c r="K659" i="15"/>
  <c r="J659" i="15"/>
  <c r="H659" i="15"/>
  <c r="G659" i="15"/>
  <c r="F659" i="15"/>
  <c r="E659" i="15"/>
  <c r="D659" i="15"/>
  <c r="C659" i="15"/>
  <c r="AA359" i="15"/>
  <c r="V666" i="15"/>
  <c r="T666" i="15"/>
  <c r="U666" i="15" s="1"/>
  <c r="N666" i="15"/>
  <c r="M666" i="15"/>
  <c r="L666" i="15"/>
  <c r="K666" i="15"/>
  <c r="J666" i="15"/>
  <c r="H666" i="15"/>
  <c r="G666" i="15"/>
  <c r="F666" i="15"/>
  <c r="E666" i="15"/>
  <c r="D666" i="15"/>
  <c r="C666" i="15"/>
  <c r="AA358" i="15"/>
  <c r="V669" i="15"/>
  <c r="T669" i="15"/>
  <c r="U669" i="15" s="1"/>
  <c r="N669" i="15"/>
  <c r="M669" i="15"/>
  <c r="L669" i="15"/>
  <c r="K669" i="15"/>
  <c r="J669" i="15"/>
  <c r="H669" i="15"/>
  <c r="G669" i="15"/>
  <c r="F669" i="15"/>
  <c r="E669" i="15"/>
  <c r="D669" i="15"/>
  <c r="C669" i="15"/>
  <c r="AA357" i="15"/>
  <c r="V688" i="15"/>
  <c r="T688" i="15"/>
  <c r="U688" i="15" s="1"/>
  <c r="N688" i="15"/>
  <c r="M688" i="15"/>
  <c r="L688" i="15"/>
  <c r="K688" i="15"/>
  <c r="J688" i="15"/>
  <c r="H688" i="15"/>
  <c r="G688" i="15"/>
  <c r="F688" i="15"/>
  <c r="E688" i="15"/>
  <c r="D688" i="15"/>
  <c r="C688" i="15"/>
  <c r="AA356" i="15"/>
  <c r="V684" i="15"/>
  <c r="T684" i="15"/>
  <c r="U684" i="15" s="1"/>
  <c r="N684" i="15"/>
  <c r="M684" i="15"/>
  <c r="L684" i="15"/>
  <c r="K684" i="15"/>
  <c r="J684" i="15"/>
  <c r="H684" i="15"/>
  <c r="G684" i="15"/>
  <c r="F684" i="15"/>
  <c r="E684" i="15"/>
  <c r="D684" i="15"/>
  <c r="C684" i="15"/>
  <c r="AA355" i="15"/>
  <c r="V690" i="15"/>
  <c r="T690" i="15"/>
  <c r="U690" i="15" s="1"/>
  <c r="N690" i="15"/>
  <c r="M690" i="15"/>
  <c r="L690" i="15"/>
  <c r="K690" i="15"/>
  <c r="J690" i="15"/>
  <c r="H690" i="15"/>
  <c r="G690" i="15"/>
  <c r="F690" i="15"/>
  <c r="E690" i="15"/>
  <c r="D690" i="15"/>
  <c r="C690" i="15"/>
  <c r="AA354" i="15"/>
  <c r="V646" i="15"/>
  <c r="T646" i="15"/>
  <c r="U646" i="15" s="1"/>
  <c r="N646" i="15"/>
  <c r="M646" i="15"/>
  <c r="L646" i="15"/>
  <c r="K646" i="15"/>
  <c r="J646" i="15"/>
  <c r="H646" i="15"/>
  <c r="G646" i="15"/>
  <c r="F646" i="15"/>
  <c r="E646" i="15"/>
  <c r="D646" i="15"/>
  <c r="C646" i="15"/>
  <c r="AA353" i="15"/>
  <c r="V672" i="15"/>
  <c r="T672" i="15"/>
  <c r="U672" i="15" s="1"/>
  <c r="N672" i="15"/>
  <c r="M672" i="15"/>
  <c r="L672" i="15"/>
  <c r="K672" i="15"/>
  <c r="J672" i="15"/>
  <c r="H672" i="15"/>
  <c r="G672" i="15"/>
  <c r="F672" i="15"/>
  <c r="E672" i="15"/>
  <c r="D672" i="15"/>
  <c r="C672" i="15"/>
  <c r="AA352" i="15"/>
  <c r="V656" i="15"/>
  <c r="T656" i="15"/>
  <c r="U656" i="15" s="1"/>
  <c r="N656" i="15"/>
  <c r="M656" i="15"/>
  <c r="L656" i="15"/>
  <c r="K656" i="15"/>
  <c r="J656" i="15"/>
  <c r="H656" i="15"/>
  <c r="G656" i="15"/>
  <c r="F656" i="15"/>
  <c r="E656" i="15"/>
  <c r="D656" i="15"/>
  <c r="C656" i="15"/>
  <c r="AA351" i="15"/>
  <c r="V617" i="15"/>
  <c r="T617" i="15"/>
  <c r="U617" i="15" s="1"/>
  <c r="N617" i="15"/>
  <c r="M617" i="15"/>
  <c r="L617" i="15"/>
  <c r="K617" i="15"/>
  <c r="J617" i="15"/>
  <c r="H617" i="15"/>
  <c r="G617" i="15"/>
  <c r="F617" i="15"/>
  <c r="E617" i="15"/>
  <c r="D617" i="15"/>
  <c r="C617" i="15"/>
  <c r="AA350" i="15"/>
  <c r="V605" i="15"/>
  <c r="T605" i="15"/>
  <c r="U605" i="15" s="1"/>
  <c r="N605" i="15"/>
  <c r="M605" i="15"/>
  <c r="L605" i="15"/>
  <c r="K605" i="15"/>
  <c r="J605" i="15"/>
  <c r="H605" i="15"/>
  <c r="G605" i="15"/>
  <c r="F605" i="15"/>
  <c r="E605" i="15"/>
  <c r="D605" i="15"/>
  <c r="C605" i="15"/>
  <c r="AA349" i="15"/>
  <c r="V619" i="15"/>
  <c r="T619" i="15"/>
  <c r="U619" i="15" s="1"/>
  <c r="N619" i="15"/>
  <c r="M619" i="15"/>
  <c r="L619" i="15"/>
  <c r="K619" i="15"/>
  <c r="J619" i="15"/>
  <c r="H619" i="15"/>
  <c r="G619" i="15"/>
  <c r="F619" i="15"/>
  <c r="E619" i="15"/>
  <c r="D619" i="15"/>
  <c r="C619" i="15"/>
  <c r="AA348" i="15"/>
  <c r="V590" i="15"/>
  <c r="T590" i="15"/>
  <c r="U590" i="15" s="1"/>
  <c r="N590" i="15"/>
  <c r="M590" i="15"/>
  <c r="L590" i="15"/>
  <c r="K590" i="15"/>
  <c r="J590" i="15"/>
  <c r="H590" i="15"/>
  <c r="G590" i="15"/>
  <c r="F590" i="15"/>
  <c r="E590" i="15"/>
  <c r="D590" i="15"/>
  <c r="C590" i="15"/>
  <c r="AA347" i="15"/>
  <c r="V637" i="15"/>
  <c r="T637" i="15"/>
  <c r="U637" i="15" s="1"/>
  <c r="N637" i="15"/>
  <c r="M637" i="15"/>
  <c r="L637" i="15"/>
  <c r="K637" i="15"/>
  <c r="J637" i="15"/>
  <c r="H637" i="15"/>
  <c r="G637" i="15"/>
  <c r="F637" i="15"/>
  <c r="E637" i="15"/>
  <c r="D637" i="15"/>
  <c r="C637" i="15"/>
  <c r="AA346" i="15"/>
  <c r="V627" i="15"/>
  <c r="T627" i="15"/>
  <c r="U627" i="15" s="1"/>
  <c r="N627" i="15"/>
  <c r="M627" i="15"/>
  <c r="L627" i="15"/>
  <c r="K627" i="15"/>
  <c r="J627" i="15"/>
  <c r="H627" i="15"/>
  <c r="G627" i="15"/>
  <c r="F627" i="15"/>
  <c r="E627" i="15"/>
  <c r="D627" i="15"/>
  <c r="C627" i="15"/>
  <c r="AA345" i="15"/>
  <c r="V598" i="15"/>
  <c r="T598" i="15"/>
  <c r="U598" i="15" s="1"/>
  <c r="N598" i="15"/>
  <c r="M598" i="15"/>
  <c r="L598" i="15"/>
  <c r="K598" i="15"/>
  <c r="J598" i="15"/>
  <c r="H598" i="15"/>
  <c r="G598" i="15"/>
  <c r="F598" i="15"/>
  <c r="E598" i="15"/>
  <c r="D598" i="15"/>
  <c r="C598" i="15"/>
  <c r="AA344" i="15"/>
  <c r="V573" i="15"/>
  <c r="T573" i="15"/>
  <c r="U573" i="15" s="1"/>
  <c r="N573" i="15"/>
  <c r="M573" i="15"/>
  <c r="L573" i="15"/>
  <c r="K573" i="15"/>
  <c r="J573" i="15"/>
  <c r="H573" i="15"/>
  <c r="G573" i="15"/>
  <c r="F573" i="15"/>
  <c r="E573" i="15"/>
  <c r="D573" i="15"/>
  <c r="C573" i="15"/>
  <c r="AA343" i="15"/>
  <c r="V580" i="15"/>
  <c r="T580" i="15"/>
  <c r="U580" i="15" s="1"/>
  <c r="N580" i="15"/>
  <c r="M580" i="15"/>
  <c r="L580" i="15"/>
  <c r="K580" i="15"/>
  <c r="J580" i="15"/>
  <c r="H580" i="15"/>
  <c r="G580" i="15"/>
  <c r="F580" i="15"/>
  <c r="E580" i="15"/>
  <c r="D580" i="15"/>
  <c r="C580" i="15"/>
  <c r="AA342" i="15"/>
  <c r="V546" i="15"/>
  <c r="T546" i="15"/>
  <c r="U546" i="15" s="1"/>
  <c r="N546" i="15"/>
  <c r="M546" i="15"/>
  <c r="L546" i="15"/>
  <c r="K546" i="15"/>
  <c r="J546" i="15"/>
  <c r="H546" i="15"/>
  <c r="G546" i="15"/>
  <c r="F546" i="15"/>
  <c r="E546" i="15"/>
  <c r="D546" i="15"/>
  <c r="C546" i="15"/>
  <c r="AA341" i="15"/>
  <c r="V550" i="15"/>
  <c r="T550" i="15"/>
  <c r="U550" i="15" s="1"/>
  <c r="N550" i="15"/>
  <c r="M550" i="15"/>
  <c r="L550" i="15"/>
  <c r="K550" i="15"/>
  <c r="J550" i="15"/>
  <c r="H550" i="15"/>
  <c r="G550" i="15"/>
  <c r="F550" i="15"/>
  <c r="E550" i="15"/>
  <c r="D550" i="15"/>
  <c r="C550" i="15"/>
  <c r="AA340" i="15"/>
  <c r="V564" i="15"/>
  <c r="T564" i="15"/>
  <c r="U564" i="15" s="1"/>
  <c r="N564" i="15"/>
  <c r="M564" i="15"/>
  <c r="L564" i="15"/>
  <c r="K564" i="15"/>
  <c r="J564" i="15"/>
  <c r="H564" i="15"/>
  <c r="G564" i="15"/>
  <c r="F564" i="15"/>
  <c r="E564" i="15"/>
  <c r="D564" i="15"/>
  <c r="C564" i="15"/>
  <c r="AA339" i="15"/>
  <c r="V553" i="15"/>
  <c r="T553" i="15"/>
  <c r="U553" i="15" s="1"/>
  <c r="N553" i="15"/>
  <c r="M553" i="15"/>
  <c r="L553" i="15"/>
  <c r="K553" i="15"/>
  <c r="J553" i="15"/>
  <c r="H553" i="15"/>
  <c r="G553" i="15"/>
  <c r="F553" i="15"/>
  <c r="E553" i="15"/>
  <c r="D553" i="15"/>
  <c r="C553" i="15"/>
  <c r="AA338" i="15"/>
  <c r="V556" i="15"/>
  <c r="T556" i="15"/>
  <c r="U556" i="15" s="1"/>
  <c r="N556" i="15"/>
  <c r="M556" i="15"/>
  <c r="L556" i="15"/>
  <c r="K556" i="15"/>
  <c r="J556" i="15"/>
  <c r="H556" i="15"/>
  <c r="G556" i="15"/>
  <c r="F556" i="15"/>
  <c r="E556" i="15"/>
  <c r="D556" i="15"/>
  <c r="C556" i="15"/>
  <c r="AA337" i="15"/>
  <c r="V569" i="15"/>
  <c r="T569" i="15"/>
  <c r="U569" i="15" s="1"/>
  <c r="N569" i="15"/>
  <c r="M569" i="15"/>
  <c r="L569" i="15"/>
  <c r="K569" i="15"/>
  <c r="J569" i="15"/>
  <c r="H569" i="15"/>
  <c r="G569" i="15"/>
  <c r="F569" i="15"/>
  <c r="E569" i="15"/>
  <c r="D569" i="15"/>
  <c r="C569" i="15"/>
  <c r="AA336" i="15"/>
  <c r="V567" i="15"/>
  <c r="T567" i="15"/>
  <c r="U567" i="15" s="1"/>
  <c r="N567" i="15"/>
  <c r="M567" i="15"/>
  <c r="L567" i="15"/>
  <c r="K567" i="15"/>
  <c r="J567" i="15"/>
  <c r="H567" i="15"/>
  <c r="G567" i="15"/>
  <c r="F567" i="15"/>
  <c r="E567" i="15"/>
  <c r="D567" i="15"/>
  <c r="C567" i="15"/>
  <c r="AA335" i="15"/>
  <c r="V528" i="15"/>
  <c r="T528" i="15"/>
  <c r="U528" i="15" s="1"/>
  <c r="N528" i="15"/>
  <c r="M528" i="15"/>
  <c r="L528" i="15"/>
  <c r="K528" i="15"/>
  <c r="J528" i="15"/>
  <c r="H528" i="15"/>
  <c r="G528" i="15"/>
  <c r="F528" i="15"/>
  <c r="E528" i="15"/>
  <c r="D528" i="15"/>
  <c r="C528" i="15"/>
  <c r="AA334" i="15"/>
  <c r="V478" i="15"/>
  <c r="T478" i="15"/>
  <c r="U478" i="15" s="1"/>
  <c r="N478" i="15"/>
  <c r="M478" i="15"/>
  <c r="L478" i="15"/>
  <c r="K478" i="15"/>
  <c r="J478" i="15"/>
  <c r="H478" i="15"/>
  <c r="G478" i="15"/>
  <c r="F478" i="15"/>
  <c r="E478" i="15"/>
  <c r="D478" i="15"/>
  <c r="C478" i="15"/>
  <c r="AA333" i="15"/>
  <c r="V482" i="15"/>
  <c r="T482" i="15"/>
  <c r="U482" i="15" s="1"/>
  <c r="N482" i="15"/>
  <c r="M482" i="15"/>
  <c r="L482" i="15"/>
  <c r="K482" i="15"/>
  <c r="J482" i="15"/>
  <c r="H482" i="15"/>
  <c r="G482" i="15"/>
  <c r="F482" i="15"/>
  <c r="E482" i="15"/>
  <c r="D482" i="15"/>
  <c r="C482" i="15"/>
  <c r="AA332" i="15"/>
  <c r="V521" i="15"/>
  <c r="T521" i="15"/>
  <c r="U521" i="15" s="1"/>
  <c r="N521" i="15"/>
  <c r="M521" i="15"/>
  <c r="L521" i="15"/>
  <c r="K521" i="15"/>
  <c r="J521" i="15"/>
  <c r="H521" i="15"/>
  <c r="G521" i="15"/>
  <c r="F521" i="15"/>
  <c r="E521" i="15"/>
  <c r="D521" i="15"/>
  <c r="C521" i="15"/>
  <c r="AA331" i="15"/>
  <c r="V480" i="15"/>
  <c r="T480" i="15"/>
  <c r="U480" i="15" s="1"/>
  <c r="N480" i="15"/>
  <c r="M480" i="15"/>
  <c r="L480" i="15"/>
  <c r="K480" i="15"/>
  <c r="J480" i="15"/>
  <c r="H480" i="15"/>
  <c r="G480" i="15"/>
  <c r="F480" i="15"/>
  <c r="E480" i="15"/>
  <c r="D480" i="15"/>
  <c r="C480" i="15"/>
  <c r="AA330" i="15"/>
  <c r="V465" i="15"/>
  <c r="T465" i="15"/>
  <c r="U465" i="15" s="1"/>
  <c r="N465" i="15"/>
  <c r="M465" i="15"/>
  <c r="L465" i="15"/>
  <c r="K465" i="15"/>
  <c r="J465" i="15"/>
  <c r="H465" i="15"/>
  <c r="G465" i="15"/>
  <c r="F465" i="15"/>
  <c r="E465" i="15"/>
  <c r="D465" i="15"/>
  <c r="C465" i="15"/>
  <c r="AA329" i="15"/>
  <c r="V506" i="15"/>
  <c r="T506" i="15"/>
  <c r="U506" i="15" s="1"/>
  <c r="N506" i="15"/>
  <c r="M506" i="15"/>
  <c r="L506" i="15"/>
  <c r="K506" i="15"/>
  <c r="J506" i="15"/>
  <c r="H506" i="15"/>
  <c r="G506" i="15"/>
  <c r="F506" i="15"/>
  <c r="E506" i="15"/>
  <c r="D506" i="15"/>
  <c r="C506" i="15"/>
  <c r="AA328" i="15"/>
  <c r="V520" i="15"/>
  <c r="T520" i="15"/>
  <c r="U520" i="15" s="1"/>
  <c r="N520" i="15"/>
  <c r="M520" i="15"/>
  <c r="L520" i="15"/>
  <c r="K520" i="15"/>
  <c r="J520" i="15"/>
  <c r="H520" i="15"/>
  <c r="G520" i="15"/>
  <c r="F520" i="15"/>
  <c r="E520" i="15"/>
  <c r="D520" i="15"/>
  <c r="C520" i="15"/>
  <c r="AA327" i="15"/>
  <c r="V531" i="15"/>
  <c r="T531" i="15"/>
  <c r="U531" i="15" s="1"/>
  <c r="N531" i="15"/>
  <c r="M531" i="15"/>
  <c r="L531" i="15"/>
  <c r="K531" i="15"/>
  <c r="J531" i="15"/>
  <c r="H531" i="15"/>
  <c r="G531" i="15"/>
  <c r="F531" i="15"/>
  <c r="E531" i="15"/>
  <c r="D531" i="15"/>
  <c r="C531" i="15"/>
  <c r="AA326" i="15"/>
  <c r="V498" i="15"/>
  <c r="T498" i="15"/>
  <c r="U498" i="15" s="1"/>
  <c r="N498" i="15"/>
  <c r="M498" i="15"/>
  <c r="L498" i="15"/>
  <c r="K498" i="15"/>
  <c r="J498" i="15"/>
  <c r="H498" i="15"/>
  <c r="G498" i="15"/>
  <c r="F498" i="15"/>
  <c r="E498" i="15"/>
  <c r="D498" i="15"/>
  <c r="C498" i="15"/>
  <c r="AA325" i="15"/>
  <c r="V436" i="15"/>
  <c r="T436" i="15"/>
  <c r="U436" i="15" s="1"/>
  <c r="N436" i="15"/>
  <c r="M436" i="15"/>
  <c r="L436" i="15"/>
  <c r="K436" i="15"/>
  <c r="J436" i="15"/>
  <c r="H436" i="15"/>
  <c r="G436" i="15"/>
  <c r="F436" i="15"/>
  <c r="E436" i="15"/>
  <c r="D436" i="15"/>
  <c r="C436" i="15"/>
  <c r="AA324" i="15"/>
  <c r="V496" i="15"/>
  <c r="T496" i="15"/>
  <c r="U496" i="15" s="1"/>
  <c r="N496" i="15"/>
  <c r="M496" i="15"/>
  <c r="L496" i="15"/>
  <c r="K496" i="15"/>
  <c r="J496" i="15"/>
  <c r="H496" i="15"/>
  <c r="G496" i="15"/>
  <c r="F496" i="15"/>
  <c r="E496" i="15"/>
  <c r="D496" i="15"/>
  <c r="C496" i="15"/>
  <c r="AA323" i="15"/>
  <c r="V517" i="15"/>
  <c r="T517" i="15"/>
  <c r="U517" i="15" s="1"/>
  <c r="N517" i="15"/>
  <c r="M517" i="15"/>
  <c r="L517" i="15"/>
  <c r="K517" i="15"/>
  <c r="J517" i="15"/>
  <c r="H517" i="15"/>
  <c r="G517" i="15"/>
  <c r="F517" i="15"/>
  <c r="E517" i="15"/>
  <c r="D517" i="15"/>
  <c r="C517" i="15"/>
  <c r="AA322" i="15"/>
  <c r="V487" i="15"/>
  <c r="T487" i="15"/>
  <c r="U487" i="15" s="1"/>
  <c r="N487" i="15"/>
  <c r="M487" i="15"/>
  <c r="L487" i="15"/>
  <c r="K487" i="15"/>
  <c r="J487" i="15"/>
  <c r="H487" i="15"/>
  <c r="G487" i="15"/>
  <c r="F487" i="15"/>
  <c r="E487" i="15"/>
  <c r="D487" i="15"/>
  <c r="C487" i="15"/>
  <c r="AA321" i="15"/>
  <c r="V530" i="15"/>
  <c r="T530" i="15"/>
  <c r="U530" i="15" s="1"/>
  <c r="N530" i="15"/>
  <c r="M530" i="15"/>
  <c r="L530" i="15"/>
  <c r="K530" i="15"/>
  <c r="J530" i="15"/>
  <c r="H530" i="15"/>
  <c r="G530" i="15"/>
  <c r="F530" i="15"/>
  <c r="E530" i="15"/>
  <c r="D530" i="15"/>
  <c r="C530" i="15"/>
  <c r="AA320" i="15"/>
  <c r="V514" i="15"/>
  <c r="T514" i="15"/>
  <c r="U514" i="15" s="1"/>
  <c r="N514" i="15"/>
  <c r="M514" i="15"/>
  <c r="L514" i="15"/>
  <c r="K514" i="15"/>
  <c r="J514" i="15"/>
  <c r="H514" i="15"/>
  <c r="G514" i="15"/>
  <c r="F514" i="15"/>
  <c r="E514" i="15"/>
  <c r="D514" i="15"/>
  <c r="C514" i="15"/>
  <c r="AA319" i="15"/>
  <c r="V534" i="15"/>
  <c r="T534" i="15"/>
  <c r="U534" i="15" s="1"/>
  <c r="N534" i="15"/>
  <c r="M534" i="15"/>
  <c r="L534" i="15"/>
  <c r="K534" i="15"/>
  <c r="J534" i="15"/>
  <c r="H534" i="15"/>
  <c r="G534" i="15"/>
  <c r="F534" i="15"/>
  <c r="E534" i="15"/>
  <c r="D534" i="15"/>
  <c r="C534" i="15"/>
  <c r="AA318" i="15"/>
  <c r="V473" i="15"/>
  <c r="T473" i="15"/>
  <c r="U473" i="15" s="1"/>
  <c r="N473" i="15"/>
  <c r="M473" i="15"/>
  <c r="L473" i="15"/>
  <c r="K473" i="15"/>
  <c r="J473" i="15"/>
  <c r="H473" i="15"/>
  <c r="G473" i="15"/>
  <c r="F473" i="15"/>
  <c r="E473" i="15"/>
  <c r="D473" i="15"/>
  <c r="C473" i="15"/>
  <c r="AA317" i="15"/>
  <c r="V454" i="15"/>
  <c r="T454" i="15"/>
  <c r="U454" i="15" s="1"/>
  <c r="N454" i="15"/>
  <c r="M454" i="15"/>
  <c r="L454" i="15"/>
  <c r="K454" i="15"/>
  <c r="J454" i="15"/>
  <c r="H454" i="15"/>
  <c r="G454" i="15"/>
  <c r="F454" i="15"/>
  <c r="E454" i="15"/>
  <c r="D454" i="15"/>
  <c r="C454" i="15"/>
  <c r="AA316" i="15"/>
  <c r="V462" i="15"/>
  <c r="T462" i="15"/>
  <c r="U462" i="15" s="1"/>
  <c r="N462" i="15"/>
  <c r="M462" i="15"/>
  <c r="L462" i="15"/>
  <c r="K462" i="15"/>
  <c r="J462" i="15"/>
  <c r="H462" i="15"/>
  <c r="G462" i="15"/>
  <c r="F462" i="15"/>
  <c r="E462" i="15"/>
  <c r="D462" i="15"/>
  <c r="C462" i="15"/>
  <c r="AA315" i="15"/>
  <c r="V463" i="15"/>
  <c r="T463" i="15"/>
  <c r="U463" i="15" s="1"/>
  <c r="N463" i="15"/>
  <c r="M463" i="15"/>
  <c r="L463" i="15"/>
  <c r="K463" i="15"/>
  <c r="J463" i="15"/>
  <c r="H463" i="15"/>
  <c r="G463" i="15"/>
  <c r="F463" i="15"/>
  <c r="E463" i="15"/>
  <c r="D463" i="15"/>
  <c r="C463" i="15"/>
  <c r="AA314" i="15"/>
  <c r="V451" i="15"/>
  <c r="T451" i="15"/>
  <c r="U451" i="15" s="1"/>
  <c r="N451" i="15"/>
  <c r="M451" i="15"/>
  <c r="L451" i="15"/>
  <c r="K451" i="15"/>
  <c r="J451" i="15"/>
  <c r="H451" i="15"/>
  <c r="G451" i="15"/>
  <c r="F451" i="15"/>
  <c r="E451" i="15"/>
  <c r="D451" i="15"/>
  <c r="C451" i="15"/>
  <c r="AA313" i="15"/>
  <c r="V511" i="15"/>
  <c r="T511" i="15"/>
  <c r="U511" i="15" s="1"/>
  <c r="N511" i="15"/>
  <c r="M511" i="15"/>
  <c r="L511" i="15"/>
  <c r="K511" i="15"/>
  <c r="J511" i="15"/>
  <c r="H511" i="15"/>
  <c r="G511" i="15"/>
  <c r="F511" i="15"/>
  <c r="E511" i="15"/>
  <c r="D511" i="15"/>
  <c r="C511" i="15"/>
  <c r="AA312" i="15"/>
  <c r="V415" i="15"/>
  <c r="T415" i="15"/>
  <c r="U415" i="15" s="1"/>
  <c r="N415" i="15"/>
  <c r="M415" i="15"/>
  <c r="L415" i="15"/>
  <c r="K415" i="15"/>
  <c r="J415" i="15"/>
  <c r="H415" i="15"/>
  <c r="G415" i="15"/>
  <c r="F415" i="15"/>
  <c r="E415" i="15"/>
  <c r="D415" i="15"/>
  <c r="C415" i="15"/>
  <c r="AA311" i="15"/>
  <c r="V399" i="15"/>
  <c r="T399" i="15"/>
  <c r="U399" i="15" s="1"/>
  <c r="N399" i="15"/>
  <c r="M399" i="15"/>
  <c r="L399" i="15"/>
  <c r="K399" i="15"/>
  <c r="J399" i="15"/>
  <c r="H399" i="15"/>
  <c r="G399" i="15"/>
  <c r="F399" i="15"/>
  <c r="E399" i="15"/>
  <c r="D399" i="15"/>
  <c r="C399" i="15"/>
  <c r="AA310" i="15"/>
  <c r="V406" i="15"/>
  <c r="T406" i="15"/>
  <c r="U406" i="15" s="1"/>
  <c r="N406" i="15"/>
  <c r="M406" i="15"/>
  <c r="L406" i="15"/>
  <c r="K406" i="15"/>
  <c r="J406" i="15"/>
  <c r="H406" i="15"/>
  <c r="G406" i="15"/>
  <c r="F406" i="15"/>
  <c r="E406" i="15"/>
  <c r="D406" i="15"/>
  <c r="C406" i="15"/>
  <c r="AA309" i="15"/>
  <c r="V403" i="15"/>
  <c r="T403" i="15"/>
  <c r="U403" i="15" s="1"/>
  <c r="N403" i="15"/>
  <c r="M403" i="15"/>
  <c r="L403" i="15"/>
  <c r="K403" i="15"/>
  <c r="J403" i="15"/>
  <c r="H403" i="15"/>
  <c r="G403" i="15"/>
  <c r="F403" i="15"/>
  <c r="E403" i="15"/>
  <c r="D403" i="15"/>
  <c r="C403" i="15"/>
  <c r="AA308" i="15"/>
  <c r="V425" i="15"/>
  <c r="T425" i="15"/>
  <c r="U425" i="15" s="1"/>
  <c r="N425" i="15"/>
  <c r="M425" i="15"/>
  <c r="L425" i="15"/>
  <c r="K425" i="15"/>
  <c r="J425" i="15"/>
  <c r="H425" i="15"/>
  <c r="G425" i="15"/>
  <c r="F425" i="15"/>
  <c r="E425" i="15"/>
  <c r="D425" i="15"/>
  <c r="C425" i="15"/>
  <c r="AA307" i="15"/>
  <c r="V428" i="15"/>
  <c r="T428" i="15"/>
  <c r="U428" i="15" s="1"/>
  <c r="N428" i="15"/>
  <c r="M428" i="15"/>
  <c r="L428" i="15"/>
  <c r="K428" i="15"/>
  <c r="J428" i="15"/>
  <c r="H428" i="15"/>
  <c r="G428" i="15"/>
  <c r="F428" i="15"/>
  <c r="E428" i="15"/>
  <c r="D428" i="15"/>
  <c r="C428" i="15"/>
  <c r="AA306" i="15"/>
  <c r="V418" i="15"/>
  <c r="T418" i="15"/>
  <c r="U418" i="15" s="1"/>
  <c r="N418" i="15"/>
  <c r="M418" i="15"/>
  <c r="L418" i="15"/>
  <c r="K418" i="15"/>
  <c r="J418" i="15"/>
  <c r="H418" i="15"/>
  <c r="G418" i="15"/>
  <c r="F418" i="15"/>
  <c r="E418" i="15"/>
  <c r="D418" i="15"/>
  <c r="C418" i="15"/>
  <c r="AA305" i="15"/>
  <c r="V388" i="15"/>
  <c r="T388" i="15"/>
  <c r="U388" i="15" s="1"/>
  <c r="N388" i="15"/>
  <c r="M388" i="15"/>
  <c r="L388" i="15"/>
  <c r="K388" i="15"/>
  <c r="J388" i="15"/>
  <c r="H388" i="15"/>
  <c r="G388" i="15"/>
  <c r="F388" i="15"/>
  <c r="E388" i="15"/>
  <c r="D388" i="15"/>
  <c r="C388" i="15"/>
  <c r="AA304" i="15"/>
  <c r="V394" i="15"/>
  <c r="T394" i="15"/>
  <c r="U394" i="15" s="1"/>
  <c r="N394" i="15"/>
  <c r="M394" i="15"/>
  <c r="L394" i="15"/>
  <c r="K394" i="15"/>
  <c r="J394" i="15"/>
  <c r="H394" i="15"/>
  <c r="G394" i="15"/>
  <c r="F394" i="15"/>
  <c r="E394" i="15"/>
  <c r="D394" i="15"/>
  <c r="C394" i="15"/>
  <c r="AA303" i="15"/>
  <c r="V384" i="15"/>
  <c r="T384" i="15"/>
  <c r="U384" i="15" s="1"/>
  <c r="N384" i="15"/>
  <c r="M384" i="15"/>
  <c r="L384" i="15"/>
  <c r="K384" i="15"/>
  <c r="J384" i="15"/>
  <c r="H384" i="15"/>
  <c r="G384" i="15"/>
  <c r="F384" i="15"/>
  <c r="E384" i="15"/>
  <c r="D384" i="15"/>
  <c r="C384" i="15"/>
  <c r="AA302" i="15"/>
  <c r="V412" i="15"/>
  <c r="T412" i="15"/>
  <c r="U412" i="15" s="1"/>
  <c r="N412" i="15"/>
  <c r="M412" i="15"/>
  <c r="L412" i="15"/>
  <c r="K412" i="15"/>
  <c r="J412" i="15"/>
  <c r="H412" i="15"/>
  <c r="G412" i="15"/>
  <c r="F412" i="15"/>
  <c r="E412" i="15"/>
  <c r="D412" i="15"/>
  <c r="C412" i="15"/>
  <c r="AA301" i="15"/>
  <c r="V370" i="15"/>
  <c r="T370" i="15"/>
  <c r="U370" i="15" s="1"/>
  <c r="N370" i="15"/>
  <c r="M370" i="15"/>
  <c r="L370" i="15"/>
  <c r="K370" i="15"/>
  <c r="J370" i="15"/>
  <c r="H370" i="15"/>
  <c r="G370" i="15"/>
  <c r="F370" i="15"/>
  <c r="E370" i="15"/>
  <c r="D370" i="15"/>
  <c r="C370" i="15"/>
  <c r="AA300" i="15"/>
  <c r="V375" i="15"/>
  <c r="T375" i="15"/>
  <c r="U375" i="15" s="1"/>
  <c r="N375" i="15"/>
  <c r="M375" i="15"/>
  <c r="L375" i="15"/>
  <c r="K375" i="15"/>
  <c r="J375" i="15"/>
  <c r="H375" i="15"/>
  <c r="G375" i="15"/>
  <c r="F375" i="15"/>
  <c r="E375" i="15"/>
  <c r="D375" i="15"/>
  <c r="C375" i="15"/>
  <c r="AA299" i="15"/>
  <c r="V364" i="15"/>
  <c r="T364" i="15"/>
  <c r="U364" i="15" s="1"/>
  <c r="N364" i="15"/>
  <c r="M364" i="15"/>
  <c r="L364" i="15"/>
  <c r="K364" i="15"/>
  <c r="J364" i="15"/>
  <c r="H364" i="15"/>
  <c r="G364" i="15"/>
  <c r="F364" i="15"/>
  <c r="E364" i="15"/>
  <c r="D364" i="15"/>
  <c r="C364" i="15"/>
  <c r="AA298" i="15"/>
  <c r="V361" i="15"/>
  <c r="T361" i="15"/>
  <c r="U361" i="15" s="1"/>
  <c r="N361" i="15"/>
  <c r="M361" i="15"/>
  <c r="L361" i="15"/>
  <c r="K361" i="15"/>
  <c r="J361" i="15"/>
  <c r="H361" i="15"/>
  <c r="G361" i="15"/>
  <c r="F361" i="15"/>
  <c r="E361" i="15"/>
  <c r="D361" i="15"/>
  <c r="C361" i="15"/>
  <c r="AA297" i="15"/>
  <c r="V358" i="15"/>
  <c r="T358" i="15"/>
  <c r="U358" i="15" s="1"/>
  <c r="N358" i="15"/>
  <c r="M358" i="15"/>
  <c r="L358" i="15"/>
  <c r="K358" i="15"/>
  <c r="J358" i="15"/>
  <c r="H358" i="15"/>
  <c r="G358" i="15"/>
  <c r="F358" i="15"/>
  <c r="E358" i="15"/>
  <c r="D358" i="15"/>
  <c r="C358" i="15"/>
  <c r="AA296" i="15"/>
  <c r="V377" i="15"/>
  <c r="T377" i="15"/>
  <c r="U377" i="15" s="1"/>
  <c r="N377" i="15"/>
  <c r="M377" i="15"/>
  <c r="L377" i="15"/>
  <c r="K377" i="15"/>
  <c r="J377" i="15"/>
  <c r="H377" i="15"/>
  <c r="G377" i="15"/>
  <c r="F377" i="15"/>
  <c r="E377" i="15"/>
  <c r="D377" i="15"/>
  <c r="C377" i="15"/>
  <c r="AA295" i="15"/>
  <c r="V353" i="15"/>
  <c r="T353" i="15"/>
  <c r="U353" i="15" s="1"/>
  <c r="N353" i="15"/>
  <c r="M353" i="15"/>
  <c r="L353" i="15"/>
  <c r="K353" i="15"/>
  <c r="J353" i="15"/>
  <c r="H353" i="15"/>
  <c r="G353" i="15"/>
  <c r="F353" i="15"/>
  <c r="E353" i="15"/>
  <c r="D353" i="15"/>
  <c r="C353" i="15"/>
  <c r="AA294" i="15"/>
  <c r="V379" i="15"/>
  <c r="T379" i="15"/>
  <c r="U379" i="15" s="1"/>
  <c r="N379" i="15"/>
  <c r="M379" i="15"/>
  <c r="L379" i="15"/>
  <c r="K379" i="15"/>
  <c r="J379" i="15"/>
  <c r="H379" i="15"/>
  <c r="G379" i="15"/>
  <c r="F379" i="15"/>
  <c r="E379" i="15"/>
  <c r="D379" i="15"/>
  <c r="C379" i="15"/>
  <c r="AA293" i="15"/>
  <c r="V343" i="15"/>
  <c r="T343" i="15"/>
  <c r="U343" i="15" s="1"/>
  <c r="N343" i="15"/>
  <c r="M343" i="15"/>
  <c r="L343" i="15"/>
  <c r="K343" i="15"/>
  <c r="J343" i="15"/>
  <c r="H343" i="15"/>
  <c r="G343" i="15"/>
  <c r="F343" i="15"/>
  <c r="E343" i="15"/>
  <c r="D343" i="15"/>
  <c r="C343" i="15"/>
  <c r="AA292" i="15"/>
  <c r="V346" i="15"/>
  <c r="T346" i="15"/>
  <c r="U346" i="15" s="1"/>
  <c r="N346" i="15"/>
  <c r="M346" i="15"/>
  <c r="L346" i="15"/>
  <c r="K346" i="15"/>
  <c r="J346" i="15"/>
  <c r="H346" i="15"/>
  <c r="G346" i="15"/>
  <c r="F346" i="15"/>
  <c r="E346" i="15"/>
  <c r="D346" i="15"/>
  <c r="C346" i="15"/>
  <c r="AA291" i="15"/>
  <c r="V337" i="15"/>
  <c r="T337" i="15"/>
  <c r="U337" i="15" s="1"/>
  <c r="N337" i="15"/>
  <c r="M337" i="15"/>
  <c r="L337" i="15"/>
  <c r="K337" i="15"/>
  <c r="J337" i="15"/>
  <c r="H337" i="15"/>
  <c r="G337" i="15"/>
  <c r="F337" i="15"/>
  <c r="E337" i="15"/>
  <c r="D337" i="15"/>
  <c r="C337" i="15"/>
  <c r="AA290" i="15"/>
  <c r="V329" i="15"/>
  <c r="T329" i="15"/>
  <c r="U329" i="15" s="1"/>
  <c r="N329" i="15"/>
  <c r="M329" i="15"/>
  <c r="L329" i="15"/>
  <c r="K329" i="15"/>
  <c r="J329" i="15"/>
  <c r="H329" i="15"/>
  <c r="G329" i="15"/>
  <c r="F329" i="15"/>
  <c r="E329" i="15"/>
  <c r="D329" i="15"/>
  <c r="C329" i="15"/>
  <c r="AA289" i="15"/>
  <c r="V341" i="15"/>
  <c r="T341" i="15"/>
  <c r="U341" i="15" s="1"/>
  <c r="N341" i="15"/>
  <c r="M341" i="15"/>
  <c r="L341" i="15"/>
  <c r="K341" i="15"/>
  <c r="J341" i="15"/>
  <c r="H341" i="15"/>
  <c r="G341" i="15"/>
  <c r="F341" i="15"/>
  <c r="E341" i="15"/>
  <c r="D341" i="15"/>
  <c r="C341" i="15"/>
  <c r="AA288" i="15"/>
  <c r="V270" i="15"/>
  <c r="T270" i="15"/>
  <c r="U270" i="15" s="1"/>
  <c r="N270" i="15"/>
  <c r="M270" i="15"/>
  <c r="L270" i="15"/>
  <c r="K270" i="15"/>
  <c r="J270" i="15"/>
  <c r="H270" i="15"/>
  <c r="G270" i="15"/>
  <c r="F270" i="15"/>
  <c r="E270" i="15"/>
  <c r="D270" i="15"/>
  <c r="C270" i="15"/>
  <c r="AA287" i="15"/>
  <c r="V290" i="15"/>
  <c r="T290" i="15"/>
  <c r="U290" i="15" s="1"/>
  <c r="N290" i="15"/>
  <c r="M290" i="15"/>
  <c r="L290" i="15"/>
  <c r="K290" i="15"/>
  <c r="J290" i="15"/>
  <c r="H290" i="15"/>
  <c r="G290" i="15"/>
  <c r="F290" i="15"/>
  <c r="E290" i="15"/>
  <c r="D290" i="15"/>
  <c r="C290" i="15"/>
  <c r="AA286" i="15"/>
  <c r="V283" i="15"/>
  <c r="T283" i="15"/>
  <c r="U283" i="15" s="1"/>
  <c r="N283" i="15"/>
  <c r="M283" i="15"/>
  <c r="L283" i="15"/>
  <c r="K283" i="15"/>
  <c r="J283" i="15"/>
  <c r="H283" i="15"/>
  <c r="G283" i="15"/>
  <c r="F283" i="15"/>
  <c r="E283" i="15"/>
  <c r="D283" i="15"/>
  <c r="C283" i="15"/>
  <c r="AA285" i="15"/>
  <c r="V326" i="15"/>
  <c r="T326" i="15"/>
  <c r="U326" i="15" s="1"/>
  <c r="N326" i="15"/>
  <c r="M326" i="15"/>
  <c r="L326" i="15"/>
  <c r="K326" i="15"/>
  <c r="J326" i="15"/>
  <c r="H326" i="15"/>
  <c r="G326" i="15"/>
  <c r="F326" i="15"/>
  <c r="E326" i="15"/>
  <c r="D326" i="15"/>
  <c r="C326" i="15"/>
  <c r="AA284" i="15"/>
  <c r="V275" i="15"/>
  <c r="T275" i="15"/>
  <c r="U275" i="15" s="1"/>
  <c r="N275" i="15"/>
  <c r="M275" i="15"/>
  <c r="L275" i="15"/>
  <c r="K275" i="15"/>
  <c r="J275" i="15"/>
  <c r="H275" i="15"/>
  <c r="G275" i="15"/>
  <c r="F275" i="15"/>
  <c r="E275" i="15"/>
  <c r="D275" i="15"/>
  <c r="C275" i="15"/>
  <c r="AA283" i="15"/>
  <c r="V322" i="15"/>
  <c r="T322" i="15"/>
  <c r="U322" i="15" s="1"/>
  <c r="N322" i="15"/>
  <c r="M322" i="15"/>
  <c r="L322" i="15"/>
  <c r="K322" i="15"/>
  <c r="J322" i="15"/>
  <c r="H322" i="15"/>
  <c r="G322" i="15"/>
  <c r="F322" i="15"/>
  <c r="E322" i="15"/>
  <c r="D322" i="15"/>
  <c r="C322" i="15"/>
  <c r="AA282" i="15"/>
  <c r="V302" i="15"/>
  <c r="T302" i="15"/>
  <c r="U302" i="15" s="1"/>
  <c r="N302" i="15"/>
  <c r="M302" i="15"/>
  <c r="L302" i="15"/>
  <c r="K302" i="15"/>
  <c r="J302" i="15"/>
  <c r="H302" i="15"/>
  <c r="G302" i="15"/>
  <c r="F302" i="15"/>
  <c r="E302" i="15"/>
  <c r="D302" i="15"/>
  <c r="C302" i="15"/>
  <c r="AA281" i="15"/>
  <c r="V297" i="15"/>
  <c r="T297" i="15"/>
  <c r="U297" i="15" s="1"/>
  <c r="N297" i="15"/>
  <c r="M297" i="15"/>
  <c r="L297" i="15"/>
  <c r="K297" i="15"/>
  <c r="J297" i="15"/>
  <c r="H297" i="15"/>
  <c r="G297" i="15"/>
  <c r="F297" i="15"/>
  <c r="E297" i="15"/>
  <c r="D297" i="15"/>
  <c r="C297" i="15"/>
  <c r="AA280" i="15"/>
  <c r="V314" i="15"/>
  <c r="T314" i="15"/>
  <c r="U314" i="15" s="1"/>
  <c r="N314" i="15"/>
  <c r="M314" i="15"/>
  <c r="L314" i="15"/>
  <c r="K314" i="15"/>
  <c r="J314" i="15"/>
  <c r="H314" i="15"/>
  <c r="G314" i="15"/>
  <c r="F314" i="15"/>
  <c r="E314" i="15"/>
  <c r="D314" i="15"/>
  <c r="C314" i="15"/>
  <c r="AA279" i="15"/>
  <c r="V280" i="15"/>
  <c r="T280" i="15"/>
  <c r="U280" i="15" s="1"/>
  <c r="N280" i="15"/>
  <c r="M280" i="15"/>
  <c r="L280" i="15"/>
  <c r="K280" i="15"/>
  <c r="J280" i="15"/>
  <c r="H280" i="15"/>
  <c r="G280" i="15"/>
  <c r="F280" i="15"/>
  <c r="E280" i="15"/>
  <c r="D280" i="15"/>
  <c r="C280" i="15"/>
  <c r="AA278" i="15"/>
  <c r="V244" i="15"/>
  <c r="T244" i="15"/>
  <c r="U244" i="15" s="1"/>
  <c r="N244" i="15"/>
  <c r="M244" i="15"/>
  <c r="L244" i="15"/>
  <c r="K244" i="15"/>
  <c r="J244" i="15"/>
  <c r="H244" i="15"/>
  <c r="G244" i="15"/>
  <c r="F244" i="15"/>
  <c r="E244" i="15"/>
  <c r="D244" i="15"/>
  <c r="C244" i="15"/>
  <c r="AA277" i="15"/>
  <c r="V260" i="15"/>
  <c r="T260" i="15"/>
  <c r="U260" i="15" s="1"/>
  <c r="N260" i="15"/>
  <c r="M260" i="15"/>
  <c r="L260" i="15"/>
  <c r="K260" i="15"/>
  <c r="J260" i="15"/>
  <c r="H260" i="15"/>
  <c r="G260" i="15"/>
  <c r="F260" i="15"/>
  <c r="E260" i="15"/>
  <c r="D260" i="15"/>
  <c r="C260" i="15"/>
  <c r="AA276" i="15"/>
  <c r="V261" i="15"/>
  <c r="T261" i="15"/>
  <c r="U261" i="15" s="1"/>
  <c r="N261" i="15"/>
  <c r="M261" i="15"/>
  <c r="L261" i="15"/>
  <c r="K261" i="15"/>
  <c r="J261" i="15"/>
  <c r="H261" i="15"/>
  <c r="G261" i="15"/>
  <c r="F261" i="15"/>
  <c r="E261" i="15"/>
  <c r="D261" i="15"/>
  <c r="C261" i="15"/>
  <c r="AA275" i="15"/>
  <c r="V253" i="15"/>
  <c r="T253" i="15"/>
  <c r="U253" i="15" s="1"/>
  <c r="N253" i="15"/>
  <c r="M253" i="15"/>
  <c r="L253" i="15"/>
  <c r="K253" i="15"/>
  <c r="J253" i="15"/>
  <c r="H253" i="15"/>
  <c r="G253" i="15"/>
  <c r="F253" i="15"/>
  <c r="E253" i="15"/>
  <c r="D253" i="15"/>
  <c r="C253" i="15"/>
  <c r="AA274" i="15"/>
  <c r="V236" i="15"/>
  <c r="T236" i="15"/>
  <c r="U236" i="15" s="1"/>
  <c r="N236" i="15"/>
  <c r="M236" i="15"/>
  <c r="L236" i="15"/>
  <c r="K236" i="15"/>
  <c r="J236" i="15"/>
  <c r="H236" i="15"/>
  <c r="G236" i="15"/>
  <c r="F236" i="15"/>
  <c r="E236" i="15"/>
  <c r="D236" i="15"/>
  <c r="C236" i="15"/>
  <c r="AA273" i="15"/>
  <c r="V232" i="15"/>
  <c r="T232" i="15"/>
  <c r="U232" i="15" s="1"/>
  <c r="N232" i="15"/>
  <c r="M232" i="15"/>
  <c r="L232" i="15"/>
  <c r="K232" i="15"/>
  <c r="J232" i="15"/>
  <c r="H232" i="15"/>
  <c r="G232" i="15"/>
  <c r="F232" i="15"/>
  <c r="E232" i="15"/>
  <c r="D232" i="15"/>
  <c r="C232" i="15"/>
  <c r="AA272" i="15"/>
  <c r="V234" i="15"/>
  <c r="T234" i="15"/>
  <c r="U234" i="15" s="1"/>
  <c r="N234" i="15"/>
  <c r="M234" i="15"/>
  <c r="L234" i="15"/>
  <c r="K234" i="15"/>
  <c r="J234" i="15"/>
  <c r="H234" i="15"/>
  <c r="G234" i="15"/>
  <c r="F234" i="15"/>
  <c r="E234" i="15"/>
  <c r="D234" i="15"/>
  <c r="C234" i="15"/>
  <c r="AA271" i="15"/>
  <c r="V246" i="15"/>
  <c r="T246" i="15"/>
  <c r="U246" i="15" s="1"/>
  <c r="N246" i="15"/>
  <c r="M246" i="15"/>
  <c r="L246" i="15"/>
  <c r="K246" i="15"/>
  <c r="J246" i="15"/>
  <c r="H246" i="15"/>
  <c r="G246" i="15"/>
  <c r="F246" i="15"/>
  <c r="E246" i="15"/>
  <c r="D246" i="15"/>
  <c r="C246" i="15"/>
  <c r="AA270" i="15"/>
  <c r="V229" i="15"/>
  <c r="T229" i="15"/>
  <c r="U229" i="15" s="1"/>
  <c r="N229" i="15"/>
  <c r="M229" i="15"/>
  <c r="L229" i="15"/>
  <c r="K229" i="15"/>
  <c r="J229" i="15"/>
  <c r="H229" i="15"/>
  <c r="G229" i="15"/>
  <c r="F229" i="15"/>
  <c r="E229" i="15"/>
  <c r="D229" i="15"/>
  <c r="C229" i="15"/>
  <c r="AA269" i="15"/>
  <c r="V226" i="15"/>
  <c r="T226" i="15"/>
  <c r="U226" i="15" s="1"/>
  <c r="N226" i="15"/>
  <c r="M226" i="15"/>
  <c r="L226" i="15"/>
  <c r="K226" i="15"/>
  <c r="J226" i="15"/>
  <c r="H226" i="15"/>
  <c r="G226" i="15"/>
  <c r="F226" i="15"/>
  <c r="E226" i="15"/>
  <c r="D226" i="15"/>
  <c r="C226" i="15"/>
  <c r="AA268" i="15"/>
  <c r="V250" i="15"/>
  <c r="T250" i="15"/>
  <c r="U250" i="15" s="1"/>
  <c r="N250" i="15"/>
  <c r="M250" i="15"/>
  <c r="L250" i="15"/>
  <c r="K250" i="15"/>
  <c r="J250" i="15"/>
  <c r="H250" i="15"/>
  <c r="G250" i="15"/>
  <c r="F250" i="15"/>
  <c r="E250" i="15"/>
  <c r="D250" i="15"/>
  <c r="C250" i="15"/>
  <c r="AA267" i="15"/>
  <c r="V257" i="15"/>
  <c r="T257" i="15"/>
  <c r="U257" i="15" s="1"/>
  <c r="N257" i="15"/>
  <c r="M257" i="15"/>
  <c r="L257" i="15"/>
  <c r="K257" i="15"/>
  <c r="J257" i="15"/>
  <c r="H257" i="15"/>
  <c r="G257" i="15"/>
  <c r="F257" i="15"/>
  <c r="E257" i="15"/>
  <c r="D257" i="15"/>
  <c r="C257" i="15"/>
  <c r="AA266" i="15"/>
  <c r="V199" i="15"/>
  <c r="T199" i="15"/>
  <c r="U199" i="15" s="1"/>
  <c r="N199" i="15"/>
  <c r="M199" i="15"/>
  <c r="L199" i="15"/>
  <c r="K199" i="15"/>
  <c r="J199" i="15"/>
  <c r="H199" i="15"/>
  <c r="G199" i="15"/>
  <c r="F199" i="15"/>
  <c r="E199" i="15"/>
  <c r="D199" i="15"/>
  <c r="C199" i="15"/>
  <c r="AA265" i="15"/>
  <c r="V194" i="15"/>
  <c r="T194" i="15"/>
  <c r="U194" i="15" s="1"/>
  <c r="N194" i="15"/>
  <c r="M194" i="15"/>
  <c r="L194" i="15"/>
  <c r="K194" i="15"/>
  <c r="J194" i="15"/>
  <c r="H194" i="15"/>
  <c r="G194" i="15"/>
  <c r="F194" i="15"/>
  <c r="E194" i="15"/>
  <c r="D194" i="15"/>
  <c r="C194" i="15"/>
  <c r="AA264" i="15"/>
  <c r="V215" i="15"/>
  <c r="T215" i="15"/>
  <c r="U215" i="15" s="1"/>
  <c r="N215" i="15"/>
  <c r="M215" i="15"/>
  <c r="L215" i="15"/>
  <c r="K215" i="15"/>
  <c r="J215" i="15"/>
  <c r="H215" i="15"/>
  <c r="G215" i="15"/>
  <c r="F215" i="15"/>
  <c r="E215" i="15"/>
  <c r="D215" i="15"/>
  <c r="C215" i="15"/>
  <c r="AA263" i="15"/>
  <c r="V206" i="15"/>
  <c r="T206" i="15"/>
  <c r="U206" i="15" s="1"/>
  <c r="N206" i="15"/>
  <c r="M206" i="15"/>
  <c r="L206" i="15"/>
  <c r="K206" i="15"/>
  <c r="J206" i="15"/>
  <c r="H206" i="15"/>
  <c r="G206" i="15"/>
  <c r="F206" i="15"/>
  <c r="E206" i="15"/>
  <c r="D206" i="15"/>
  <c r="C206" i="15"/>
  <c r="AA262" i="15"/>
  <c r="V164" i="15"/>
  <c r="T164" i="15"/>
  <c r="U164" i="15" s="1"/>
  <c r="N164" i="15"/>
  <c r="M164" i="15"/>
  <c r="L164" i="15"/>
  <c r="K164" i="15"/>
  <c r="J164" i="15"/>
  <c r="H164" i="15"/>
  <c r="G164" i="15"/>
  <c r="F164" i="15"/>
  <c r="E164" i="15"/>
  <c r="D164" i="15"/>
  <c r="C164" i="15"/>
  <c r="AA261" i="15"/>
  <c r="V161" i="15"/>
  <c r="U161" i="15"/>
  <c r="T161" i="15"/>
  <c r="N161" i="15"/>
  <c r="M161" i="15"/>
  <c r="L161" i="15"/>
  <c r="K161" i="15"/>
  <c r="J161" i="15"/>
  <c r="H161" i="15"/>
  <c r="G161" i="15"/>
  <c r="F161" i="15"/>
  <c r="E161" i="15"/>
  <c r="D161" i="15"/>
  <c r="C161" i="15"/>
  <c r="AA260" i="15"/>
  <c r="V172" i="15"/>
  <c r="T172" i="15"/>
  <c r="U172" i="15" s="1"/>
  <c r="N172" i="15"/>
  <c r="M172" i="15"/>
  <c r="L172" i="15"/>
  <c r="K172" i="15"/>
  <c r="J172" i="15"/>
  <c r="H172" i="15"/>
  <c r="G172" i="15"/>
  <c r="F172" i="15"/>
  <c r="E172" i="15"/>
  <c r="D172" i="15"/>
  <c r="C172" i="15"/>
  <c r="AA259" i="15"/>
  <c r="V146" i="15"/>
  <c r="T146" i="15"/>
  <c r="U146" i="15" s="1"/>
  <c r="N146" i="15"/>
  <c r="M146" i="15"/>
  <c r="L146" i="15"/>
  <c r="K146" i="15"/>
  <c r="J146" i="15"/>
  <c r="H146" i="15"/>
  <c r="G146" i="15"/>
  <c r="F146" i="15"/>
  <c r="E146" i="15"/>
  <c r="D146" i="15"/>
  <c r="C146" i="15"/>
  <c r="AA258" i="15"/>
  <c r="V187" i="15"/>
  <c r="T187" i="15"/>
  <c r="U187" i="15" s="1"/>
  <c r="N187" i="15"/>
  <c r="M187" i="15"/>
  <c r="L187" i="15"/>
  <c r="K187" i="15"/>
  <c r="J187" i="15"/>
  <c r="H187" i="15"/>
  <c r="G187" i="15"/>
  <c r="F187" i="15"/>
  <c r="E187" i="15"/>
  <c r="D187" i="15"/>
  <c r="C187" i="15"/>
  <c r="AA257" i="15"/>
  <c r="V143" i="15"/>
  <c r="T143" i="15"/>
  <c r="U143" i="15" s="1"/>
  <c r="N143" i="15"/>
  <c r="M143" i="15"/>
  <c r="L143" i="15"/>
  <c r="K143" i="15"/>
  <c r="J143" i="15"/>
  <c r="H143" i="15"/>
  <c r="G143" i="15"/>
  <c r="F143" i="15"/>
  <c r="E143" i="15"/>
  <c r="D143" i="15"/>
  <c r="C143" i="15"/>
  <c r="AA256" i="15"/>
  <c r="V180" i="15"/>
  <c r="T180" i="15"/>
  <c r="U180" i="15" s="1"/>
  <c r="N180" i="15"/>
  <c r="M180" i="15"/>
  <c r="L180" i="15"/>
  <c r="K180" i="15"/>
  <c r="J180" i="15"/>
  <c r="H180" i="15"/>
  <c r="G180" i="15"/>
  <c r="F180" i="15"/>
  <c r="E180" i="15"/>
  <c r="D180" i="15"/>
  <c r="C180" i="15"/>
  <c r="AA255" i="15"/>
  <c r="V189" i="15"/>
  <c r="T189" i="15"/>
  <c r="U189" i="15" s="1"/>
  <c r="N189" i="15"/>
  <c r="M189" i="15"/>
  <c r="L189" i="15"/>
  <c r="K189" i="15"/>
  <c r="J189" i="15"/>
  <c r="H189" i="15"/>
  <c r="G189" i="15"/>
  <c r="F189" i="15"/>
  <c r="E189" i="15"/>
  <c r="D189" i="15"/>
  <c r="C189" i="15"/>
  <c r="AA254" i="15"/>
  <c r="V77" i="15"/>
  <c r="T77" i="15"/>
  <c r="U77" i="15" s="1"/>
  <c r="N77" i="15"/>
  <c r="M77" i="15"/>
  <c r="L77" i="15"/>
  <c r="K77" i="15"/>
  <c r="J77" i="15"/>
  <c r="H77" i="15"/>
  <c r="G77" i="15"/>
  <c r="F77" i="15"/>
  <c r="E77" i="15"/>
  <c r="D77" i="15"/>
  <c r="C77" i="15"/>
  <c r="AA253" i="15"/>
  <c r="V89" i="15"/>
  <c r="U89" i="15"/>
  <c r="T89" i="15"/>
  <c r="N89" i="15"/>
  <c r="M89" i="15"/>
  <c r="L89" i="15"/>
  <c r="K89" i="15"/>
  <c r="J89" i="15"/>
  <c r="H89" i="15"/>
  <c r="G89" i="15"/>
  <c r="F89" i="15"/>
  <c r="E89" i="15"/>
  <c r="D89" i="15"/>
  <c r="C89" i="15"/>
  <c r="AA252" i="15"/>
  <c r="V83" i="15"/>
  <c r="T83" i="15"/>
  <c r="U83" i="15" s="1"/>
  <c r="N83" i="15"/>
  <c r="M83" i="15"/>
  <c r="L83" i="15"/>
  <c r="K83" i="15"/>
  <c r="J83" i="15"/>
  <c r="H83" i="15"/>
  <c r="G83" i="15"/>
  <c r="F83" i="15"/>
  <c r="E83" i="15"/>
  <c r="D83" i="15"/>
  <c r="C83" i="15"/>
  <c r="AA251" i="15"/>
  <c r="V127" i="15"/>
  <c r="T127" i="15"/>
  <c r="U127" i="15" s="1"/>
  <c r="N127" i="15"/>
  <c r="M127" i="15"/>
  <c r="L127" i="15"/>
  <c r="K127" i="15"/>
  <c r="J127" i="15"/>
  <c r="H127" i="15"/>
  <c r="G127" i="15"/>
  <c r="F127" i="15"/>
  <c r="E127" i="15"/>
  <c r="D127" i="15"/>
  <c r="C127" i="15"/>
  <c r="AA250" i="15"/>
  <c r="V112" i="15"/>
  <c r="T112" i="15"/>
  <c r="U112" i="15" s="1"/>
  <c r="N112" i="15"/>
  <c r="M112" i="15"/>
  <c r="L112" i="15"/>
  <c r="K112" i="15"/>
  <c r="J112" i="15"/>
  <c r="H112" i="15"/>
  <c r="G112" i="15"/>
  <c r="F112" i="15"/>
  <c r="E112" i="15"/>
  <c r="D112" i="15"/>
  <c r="C112" i="15"/>
  <c r="AA249" i="15"/>
  <c r="V107" i="15"/>
  <c r="T107" i="15"/>
  <c r="U107" i="15" s="1"/>
  <c r="N107" i="15"/>
  <c r="M107" i="15"/>
  <c r="L107" i="15"/>
  <c r="K107" i="15"/>
  <c r="J107" i="15"/>
  <c r="H107" i="15"/>
  <c r="G107" i="15"/>
  <c r="F107" i="15"/>
  <c r="E107" i="15"/>
  <c r="D107" i="15"/>
  <c r="C107" i="15"/>
  <c r="AA248" i="15"/>
  <c r="V122" i="15"/>
  <c r="T122" i="15"/>
  <c r="U122" i="15" s="1"/>
  <c r="N122" i="15"/>
  <c r="M122" i="15"/>
  <c r="L122" i="15"/>
  <c r="K122" i="15"/>
  <c r="J122" i="15"/>
  <c r="H122" i="15"/>
  <c r="G122" i="15"/>
  <c r="F122" i="15"/>
  <c r="E122" i="15"/>
  <c r="D122" i="15"/>
  <c r="C122" i="15"/>
  <c r="AA247" i="15"/>
  <c r="V137" i="15"/>
  <c r="T137" i="15"/>
  <c r="U137" i="15" s="1"/>
  <c r="N137" i="15"/>
  <c r="M137" i="15"/>
  <c r="L137" i="15"/>
  <c r="K137" i="15"/>
  <c r="J137" i="15"/>
  <c r="H137" i="15"/>
  <c r="G137" i="15"/>
  <c r="F137" i="15"/>
  <c r="E137" i="15"/>
  <c r="D137" i="15"/>
  <c r="C137" i="15"/>
  <c r="AA246" i="15"/>
  <c r="V80" i="15"/>
  <c r="T80" i="15"/>
  <c r="U80" i="15" s="1"/>
  <c r="N80" i="15"/>
  <c r="M80" i="15"/>
  <c r="L80" i="15"/>
  <c r="K80" i="15"/>
  <c r="J80" i="15"/>
  <c r="H80" i="15"/>
  <c r="G80" i="15"/>
  <c r="F80" i="15"/>
  <c r="E80" i="15"/>
  <c r="D80" i="15"/>
  <c r="C80" i="15"/>
  <c r="AA245" i="15"/>
  <c r="V96" i="15"/>
  <c r="U96" i="15"/>
  <c r="T96" i="15"/>
  <c r="N96" i="15"/>
  <c r="M96" i="15"/>
  <c r="L96" i="15"/>
  <c r="K96" i="15"/>
  <c r="J96" i="15"/>
  <c r="H96" i="15"/>
  <c r="G96" i="15"/>
  <c r="F96" i="15"/>
  <c r="E96" i="15"/>
  <c r="D96" i="15"/>
  <c r="C96" i="15"/>
  <c r="AA244" i="15"/>
  <c r="V92" i="15"/>
  <c r="T92" i="15"/>
  <c r="U92" i="15" s="1"/>
  <c r="N92" i="15"/>
  <c r="M92" i="15"/>
  <c r="L92" i="15"/>
  <c r="K92" i="15"/>
  <c r="J92" i="15"/>
  <c r="H92" i="15"/>
  <c r="G92" i="15"/>
  <c r="F92" i="15"/>
  <c r="E92" i="15"/>
  <c r="D92" i="15"/>
  <c r="C92" i="15"/>
  <c r="AA243" i="15"/>
  <c r="V132" i="15"/>
  <c r="T132" i="15"/>
  <c r="U132" i="15" s="1"/>
  <c r="N132" i="15"/>
  <c r="M132" i="15"/>
  <c r="L132" i="15"/>
  <c r="K132" i="15"/>
  <c r="J132" i="15"/>
  <c r="H132" i="15"/>
  <c r="G132" i="15"/>
  <c r="F132" i="15"/>
  <c r="E132" i="15"/>
  <c r="D132" i="15"/>
  <c r="C132" i="15"/>
  <c r="AA242" i="15"/>
  <c r="V102" i="15"/>
  <c r="T102" i="15"/>
  <c r="U102" i="15" s="1"/>
  <c r="N102" i="15"/>
  <c r="M102" i="15"/>
  <c r="L102" i="15"/>
  <c r="K102" i="15"/>
  <c r="J102" i="15"/>
  <c r="H102" i="15"/>
  <c r="G102" i="15"/>
  <c r="F102" i="15"/>
  <c r="E102" i="15"/>
  <c r="D102" i="15"/>
  <c r="C102" i="15"/>
  <c r="AA241" i="15"/>
  <c r="V54" i="15"/>
  <c r="T54" i="15"/>
  <c r="U54" i="15" s="1"/>
  <c r="N54" i="15"/>
  <c r="M54" i="15"/>
  <c r="L54" i="15"/>
  <c r="K54" i="15"/>
  <c r="J54" i="15"/>
  <c r="H54" i="15"/>
  <c r="G54" i="15"/>
  <c r="F54" i="15"/>
  <c r="E54" i="15"/>
  <c r="D54" i="15"/>
  <c r="C54" i="15"/>
  <c r="AA240" i="15"/>
  <c r="V51" i="15"/>
  <c r="T51" i="15"/>
  <c r="U51" i="15" s="1"/>
  <c r="N51" i="15"/>
  <c r="M51" i="15"/>
  <c r="L51" i="15"/>
  <c r="K51" i="15"/>
  <c r="J51" i="15"/>
  <c r="H51" i="15"/>
  <c r="G51" i="15"/>
  <c r="F51" i="15"/>
  <c r="E51" i="15"/>
  <c r="D51" i="15"/>
  <c r="C51" i="15"/>
  <c r="AA239" i="15"/>
  <c r="V60" i="15"/>
  <c r="T60" i="15"/>
  <c r="U60" i="15" s="1"/>
  <c r="N60" i="15"/>
  <c r="M60" i="15"/>
  <c r="L60" i="15"/>
  <c r="K60" i="15"/>
  <c r="J60" i="15"/>
  <c r="H60" i="15"/>
  <c r="G60" i="15"/>
  <c r="F60" i="15"/>
  <c r="E60" i="15"/>
  <c r="D60" i="15"/>
  <c r="C60" i="15"/>
  <c r="AA238" i="15"/>
  <c r="V47" i="15"/>
  <c r="T47" i="15"/>
  <c r="U47" i="15" s="1"/>
  <c r="N47" i="15"/>
  <c r="M47" i="15"/>
  <c r="L47" i="15"/>
  <c r="K47" i="15"/>
  <c r="J47" i="15"/>
  <c r="H47" i="15"/>
  <c r="G47" i="15"/>
  <c r="F47" i="15"/>
  <c r="E47" i="15"/>
  <c r="D47" i="15"/>
  <c r="C47" i="15"/>
  <c r="AA237" i="15"/>
  <c r="V62" i="15"/>
  <c r="T62" i="15"/>
  <c r="U62" i="15" s="1"/>
  <c r="N62" i="15"/>
  <c r="M62" i="15"/>
  <c r="L62" i="15"/>
  <c r="K62" i="15"/>
  <c r="J62" i="15"/>
  <c r="H62" i="15"/>
  <c r="G62" i="15"/>
  <c r="F62" i="15"/>
  <c r="E62" i="15"/>
  <c r="D62" i="15"/>
  <c r="C62" i="15"/>
  <c r="AA236" i="15"/>
  <c r="V27" i="15"/>
  <c r="T27" i="15"/>
  <c r="U27" i="15" s="1"/>
  <c r="N27" i="15"/>
  <c r="M27" i="15"/>
  <c r="L27" i="15"/>
  <c r="K27" i="15"/>
  <c r="J27" i="15"/>
  <c r="H27" i="15"/>
  <c r="G27" i="15"/>
  <c r="F27" i="15"/>
  <c r="E27" i="15"/>
  <c r="D27" i="15"/>
  <c r="C27" i="15"/>
  <c r="AA235" i="15"/>
  <c r="V44" i="15"/>
  <c r="T44" i="15"/>
  <c r="U44" i="15" s="1"/>
  <c r="N44" i="15"/>
  <c r="M44" i="15"/>
  <c r="L44" i="15"/>
  <c r="K44" i="15"/>
  <c r="J44" i="15"/>
  <c r="H44" i="15"/>
  <c r="G44" i="15"/>
  <c r="F44" i="15"/>
  <c r="E44" i="15"/>
  <c r="D44" i="15"/>
  <c r="C44" i="15"/>
  <c r="AA234" i="15"/>
  <c r="V23" i="15"/>
  <c r="T23" i="15"/>
  <c r="U23" i="15" s="1"/>
  <c r="N23" i="15"/>
  <c r="M23" i="15"/>
  <c r="L23" i="15"/>
  <c r="K23" i="15"/>
  <c r="J23" i="15"/>
  <c r="H23" i="15"/>
  <c r="G23" i="15"/>
  <c r="F23" i="15"/>
  <c r="E23" i="15"/>
  <c r="D23" i="15"/>
  <c r="C23" i="15"/>
  <c r="AA233" i="15"/>
  <c r="V33" i="15"/>
  <c r="T33" i="15"/>
  <c r="U33" i="15" s="1"/>
  <c r="N33" i="15"/>
  <c r="M33" i="15"/>
  <c r="L33" i="15"/>
  <c r="K33" i="15"/>
  <c r="J33" i="15"/>
  <c r="H33" i="15"/>
  <c r="G33" i="15"/>
  <c r="F33" i="15"/>
  <c r="E33" i="15"/>
  <c r="D33" i="15"/>
  <c r="C33" i="15"/>
  <c r="AA232" i="15"/>
  <c r="V17" i="15"/>
  <c r="T17" i="15"/>
  <c r="U17" i="15" s="1"/>
  <c r="N17" i="15"/>
  <c r="M17" i="15"/>
  <c r="L17" i="15"/>
  <c r="K17" i="15"/>
  <c r="J17" i="15"/>
  <c r="H17" i="15"/>
  <c r="G17" i="15"/>
  <c r="F17" i="15"/>
  <c r="E17" i="15"/>
  <c r="D17" i="15"/>
  <c r="C17" i="15"/>
  <c r="AA231" i="15"/>
  <c r="V41" i="15"/>
  <c r="T41" i="15"/>
  <c r="U41" i="15" s="1"/>
  <c r="N41" i="15"/>
  <c r="M41" i="15"/>
  <c r="L41" i="15"/>
  <c r="K41" i="15"/>
  <c r="J41" i="15"/>
  <c r="H41" i="15"/>
  <c r="G41" i="15"/>
  <c r="F41" i="15"/>
  <c r="E41" i="15"/>
  <c r="D41" i="15"/>
  <c r="C41" i="15"/>
  <c r="AA230" i="15"/>
  <c r="AA229" i="15"/>
  <c r="V875" i="15"/>
  <c r="T875" i="15"/>
  <c r="U875" i="15" s="1"/>
  <c r="N875" i="15"/>
  <c r="M875" i="15"/>
  <c r="L875" i="15"/>
  <c r="K875" i="15"/>
  <c r="J875" i="15"/>
  <c r="H875" i="15"/>
  <c r="G875" i="15"/>
  <c r="F875" i="15"/>
  <c r="E875" i="15"/>
  <c r="D875" i="15"/>
  <c r="C875" i="15"/>
  <c r="AA228" i="15"/>
  <c r="V750" i="15"/>
  <c r="T750" i="15"/>
  <c r="U750" i="15" s="1"/>
  <c r="N750" i="15"/>
  <c r="M750" i="15"/>
  <c r="L750" i="15"/>
  <c r="K750" i="15"/>
  <c r="J750" i="15"/>
  <c r="H750" i="15"/>
  <c r="G750" i="15"/>
  <c r="F750" i="15"/>
  <c r="E750" i="15"/>
  <c r="D750" i="15"/>
  <c r="C750" i="15"/>
  <c r="AA227" i="15"/>
  <c r="V742" i="15"/>
  <c r="T742" i="15"/>
  <c r="U742" i="15" s="1"/>
  <c r="N742" i="15"/>
  <c r="M742" i="15"/>
  <c r="L742" i="15"/>
  <c r="K742" i="15"/>
  <c r="J742" i="15"/>
  <c r="H742" i="15"/>
  <c r="G742" i="15"/>
  <c r="F742" i="15"/>
  <c r="E742" i="15"/>
  <c r="D742" i="15"/>
  <c r="C742" i="15"/>
  <c r="AA226" i="15"/>
  <c r="V733" i="15"/>
  <c r="T733" i="15"/>
  <c r="U733" i="15" s="1"/>
  <c r="N733" i="15"/>
  <c r="M733" i="15"/>
  <c r="L733" i="15"/>
  <c r="K733" i="15"/>
  <c r="J733" i="15"/>
  <c r="H733" i="15"/>
  <c r="G733" i="15"/>
  <c r="F733" i="15"/>
  <c r="E733" i="15"/>
  <c r="D733" i="15"/>
  <c r="C733" i="15"/>
  <c r="AA225" i="15"/>
  <c r="V703" i="15"/>
  <c r="T703" i="15"/>
  <c r="U703" i="15" s="1"/>
  <c r="N703" i="15"/>
  <c r="M703" i="15"/>
  <c r="L703" i="15"/>
  <c r="K703" i="15"/>
  <c r="J703" i="15"/>
  <c r="H703" i="15"/>
  <c r="G703" i="15"/>
  <c r="F703" i="15"/>
  <c r="E703" i="15"/>
  <c r="D703" i="15"/>
  <c r="C703" i="15"/>
  <c r="AA224" i="15"/>
  <c r="V589" i="15"/>
  <c r="T589" i="15"/>
  <c r="U589" i="15" s="1"/>
  <c r="N589" i="15"/>
  <c r="M589" i="15"/>
  <c r="L589" i="15"/>
  <c r="K589" i="15"/>
  <c r="J589" i="15"/>
  <c r="H589" i="15"/>
  <c r="G589" i="15"/>
  <c r="F589" i="15"/>
  <c r="E589" i="15"/>
  <c r="D589" i="15"/>
  <c r="C589" i="15"/>
  <c r="AA223" i="15"/>
  <c r="V636" i="15"/>
  <c r="T636" i="15"/>
  <c r="U636" i="15" s="1"/>
  <c r="N636" i="15"/>
  <c r="M636" i="15"/>
  <c r="L636" i="15"/>
  <c r="K636" i="15"/>
  <c r="J636" i="15"/>
  <c r="H636" i="15"/>
  <c r="G636" i="15"/>
  <c r="F636" i="15"/>
  <c r="E636" i="15"/>
  <c r="D636" i="15"/>
  <c r="C636" i="15"/>
  <c r="AA222" i="15"/>
  <c r="V626" i="15"/>
  <c r="T626" i="15"/>
  <c r="U626" i="15" s="1"/>
  <c r="N626" i="15"/>
  <c r="M626" i="15"/>
  <c r="L626" i="15"/>
  <c r="K626" i="15"/>
  <c r="J626" i="15"/>
  <c r="H626" i="15"/>
  <c r="G626" i="15"/>
  <c r="F626" i="15"/>
  <c r="E626" i="15"/>
  <c r="D626" i="15"/>
  <c r="C626" i="15"/>
  <c r="AA221" i="15"/>
  <c r="V545" i="15"/>
  <c r="T545" i="15"/>
  <c r="U545" i="15" s="1"/>
  <c r="N545" i="15"/>
  <c r="M545" i="15"/>
  <c r="L545" i="15"/>
  <c r="K545" i="15"/>
  <c r="J545" i="15"/>
  <c r="H545" i="15"/>
  <c r="G545" i="15"/>
  <c r="F545" i="15"/>
  <c r="E545" i="15"/>
  <c r="D545" i="15"/>
  <c r="C545" i="15"/>
  <c r="AA220" i="15"/>
  <c r="V563" i="15"/>
  <c r="U563" i="15"/>
  <c r="T563" i="15"/>
  <c r="N563" i="15"/>
  <c r="M563" i="15"/>
  <c r="L563" i="15"/>
  <c r="K563" i="15"/>
  <c r="J563" i="15"/>
  <c r="H563" i="15"/>
  <c r="G563" i="15"/>
  <c r="F563" i="15"/>
  <c r="E563" i="15"/>
  <c r="D563" i="15"/>
  <c r="C563" i="15"/>
  <c r="AA219" i="15"/>
  <c r="V555" i="15"/>
  <c r="T555" i="15"/>
  <c r="U555" i="15" s="1"/>
  <c r="N555" i="15"/>
  <c r="M555" i="15"/>
  <c r="L555" i="15"/>
  <c r="K555" i="15"/>
  <c r="J555" i="15"/>
  <c r="H555" i="15"/>
  <c r="G555" i="15"/>
  <c r="F555" i="15"/>
  <c r="E555" i="15"/>
  <c r="D555" i="15"/>
  <c r="C555" i="15"/>
  <c r="AA218" i="15"/>
  <c r="V561" i="15"/>
  <c r="T561" i="15"/>
  <c r="U561" i="15" s="1"/>
  <c r="N561" i="15"/>
  <c r="M561" i="15"/>
  <c r="L561" i="15"/>
  <c r="K561" i="15"/>
  <c r="J561" i="15"/>
  <c r="H561" i="15"/>
  <c r="G561" i="15"/>
  <c r="F561" i="15"/>
  <c r="E561" i="15"/>
  <c r="D561" i="15"/>
  <c r="C561" i="15"/>
  <c r="AA217" i="15"/>
  <c r="V539" i="15"/>
  <c r="T539" i="15"/>
  <c r="U539" i="15" s="1"/>
  <c r="N539" i="15"/>
  <c r="M539" i="15"/>
  <c r="L539" i="15"/>
  <c r="K539" i="15"/>
  <c r="J539" i="15"/>
  <c r="H539" i="15"/>
  <c r="G539" i="15"/>
  <c r="F539" i="15"/>
  <c r="E539" i="15"/>
  <c r="D539" i="15"/>
  <c r="C539" i="15"/>
  <c r="AA216" i="15"/>
  <c r="V536" i="15"/>
  <c r="T536" i="15"/>
  <c r="U536" i="15" s="1"/>
  <c r="N536" i="15"/>
  <c r="M536" i="15"/>
  <c r="L536" i="15"/>
  <c r="K536" i="15"/>
  <c r="J536" i="15"/>
  <c r="H536" i="15"/>
  <c r="G536" i="15"/>
  <c r="F536" i="15"/>
  <c r="E536" i="15"/>
  <c r="D536" i="15"/>
  <c r="C536" i="15"/>
  <c r="AA215" i="15"/>
  <c r="V527" i="15"/>
  <c r="T527" i="15"/>
  <c r="U527" i="15" s="1"/>
  <c r="N527" i="15"/>
  <c r="M527" i="15"/>
  <c r="L527" i="15"/>
  <c r="K527" i="15"/>
  <c r="J527" i="15"/>
  <c r="H527" i="15"/>
  <c r="G527" i="15"/>
  <c r="F527" i="15"/>
  <c r="E527" i="15"/>
  <c r="D527" i="15"/>
  <c r="C527" i="15"/>
  <c r="AA214" i="15"/>
  <c r="V490" i="15"/>
  <c r="T490" i="15"/>
  <c r="U490" i="15" s="1"/>
  <c r="N490" i="15"/>
  <c r="M490" i="15"/>
  <c r="L490" i="15"/>
  <c r="K490" i="15"/>
  <c r="J490" i="15"/>
  <c r="H490" i="15"/>
  <c r="G490" i="15"/>
  <c r="F490" i="15"/>
  <c r="E490" i="15"/>
  <c r="D490" i="15"/>
  <c r="C490" i="15"/>
  <c r="AA213" i="15"/>
  <c r="V477" i="15"/>
  <c r="T477" i="15"/>
  <c r="U477" i="15" s="1"/>
  <c r="N477" i="15"/>
  <c r="M477" i="15"/>
  <c r="L477" i="15"/>
  <c r="K477" i="15"/>
  <c r="J477" i="15"/>
  <c r="H477" i="15"/>
  <c r="G477" i="15"/>
  <c r="F477" i="15"/>
  <c r="E477" i="15"/>
  <c r="D477" i="15"/>
  <c r="C477" i="15"/>
  <c r="AA212" i="15"/>
  <c r="V469" i="15"/>
  <c r="T469" i="15"/>
  <c r="U469" i="15" s="1"/>
  <c r="N469" i="15"/>
  <c r="M469" i="15"/>
  <c r="L469" i="15"/>
  <c r="K469" i="15"/>
  <c r="J469" i="15"/>
  <c r="H469" i="15"/>
  <c r="G469" i="15"/>
  <c r="F469" i="15"/>
  <c r="E469" i="15"/>
  <c r="D469" i="15"/>
  <c r="C469" i="15"/>
  <c r="AA211" i="15"/>
  <c r="V486" i="15"/>
  <c r="T486" i="15"/>
  <c r="U486" i="15" s="1"/>
  <c r="N486" i="15"/>
  <c r="M486" i="15"/>
  <c r="L486" i="15"/>
  <c r="K486" i="15"/>
  <c r="J486" i="15"/>
  <c r="H486" i="15"/>
  <c r="G486" i="15"/>
  <c r="F486" i="15"/>
  <c r="E486" i="15"/>
  <c r="D486" i="15"/>
  <c r="C486" i="15"/>
  <c r="AA210" i="15"/>
  <c r="V440" i="15"/>
  <c r="T440" i="15"/>
  <c r="U440" i="15" s="1"/>
  <c r="N440" i="15"/>
  <c r="M440" i="15"/>
  <c r="L440" i="15"/>
  <c r="K440" i="15"/>
  <c r="J440" i="15"/>
  <c r="H440" i="15"/>
  <c r="G440" i="15"/>
  <c r="F440" i="15"/>
  <c r="E440" i="15"/>
  <c r="D440" i="15"/>
  <c r="C440" i="15"/>
  <c r="AA209" i="15"/>
  <c r="V438" i="15"/>
  <c r="T438" i="15"/>
  <c r="U438" i="15" s="1"/>
  <c r="N438" i="15"/>
  <c r="M438" i="15"/>
  <c r="L438" i="15"/>
  <c r="K438" i="15"/>
  <c r="J438" i="15"/>
  <c r="H438" i="15"/>
  <c r="G438" i="15"/>
  <c r="F438" i="15"/>
  <c r="E438" i="15"/>
  <c r="D438" i="15"/>
  <c r="C438" i="15"/>
  <c r="AA208" i="15"/>
  <c r="V519" i="15"/>
  <c r="U519" i="15"/>
  <c r="T519" i="15"/>
  <c r="N519" i="15"/>
  <c r="M519" i="15"/>
  <c r="L519" i="15"/>
  <c r="K519" i="15"/>
  <c r="J519" i="15"/>
  <c r="H519" i="15"/>
  <c r="G519" i="15"/>
  <c r="F519" i="15"/>
  <c r="E519" i="15"/>
  <c r="D519" i="15"/>
  <c r="C519" i="15"/>
  <c r="AA207" i="15"/>
  <c r="V513" i="15"/>
  <c r="T513" i="15"/>
  <c r="U513" i="15" s="1"/>
  <c r="N513" i="15"/>
  <c r="M513" i="15"/>
  <c r="L513" i="15"/>
  <c r="K513" i="15"/>
  <c r="J513" i="15"/>
  <c r="H513" i="15"/>
  <c r="G513" i="15"/>
  <c r="F513" i="15"/>
  <c r="E513" i="15"/>
  <c r="D513" i="15"/>
  <c r="C513" i="15"/>
  <c r="AA206" i="15"/>
  <c r="V472" i="15"/>
  <c r="T472" i="15"/>
  <c r="U472" i="15" s="1"/>
  <c r="N472" i="15"/>
  <c r="M472" i="15"/>
  <c r="L472" i="15"/>
  <c r="K472" i="15"/>
  <c r="J472" i="15"/>
  <c r="H472" i="15"/>
  <c r="G472" i="15"/>
  <c r="F472" i="15"/>
  <c r="E472" i="15"/>
  <c r="D472" i="15"/>
  <c r="C472" i="15"/>
  <c r="AA205" i="15"/>
  <c r="V450" i="15"/>
  <c r="T450" i="15"/>
  <c r="U450" i="15" s="1"/>
  <c r="N450" i="15"/>
  <c r="M450" i="15"/>
  <c r="L450" i="15"/>
  <c r="K450" i="15"/>
  <c r="J450" i="15"/>
  <c r="H450" i="15"/>
  <c r="G450" i="15"/>
  <c r="F450" i="15"/>
  <c r="E450" i="15"/>
  <c r="D450" i="15"/>
  <c r="C450" i="15"/>
  <c r="AA204" i="15"/>
  <c r="V459" i="15"/>
  <c r="T459" i="15"/>
  <c r="U459" i="15" s="1"/>
  <c r="N459" i="15"/>
  <c r="M459" i="15"/>
  <c r="L459" i="15"/>
  <c r="K459" i="15"/>
  <c r="J459" i="15"/>
  <c r="H459" i="15"/>
  <c r="G459" i="15"/>
  <c r="F459" i="15"/>
  <c r="E459" i="15"/>
  <c r="D459" i="15"/>
  <c r="C459" i="15"/>
  <c r="AA203" i="15"/>
  <c r="V510" i="15"/>
  <c r="T510" i="15"/>
  <c r="U510" i="15" s="1"/>
  <c r="N510" i="15"/>
  <c r="M510" i="15"/>
  <c r="L510" i="15"/>
  <c r="K510" i="15"/>
  <c r="J510" i="15"/>
  <c r="H510" i="15"/>
  <c r="G510" i="15"/>
  <c r="F510" i="15"/>
  <c r="E510" i="15"/>
  <c r="D510" i="15"/>
  <c r="C510" i="15"/>
  <c r="AA202" i="15"/>
  <c r="V524" i="15"/>
  <c r="T524" i="15"/>
  <c r="U524" i="15" s="1"/>
  <c r="N524" i="15"/>
  <c r="M524" i="15"/>
  <c r="L524" i="15"/>
  <c r="K524" i="15"/>
  <c r="J524" i="15"/>
  <c r="H524" i="15"/>
  <c r="G524" i="15"/>
  <c r="F524" i="15"/>
  <c r="E524" i="15"/>
  <c r="D524" i="15"/>
  <c r="C524" i="15"/>
  <c r="AA201" i="15"/>
  <c r="V408" i="15"/>
  <c r="T408" i="15"/>
  <c r="U408" i="15" s="1"/>
  <c r="N408" i="15"/>
  <c r="M408" i="15"/>
  <c r="L408" i="15"/>
  <c r="K408" i="15"/>
  <c r="J408" i="15"/>
  <c r="H408" i="15"/>
  <c r="G408" i="15"/>
  <c r="F408" i="15"/>
  <c r="E408" i="15"/>
  <c r="D408" i="15"/>
  <c r="C408" i="15"/>
  <c r="AA200" i="15"/>
  <c r="V374" i="15"/>
  <c r="U374" i="15"/>
  <c r="T374" i="15"/>
  <c r="N374" i="15"/>
  <c r="M374" i="15"/>
  <c r="L374" i="15"/>
  <c r="K374" i="15"/>
  <c r="J374" i="15"/>
  <c r="H374" i="15"/>
  <c r="G374" i="15"/>
  <c r="F374" i="15"/>
  <c r="E374" i="15"/>
  <c r="D374" i="15"/>
  <c r="C374" i="15"/>
  <c r="AA199" i="15"/>
  <c r="V357" i="15"/>
  <c r="T357" i="15"/>
  <c r="U357" i="15" s="1"/>
  <c r="N357" i="15"/>
  <c r="M357" i="15"/>
  <c r="L357" i="15"/>
  <c r="K357" i="15"/>
  <c r="J357" i="15"/>
  <c r="H357" i="15"/>
  <c r="G357" i="15"/>
  <c r="F357" i="15"/>
  <c r="E357" i="15"/>
  <c r="D357" i="15"/>
  <c r="C357" i="15"/>
  <c r="AA198" i="15"/>
  <c r="V333" i="15"/>
  <c r="T333" i="15"/>
  <c r="U333" i="15" s="1"/>
  <c r="N333" i="15"/>
  <c r="M333" i="15"/>
  <c r="L333" i="15"/>
  <c r="K333" i="15"/>
  <c r="J333" i="15"/>
  <c r="H333" i="15"/>
  <c r="G333" i="15"/>
  <c r="F333" i="15"/>
  <c r="E333" i="15"/>
  <c r="D333" i="15"/>
  <c r="C333" i="15"/>
  <c r="AA197" i="15"/>
  <c r="V269" i="15"/>
  <c r="T269" i="15"/>
  <c r="U269" i="15" s="1"/>
  <c r="N269" i="15"/>
  <c r="M269" i="15"/>
  <c r="L269" i="15"/>
  <c r="K269" i="15"/>
  <c r="J269" i="15"/>
  <c r="H269" i="15"/>
  <c r="G269" i="15"/>
  <c r="F269" i="15"/>
  <c r="E269" i="15"/>
  <c r="D269" i="15"/>
  <c r="C269" i="15"/>
  <c r="AA196" i="15"/>
  <c r="V274" i="15"/>
  <c r="T274" i="15"/>
  <c r="U274" i="15" s="1"/>
  <c r="N274" i="15"/>
  <c r="M274" i="15"/>
  <c r="L274" i="15"/>
  <c r="K274" i="15"/>
  <c r="J274" i="15"/>
  <c r="H274" i="15"/>
  <c r="G274" i="15"/>
  <c r="F274" i="15"/>
  <c r="E274" i="15"/>
  <c r="D274" i="15"/>
  <c r="C274" i="15"/>
  <c r="AA195" i="15"/>
  <c r="V321" i="15"/>
  <c r="T321" i="15"/>
  <c r="U321" i="15" s="1"/>
  <c r="N321" i="15"/>
  <c r="M321" i="15"/>
  <c r="L321" i="15"/>
  <c r="K321" i="15"/>
  <c r="J321" i="15"/>
  <c r="H321" i="15"/>
  <c r="G321" i="15"/>
  <c r="F321" i="15"/>
  <c r="E321" i="15"/>
  <c r="D321" i="15"/>
  <c r="C321" i="15"/>
  <c r="AA194" i="15"/>
  <c r="V301" i="15"/>
  <c r="T301" i="15"/>
  <c r="U301" i="15" s="1"/>
  <c r="N301" i="15"/>
  <c r="M301" i="15"/>
  <c r="L301" i="15"/>
  <c r="K301" i="15"/>
  <c r="J301" i="15"/>
  <c r="H301" i="15"/>
  <c r="G301" i="15"/>
  <c r="F301" i="15"/>
  <c r="E301" i="15"/>
  <c r="D301" i="15"/>
  <c r="C301" i="15"/>
  <c r="AA193" i="15"/>
  <c r="V316" i="15"/>
  <c r="T316" i="15"/>
  <c r="U316" i="15" s="1"/>
  <c r="N316" i="15"/>
  <c r="M316" i="15"/>
  <c r="L316" i="15"/>
  <c r="K316" i="15"/>
  <c r="J316" i="15"/>
  <c r="H316" i="15"/>
  <c r="G316" i="15"/>
  <c r="F316" i="15"/>
  <c r="E316" i="15"/>
  <c r="D316" i="15"/>
  <c r="C316" i="15"/>
  <c r="AA192" i="15"/>
  <c r="V238" i="15"/>
  <c r="U238" i="15"/>
  <c r="T238" i="15"/>
  <c r="N238" i="15"/>
  <c r="M238" i="15"/>
  <c r="L238" i="15"/>
  <c r="K238" i="15"/>
  <c r="J238" i="15"/>
  <c r="H238" i="15"/>
  <c r="G238" i="15"/>
  <c r="F238" i="15"/>
  <c r="E238" i="15"/>
  <c r="D238" i="15"/>
  <c r="C238" i="15"/>
  <c r="AA191" i="15"/>
  <c r="V252" i="15"/>
  <c r="T252" i="15"/>
  <c r="U252" i="15" s="1"/>
  <c r="N252" i="15"/>
  <c r="M252" i="15"/>
  <c r="L252" i="15"/>
  <c r="K252" i="15"/>
  <c r="J252" i="15"/>
  <c r="H252" i="15"/>
  <c r="G252" i="15"/>
  <c r="F252" i="15"/>
  <c r="E252" i="15"/>
  <c r="D252" i="15"/>
  <c r="C252" i="15"/>
  <c r="AA190" i="15"/>
  <c r="V224" i="15"/>
  <c r="T224" i="15"/>
  <c r="U224" i="15" s="1"/>
  <c r="N224" i="15"/>
  <c r="M224" i="15"/>
  <c r="L224" i="15"/>
  <c r="K224" i="15"/>
  <c r="J224" i="15"/>
  <c r="H224" i="15"/>
  <c r="G224" i="15"/>
  <c r="F224" i="15"/>
  <c r="E224" i="15"/>
  <c r="D224" i="15"/>
  <c r="C224" i="15"/>
  <c r="AA189" i="15"/>
  <c r="V205" i="15"/>
  <c r="T205" i="15"/>
  <c r="U205" i="15" s="1"/>
  <c r="N205" i="15"/>
  <c r="M205" i="15"/>
  <c r="L205" i="15"/>
  <c r="K205" i="15"/>
  <c r="J205" i="15"/>
  <c r="H205" i="15"/>
  <c r="G205" i="15"/>
  <c r="F205" i="15"/>
  <c r="E205" i="15"/>
  <c r="D205" i="15"/>
  <c r="C205" i="15"/>
  <c r="AA188" i="15"/>
  <c r="V163" i="15"/>
  <c r="T163" i="15"/>
  <c r="U163" i="15" s="1"/>
  <c r="N163" i="15"/>
  <c r="M163" i="15"/>
  <c r="L163" i="15"/>
  <c r="K163" i="15"/>
  <c r="J163" i="15"/>
  <c r="H163" i="15"/>
  <c r="G163" i="15"/>
  <c r="F163" i="15"/>
  <c r="E163" i="15"/>
  <c r="D163" i="15"/>
  <c r="C163" i="15"/>
  <c r="AA187" i="15"/>
  <c r="V136" i="15"/>
  <c r="T136" i="15"/>
  <c r="U136" i="15" s="1"/>
  <c r="N136" i="15"/>
  <c r="M136" i="15"/>
  <c r="L136" i="15"/>
  <c r="K136" i="15"/>
  <c r="J136" i="15"/>
  <c r="H136" i="15"/>
  <c r="G136" i="15"/>
  <c r="F136" i="15"/>
  <c r="E136" i="15"/>
  <c r="D136" i="15"/>
  <c r="C136" i="15"/>
  <c r="AA186" i="15"/>
  <c r="V101" i="15"/>
  <c r="T101" i="15"/>
  <c r="U101" i="15" s="1"/>
  <c r="N101" i="15"/>
  <c r="M101" i="15"/>
  <c r="L101" i="15"/>
  <c r="K101" i="15"/>
  <c r="J101" i="15"/>
  <c r="H101" i="15"/>
  <c r="G101" i="15"/>
  <c r="F101" i="15"/>
  <c r="E101" i="15"/>
  <c r="D101" i="15"/>
  <c r="C101" i="15"/>
  <c r="AA185" i="15"/>
  <c r="V61" i="15"/>
  <c r="T61" i="15"/>
  <c r="U61" i="15" s="1"/>
  <c r="N61" i="15"/>
  <c r="M61" i="15"/>
  <c r="L61" i="15"/>
  <c r="K61" i="15"/>
  <c r="J61" i="15"/>
  <c r="H61" i="15"/>
  <c r="G61" i="15"/>
  <c r="F61" i="15"/>
  <c r="E61" i="15"/>
  <c r="D61" i="15"/>
  <c r="C61" i="15"/>
  <c r="AA184" i="15"/>
  <c r="V53" i="15"/>
  <c r="U53" i="15"/>
  <c r="T53" i="15"/>
  <c r="N53" i="15"/>
  <c r="M53" i="15"/>
  <c r="L53" i="15"/>
  <c r="K53" i="15"/>
  <c r="J53" i="15"/>
  <c r="H53" i="15"/>
  <c r="G53" i="15"/>
  <c r="F53" i="15"/>
  <c r="E53" i="15"/>
  <c r="D53" i="15"/>
  <c r="C53" i="15"/>
  <c r="AA183" i="15"/>
  <c r="V43" i="15"/>
  <c r="T43" i="15"/>
  <c r="U43" i="15" s="1"/>
  <c r="N43" i="15"/>
  <c r="M43" i="15"/>
  <c r="L43" i="15"/>
  <c r="K43" i="15"/>
  <c r="J43" i="15"/>
  <c r="H43" i="15"/>
  <c r="G43" i="15"/>
  <c r="F43" i="15"/>
  <c r="E43" i="15"/>
  <c r="D43" i="15"/>
  <c r="C43" i="15"/>
  <c r="AA182" i="15"/>
  <c r="V22" i="15"/>
  <c r="T22" i="15"/>
  <c r="U22" i="15" s="1"/>
  <c r="N22" i="15"/>
  <c r="M22" i="15"/>
  <c r="L22" i="15"/>
  <c r="K22" i="15"/>
  <c r="J22" i="15"/>
  <c r="H22" i="15"/>
  <c r="G22" i="15"/>
  <c r="F22" i="15"/>
  <c r="E22" i="15"/>
  <c r="D22" i="15"/>
  <c r="C22" i="15"/>
  <c r="AA181" i="15"/>
  <c r="V32" i="15"/>
  <c r="T32" i="15"/>
  <c r="U32" i="15" s="1"/>
  <c r="N32" i="15"/>
  <c r="M32" i="15"/>
  <c r="L32" i="15"/>
  <c r="K32" i="15"/>
  <c r="J32" i="15"/>
  <c r="H32" i="15"/>
  <c r="G32" i="15"/>
  <c r="F32" i="15"/>
  <c r="E32" i="15"/>
  <c r="D32" i="15"/>
  <c r="C32" i="15"/>
  <c r="AA180" i="15"/>
  <c r="V38" i="15"/>
  <c r="T38" i="15"/>
  <c r="U38" i="15" s="1"/>
  <c r="N38" i="15"/>
  <c r="M38" i="15"/>
  <c r="L38" i="15"/>
  <c r="K38" i="15"/>
  <c r="J38" i="15"/>
  <c r="H38" i="15"/>
  <c r="G38" i="15"/>
  <c r="F38" i="15"/>
  <c r="E38" i="15"/>
  <c r="D38" i="15"/>
  <c r="C38" i="15"/>
  <c r="AA179" i="15"/>
  <c r="V40" i="15"/>
  <c r="T40" i="15"/>
  <c r="U40" i="15" s="1"/>
  <c r="N40" i="15"/>
  <c r="M40" i="15"/>
  <c r="L40" i="15"/>
  <c r="K40" i="15"/>
  <c r="J40" i="15"/>
  <c r="H40" i="15"/>
  <c r="G40" i="15"/>
  <c r="F40" i="15"/>
  <c r="E40" i="15"/>
  <c r="D40" i="15"/>
  <c r="C40" i="15"/>
  <c r="AA178" i="15"/>
  <c r="AA177" i="15"/>
  <c r="V852" i="15"/>
  <c r="T852" i="15"/>
  <c r="U852" i="15" s="1"/>
  <c r="N852" i="15"/>
  <c r="M852" i="15"/>
  <c r="L852" i="15"/>
  <c r="K852" i="15"/>
  <c r="J852" i="15"/>
  <c r="H852" i="15"/>
  <c r="G852" i="15"/>
  <c r="F852" i="15"/>
  <c r="E852" i="15"/>
  <c r="D852" i="15"/>
  <c r="C852" i="15"/>
  <c r="AA176" i="15"/>
  <c r="V773" i="15"/>
  <c r="T773" i="15"/>
  <c r="U773" i="15" s="1"/>
  <c r="N773" i="15"/>
  <c r="M773" i="15"/>
  <c r="L773" i="15"/>
  <c r="K773" i="15"/>
  <c r="J773" i="15"/>
  <c r="H773" i="15"/>
  <c r="G773" i="15"/>
  <c r="F773" i="15"/>
  <c r="E773" i="15"/>
  <c r="D773" i="15"/>
  <c r="C773" i="15"/>
  <c r="AA175" i="15"/>
  <c r="V749" i="15"/>
  <c r="T749" i="15"/>
  <c r="U749" i="15" s="1"/>
  <c r="N749" i="15"/>
  <c r="M749" i="15"/>
  <c r="L749" i="15"/>
  <c r="K749" i="15"/>
  <c r="J749" i="15"/>
  <c r="H749" i="15"/>
  <c r="G749" i="15"/>
  <c r="F749" i="15"/>
  <c r="E749" i="15"/>
  <c r="D749" i="15"/>
  <c r="C749" i="15"/>
  <c r="AA174" i="15"/>
  <c r="V699" i="15"/>
  <c r="T699" i="15"/>
  <c r="U699" i="15" s="1"/>
  <c r="N699" i="15"/>
  <c r="M699" i="15"/>
  <c r="L699" i="15"/>
  <c r="K699" i="15"/>
  <c r="J699" i="15"/>
  <c r="H699" i="15"/>
  <c r="G699" i="15"/>
  <c r="F699" i="15"/>
  <c r="E699" i="15"/>
  <c r="D699" i="15"/>
  <c r="C699" i="15"/>
  <c r="AA173" i="15"/>
  <c r="V645" i="15"/>
  <c r="U645" i="15"/>
  <c r="T645" i="15"/>
  <c r="N645" i="15"/>
  <c r="M645" i="15"/>
  <c r="L645" i="15"/>
  <c r="K645" i="15"/>
  <c r="J645" i="15"/>
  <c r="H645" i="15"/>
  <c r="G645" i="15"/>
  <c r="F645" i="15"/>
  <c r="E645" i="15"/>
  <c r="D645" i="15"/>
  <c r="C645" i="15"/>
  <c r="AA172" i="15"/>
  <c r="V588" i="15"/>
  <c r="T588" i="15"/>
  <c r="U588" i="15" s="1"/>
  <c r="N588" i="15"/>
  <c r="M588" i="15"/>
  <c r="L588" i="15"/>
  <c r="K588" i="15"/>
  <c r="J588" i="15"/>
  <c r="H588" i="15"/>
  <c r="G588" i="15"/>
  <c r="F588" i="15"/>
  <c r="E588" i="15"/>
  <c r="D588" i="15"/>
  <c r="C588" i="15"/>
  <c r="AA171" i="15"/>
  <c r="V538" i="15"/>
  <c r="T538" i="15"/>
  <c r="U538" i="15" s="1"/>
  <c r="N538" i="15"/>
  <c r="M538" i="15"/>
  <c r="L538" i="15"/>
  <c r="K538" i="15"/>
  <c r="J538" i="15"/>
  <c r="H538" i="15"/>
  <c r="G538" i="15"/>
  <c r="F538" i="15"/>
  <c r="E538" i="15"/>
  <c r="D538" i="15"/>
  <c r="C538" i="15"/>
  <c r="AA170" i="15"/>
  <c r="V501" i="15"/>
  <c r="T501" i="15"/>
  <c r="U501" i="15" s="1"/>
  <c r="N501" i="15"/>
  <c r="M501" i="15"/>
  <c r="L501" i="15"/>
  <c r="K501" i="15"/>
  <c r="J501" i="15"/>
  <c r="H501" i="15"/>
  <c r="G501" i="15"/>
  <c r="F501" i="15"/>
  <c r="E501" i="15"/>
  <c r="D501" i="15"/>
  <c r="C501" i="15"/>
  <c r="AA169" i="15"/>
  <c r="V300" i="15"/>
  <c r="T300" i="15"/>
  <c r="U300" i="15" s="1"/>
  <c r="N300" i="15"/>
  <c r="M300" i="15"/>
  <c r="L300" i="15"/>
  <c r="K300" i="15"/>
  <c r="J300" i="15"/>
  <c r="H300" i="15"/>
  <c r="G300" i="15"/>
  <c r="F300" i="15"/>
  <c r="E300" i="15"/>
  <c r="D300" i="15"/>
  <c r="C300" i="15"/>
  <c r="AA168" i="15"/>
  <c r="V217" i="15"/>
  <c r="T217" i="15"/>
  <c r="U217" i="15" s="1"/>
  <c r="N217" i="15"/>
  <c r="M217" i="15"/>
  <c r="L217" i="15"/>
  <c r="K217" i="15"/>
  <c r="J217" i="15"/>
  <c r="H217" i="15"/>
  <c r="G217" i="15"/>
  <c r="F217" i="15"/>
  <c r="E217" i="15"/>
  <c r="D217" i="15"/>
  <c r="C217" i="15"/>
  <c r="AA167" i="15"/>
  <c r="V142" i="15"/>
  <c r="T142" i="15"/>
  <c r="U142" i="15" s="1"/>
  <c r="N142" i="15"/>
  <c r="M142" i="15"/>
  <c r="L142" i="15"/>
  <c r="K142" i="15"/>
  <c r="J142" i="15"/>
  <c r="H142" i="15"/>
  <c r="G142" i="15"/>
  <c r="F142" i="15"/>
  <c r="E142" i="15"/>
  <c r="D142" i="15"/>
  <c r="C142" i="15"/>
  <c r="AA166" i="15"/>
  <c r="V69" i="15"/>
  <c r="T69" i="15"/>
  <c r="U69" i="15" s="1"/>
  <c r="N69" i="15"/>
  <c r="M69" i="15"/>
  <c r="L69" i="15"/>
  <c r="K69" i="15"/>
  <c r="J69" i="15"/>
  <c r="H69" i="15"/>
  <c r="G69" i="15"/>
  <c r="F69" i="15"/>
  <c r="E69" i="15"/>
  <c r="D69" i="15"/>
  <c r="C69" i="15"/>
  <c r="AA165" i="15"/>
  <c r="V12" i="15"/>
  <c r="U12" i="15"/>
  <c r="T12" i="15"/>
  <c r="N12" i="15"/>
  <c r="M12" i="15"/>
  <c r="L12" i="15"/>
  <c r="K12" i="15"/>
  <c r="J12" i="15"/>
  <c r="H12" i="15"/>
  <c r="G12" i="15"/>
  <c r="F12" i="15"/>
  <c r="E12" i="15"/>
  <c r="D12" i="15"/>
  <c r="C12" i="15"/>
  <c r="AA164" i="15"/>
  <c r="AA163" i="15"/>
  <c r="V82" i="15"/>
  <c r="T82" i="15"/>
  <c r="U82" i="15" s="1"/>
  <c r="N82" i="15"/>
  <c r="M82" i="15"/>
  <c r="L82" i="15"/>
  <c r="K82" i="15"/>
  <c r="J82" i="15"/>
  <c r="H82" i="15"/>
  <c r="G82" i="15"/>
  <c r="F82" i="15"/>
  <c r="E82" i="15"/>
  <c r="D82" i="15"/>
  <c r="C82" i="15"/>
  <c r="AA162" i="15"/>
  <c r="V100" i="15"/>
  <c r="U100" i="15"/>
  <c r="T100" i="15"/>
  <c r="N100" i="15"/>
  <c r="M100" i="15"/>
  <c r="L100" i="15"/>
  <c r="K100" i="15"/>
  <c r="J100" i="15"/>
  <c r="H100" i="15"/>
  <c r="G100" i="15"/>
  <c r="F100" i="15"/>
  <c r="E100" i="15"/>
  <c r="D100" i="15"/>
  <c r="C100" i="15"/>
  <c r="AA161" i="15"/>
  <c r="V76" i="15"/>
  <c r="T76" i="15"/>
  <c r="U76" i="15" s="1"/>
  <c r="N76" i="15"/>
  <c r="M76" i="15"/>
  <c r="L76" i="15"/>
  <c r="K76" i="15"/>
  <c r="J76" i="15"/>
  <c r="H76" i="15"/>
  <c r="G76" i="15"/>
  <c r="F76" i="15"/>
  <c r="E76" i="15"/>
  <c r="D76" i="15"/>
  <c r="C76" i="15"/>
  <c r="AA160" i="15"/>
  <c r="V78" i="15"/>
  <c r="T78" i="15"/>
  <c r="U78" i="15" s="1"/>
  <c r="N78" i="15"/>
  <c r="M78" i="15"/>
  <c r="L78" i="15"/>
  <c r="K78" i="15"/>
  <c r="J78" i="15"/>
  <c r="H78" i="15"/>
  <c r="G78" i="15"/>
  <c r="F78" i="15"/>
  <c r="E78" i="15"/>
  <c r="D78" i="15"/>
  <c r="C78" i="15"/>
  <c r="AA159" i="15"/>
  <c r="V106" i="15"/>
  <c r="T106" i="15"/>
  <c r="U106" i="15" s="1"/>
  <c r="N106" i="15"/>
  <c r="M106" i="15"/>
  <c r="L106" i="15"/>
  <c r="K106" i="15"/>
  <c r="J106" i="15"/>
  <c r="H106" i="15"/>
  <c r="G106" i="15"/>
  <c r="F106" i="15"/>
  <c r="E106" i="15"/>
  <c r="D106" i="15"/>
  <c r="C106" i="15"/>
  <c r="AA158" i="15"/>
  <c r="V121" i="15"/>
  <c r="T121" i="15"/>
  <c r="U121" i="15" s="1"/>
  <c r="N121" i="15"/>
  <c r="M121" i="15"/>
  <c r="L121" i="15"/>
  <c r="K121" i="15"/>
  <c r="J121" i="15"/>
  <c r="H121" i="15"/>
  <c r="G121" i="15"/>
  <c r="F121" i="15"/>
  <c r="E121" i="15"/>
  <c r="D121" i="15"/>
  <c r="C121" i="15"/>
  <c r="AA157" i="15"/>
  <c r="V135" i="15"/>
  <c r="T135" i="15"/>
  <c r="U135" i="15" s="1"/>
  <c r="N135" i="15"/>
  <c r="M135" i="15"/>
  <c r="L135" i="15"/>
  <c r="K135" i="15"/>
  <c r="J135" i="15"/>
  <c r="H135" i="15"/>
  <c r="G135" i="15"/>
  <c r="F135" i="15"/>
  <c r="E135" i="15"/>
  <c r="D135" i="15"/>
  <c r="C135" i="15"/>
  <c r="AA156" i="15"/>
  <c r="V79" i="15"/>
  <c r="T79" i="15"/>
  <c r="U79" i="15" s="1"/>
  <c r="N79" i="15"/>
  <c r="M79" i="15"/>
  <c r="L79" i="15"/>
  <c r="K79" i="15"/>
  <c r="J79" i="15"/>
  <c r="H79" i="15"/>
  <c r="G79" i="15"/>
  <c r="F79" i="15"/>
  <c r="E79" i="15"/>
  <c r="D79" i="15"/>
  <c r="C79" i="15"/>
  <c r="AA155" i="15"/>
  <c r="V68" i="15"/>
  <c r="T68" i="15"/>
  <c r="U68" i="15" s="1"/>
  <c r="N68" i="15"/>
  <c r="M68" i="15"/>
  <c r="L68" i="15"/>
  <c r="K68" i="15"/>
  <c r="J68" i="15"/>
  <c r="H68" i="15"/>
  <c r="G68" i="15"/>
  <c r="F68" i="15"/>
  <c r="E68" i="15"/>
  <c r="D68" i="15"/>
  <c r="C68" i="15"/>
  <c r="AA154" i="15"/>
  <c r="V115" i="15"/>
  <c r="U115" i="15"/>
  <c r="T115" i="15"/>
  <c r="N115" i="15"/>
  <c r="M115" i="15"/>
  <c r="L115" i="15"/>
  <c r="K115" i="15"/>
  <c r="J115" i="15"/>
  <c r="H115" i="15"/>
  <c r="G115" i="15"/>
  <c r="F115" i="15"/>
  <c r="E115" i="15"/>
  <c r="D115" i="15"/>
  <c r="C115" i="15"/>
  <c r="AA153" i="15"/>
  <c r="V865" i="15"/>
  <c r="T865" i="15"/>
  <c r="U865" i="15" s="1"/>
  <c r="N865" i="15"/>
  <c r="M865" i="15"/>
  <c r="L865" i="15"/>
  <c r="K865" i="15"/>
  <c r="J865" i="15"/>
  <c r="H865" i="15"/>
  <c r="G865" i="15"/>
  <c r="F865" i="15"/>
  <c r="E865" i="15"/>
  <c r="D865" i="15"/>
  <c r="C865" i="15"/>
  <c r="AA152" i="15"/>
  <c r="V185" i="15"/>
  <c r="T185" i="15"/>
  <c r="U185" i="15" s="1"/>
  <c r="N185" i="15"/>
  <c r="M185" i="15"/>
  <c r="L185" i="15"/>
  <c r="K185" i="15"/>
  <c r="J185" i="15"/>
  <c r="H185" i="15"/>
  <c r="G185" i="15"/>
  <c r="F185" i="15"/>
  <c r="E185" i="15"/>
  <c r="D185" i="15"/>
  <c r="C185" i="15"/>
  <c r="AA151" i="15"/>
  <c r="V204" i="15"/>
  <c r="T204" i="15"/>
  <c r="U204" i="15" s="1"/>
  <c r="N204" i="15"/>
  <c r="M204" i="15"/>
  <c r="L204" i="15"/>
  <c r="K204" i="15"/>
  <c r="J204" i="15"/>
  <c r="H204" i="15"/>
  <c r="G204" i="15"/>
  <c r="F204" i="15"/>
  <c r="E204" i="15"/>
  <c r="D204" i="15"/>
  <c r="C204" i="15"/>
  <c r="AA150" i="15"/>
  <c r="V152" i="15"/>
  <c r="T152" i="15"/>
  <c r="U152" i="15" s="1"/>
  <c r="N152" i="15"/>
  <c r="M152" i="15"/>
  <c r="L152" i="15"/>
  <c r="K152" i="15"/>
  <c r="J152" i="15"/>
  <c r="H152" i="15"/>
  <c r="G152" i="15"/>
  <c r="F152" i="15"/>
  <c r="E152" i="15"/>
  <c r="D152" i="15"/>
  <c r="C152" i="15"/>
  <c r="AA149" i="15"/>
  <c r="V160" i="15"/>
  <c r="T160" i="15"/>
  <c r="U160" i="15" s="1"/>
  <c r="N160" i="15"/>
  <c r="M160" i="15"/>
  <c r="L160" i="15"/>
  <c r="K160" i="15"/>
  <c r="J160" i="15"/>
  <c r="H160" i="15"/>
  <c r="G160" i="15"/>
  <c r="F160" i="15"/>
  <c r="E160" i="15"/>
  <c r="D160" i="15"/>
  <c r="C160" i="15"/>
  <c r="AA148" i="15"/>
  <c r="V155" i="15"/>
  <c r="T155" i="15"/>
  <c r="U155" i="15" s="1"/>
  <c r="N155" i="15"/>
  <c r="M155" i="15"/>
  <c r="L155" i="15"/>
  <c r="K155" i="15"/>
  <c r="J155" i="15"/>
  <c r="H155" i="15"/>
  <c r="G155" i="15"/>
  <c r="F155" i="15"/>
  <c r="E155" i="15"/>
  <c r="D155" i="15"/>
  <c r="C155" i="15"/>
  <c r="AA147" i="15"/>
  <c r="V65" i="15"/>
  <c r="T65" i="15"/>
  <c r="U65" i="15" s="1"/>
  <c r="N65" i="15"/>
  <c r="M65" i="15"/>
  <c r="L65" i="15"/>
  <c r="K65" i="15"/>
  <c r="J65" i="15"/>
  <c r="H65" i="15"/>
  <c r="G65" i="15"/>
  <c r="F65" i="15"/>
  <c r="E65" i="15"/>
  <c r="D65" i="15"/>
  <c r="C65" i="15"/>
  <c r="AA146" i="15"/>
  <c r="V21" i="15"/>
  <c r="U21" i="15"/>
  <c r="T21" i="15"/>
  <c r="N21" i="15"/>
  <c r="M21" i="15"/>
  <c r="L21" i="15"/>
  <c r="K21" i="15"/>
  <c r="J21" i="15"/>
  <c r="H21" i="15"/>
  <c r="G21" i="15"/>
  <c r="F21" i="15"/>
  <c r="E21" i="15"/>
  <c r="D21" i="15"/>
  <c r="C21" i="15"/>
  <c r="AA145" i="15"/>
  <c r="V31" i="15"/>
  <c r="T31" i="15"/>
  <c r="U31" i="15" s="1"/>
  <c r="N31" i="15"/>
  <c r="M31" i="15"/>
  <c r="L31" i="15"/>
  <c r="K31" i="15"/>
  <c r="J31" i="15"/>
  <c r="H31" i="15"/>
  <c r="G31" i="15"/>
  <c r="F31" i="15"/>
  <c r="E31" i="15"/>
  <c r="D31" i="15"/>
  <c r="C31" i="15"/>
  <c r="AA144" i="15"/>
  <c r="V11" i="15"/>
  <c r="T11" i="15"/>
  <c r="U11" i="15" s="1"/>
  <c r="N11" i="15"/>
  <c r="M11" i="15"/>
  <c r="L11" i="15"/>
  <c r="K11" i="15"/>
  <c r="J11" i="15"/>
  <c r="H11" i="15"/>
  <c r="G11" i="15"/>
  <c r="F11" i="15"/>
  <c r="E11" i="15"/>
  <c r="D11" i="15"/>
  <c r="C11" i="15"/>
  <c r="AA143" i="15"/>
  <c r="V823" i="15"/>
  <c r="T823" i="15"/>
  <c r="U823" i="15" s="1"/>
  <c r="N823" i="15"/>
  <c r="M823" i="15"/>
  <c r="L823" i="15"/>
  <c r="K823" i="15"/>
  <c r="J823" i="15"/>
  <c r="H823" i="15"/>
  <c r="G823" i="15"/>
  <c r="F823" i="15"/>
  <c r="E823" i="15"/>
  <c r="D823" i="15"/>
  <c r="C823" i="15"/>
  <c r="AA142" i="15"/>
  <c r="V808" i="15"/>
  <c r="T808" i="15"/>
  <c r="U808" i="15" s="1"/>
  <c r="N808" i="15"/>
  <c r="M808" i="15"/>
  <c r="L808" i="15"/>
  <c r="K808" i="15"/>
  <c r="J808" i="15"/>
  <c r="H808" i="15"/>
  <c r="G808" i="15"/>
  <c r="F808" i="15"/>
  <c r="E808" i="15"/>
  <c r="D808" i="15"/>
  <c r="C808" i="15"/>
  <c r="AA141" i="15"/>
  <c r="V772" i="15"/>
  <c r="T772" i="15"/>
  <c r="U772" i="15" s="1"/>
  <c r="N772" i="15"/>
  <c r="M772" i="15"/>
  <c r="L772" i="15"/>
  <c r="K772" i="15"/>
  <c r="J772" i="15"/>
  <c r="H772" i="15"/>
  <c r="G772" i="15"/>
  <c r="F772" i="15"/>
  <c r="E772" i="15"/>
  <c r="D772" i="15"/>
  <c r="C772" i="15"/>
  <c r="AA140" i="15"/>
  <c r="V758" i="15"/>
  <c r="T758" i="15"/>
  <c r="U758" i="15" s="1"/>
  <c r="N758" i="15"/>
  <c r="M758" i="15"/>
  <c r="L758" i="15"/>
  <c r="K758" i="15"/>
  <c r="J758" i="15"/>
  <c r="H758" i="15"/>
  <c r="G758" i="15"/>
  <c r="F758" i="15"/>
  <c r="E758" i="15"/>
  <c r="D758" i="15"/>
  <c r="C758" i="15"/>
  <c r="AA139" i="15"/>
  <c r="V741" i="15"/>
  <c r="T741" i="15"/>
  <c r="U741" i="15" s="1"/>
  <c r="N741" i="15"/>
  <c r="M741" i="15"/>
  <c r="L741" i="15"/>
  <c r="K741" i="15"/>
  <c r="J741" i="15"/>
  <c r="H741" i="15"/>
  <c r="G741" i="15"/>
  <c r="F741" i="15"/>
  <c r="E741" i="15"/>
  <c r="D741" i="15"/>
  <c r="C741" i="15"/>
  <c r="AA138" i="15"/>
  <c r="V716" i="15"/>
  <c r="T716" i="15"/>
  <c r="U716" i="15" s="1"/>
  <c r="N716" i="15"/>
  <c r="M716" i="15"/>
  <c r="L716" i="15"/>
  <c r="K716" i="15"/>
  <c r="J716" i="15"/>
  <c r="H716" i="15"/>
  <c r="G716" i="15"/>
  <c r="F716" i="15"/>
  <c r="E716" i="15"/>
  <c r="D716" i="15"/>
  <c r="C716" i="15"/>
  <c r="AA137" i="15"/>
  <c r="V722" i="15"/>
  <c r="T722" i="15"/>
  <c r="U722" i="15" s="1"/>
  <c r="N722" i="15"/>
  <c r="M722" i="15"/>
  <c r="L722" i="15"/>
  <c r="K722" i="15"/>
  <c r="J722" i="15"/>
  <c r="H722" i="15"/>
  <c r="G722" i="15"/>
  <c r="F722" i="15"/>
  <c r="E722" i="15"/>
  <c r="D722" i="15"/>
  <c r="C722" i="15"/>
  <c r="AA136" i="15"/>
  <c r="V739" i="15"/>
  <c r="T739" i="15"/>
  <c r="U739" i="15" s="1"/>
  <c r="N739" i="15"/>
  <c r="M739" i="15"/>
  <c r="L739" i="15"/>
  <c r="K739" i="15"/>
  <c r="J739" i="15"/>
  <c r="H739" i="15"/>
  <c r="G739" i="15"/>
  <c r="F739" i="15"/>
  <c r="E739" i="15"/>
  <c r="D739" i="15"/>
  <c r="C739" i="15"/>
  <c r="AA135" i="15"/>
  <c r="V702" i="15"/>
  <c r="T702" i="15"/>
  <c r="U702" i="15" s="1"/>
  <c r="N702" i="15"/>
  <c r="M702" i="15"/>
  <c r="L702" i="15"/>
  <c r="K702" i="15"/>
  <c r="J702" i="15"/>
  <c r="H702" i="15"/>
  <c r="G702" i="15"/>
  <c r="F702" i="15"/>
  <c r="E702" i="15"/>
  <c r="D702" i="15"/>
  <c r="C702" i="15"/>
  <c r="AA134" i="15"/>
  <c r="V644" i="15"/>
  <c r="U644" i="15"/>
  <c r="T644" i="15"/>
  <c r="N644" i="15"/>
  <c r="M644" i="15"/>
  <c r="L644" i="15"/>
  <c r="K644" i="15"/>
  <c r="J644" i="15"/>
  <c r="H644" i="15"/>
  <c r="G644" i="15"/>
  <c r="F644" i="15"/>
  <c r="E644" i="15"/>
  <c r="D644" i="15"/>
  <c r="C644" i="15"/>
  <c r="AA133" i="15"/>
  <c r="V609" i="15"/>
  <c r="T609" i="15"/>
  <c r="U609" i="15" s="1"/>
  <c r="N609" i="15"/>
  <c r="M609" i="15"/>
  <c r="L609" i="15"/>
  <c r="K609" i="15"/>
  <c r="J609" i="15"/>
  <c r="H609" i="15"/>
  <c r="G609" i="15"/>
  <c r="F609" i="15"/>
  <c r="E609" i="15"/>
  <c r="D609" i="15"/>
  <c r="C609" i="15"/>
  <c r="AA132" i="15"/>
  <c r="V616" i="15"/>
  <c r="T616" i="15"/>
  <c r="U616" i="15" s="1"/>
  <c r="N616" i="15"/>
  <c r="M616" i="15"/>
  <c r="L616" i="15"/>
  <c r="K616" i="15"/>
  <c r="J616" i="15"/>
  <c r="H616" i="15"/>
  <c r="G616" i="15"/>
  <c r="F616" i="15"/>
  <c r="E616" i="15"/>
  <c r="D616" i="15"/>
  <c r="C616" i="15"/>
  <c r="AA131" i="15"/>
  <c r="V642" i="15"/>
  <c r="T642" i="15"/>
  <c r="U642" i="15" s="1"/>
  <c r="N642" i="15"/>
  <c r="M642" i="15"/>
  <c r="L642" i="15"/>
  <c r="K642" i="15"/>
  <c r="J642" i="15"/>
  <c r="H642" i="15"/>
  <c r="G642" i="15"/>
  <c r="F642" i="15"/>
  <c r="E642" i="15"/>
  <c r="D642" i="15"/>
  <c r="C642" i="15"/>
  <c r="AA130" i="15"/>
  <c r="V587" i="15"/>
  <c r="T587" i="15"/>
  <c r="U587" i="15" s="1"/>
  <c r="N587" i="15"/>
  <c r="M587" i="15"/>
  <c r="L587" i="15"/>
  <c r="K587" i="15"/>
  <c r="J587" i="15"/>
  <c r="H587" i="15"/>
  <c r="G587" i="15"/>
  <c r="F587" i="15"/>
  <c r="E587" i="15"/>
  <c r="D587" i="15"/>
  <c r="C587" i="15"/>
  <c r="AA129" i="15"/>
  <c r="V635" i="15"/>
  <c r="T635" i="15"/>
  <c r="U635" i="15" s="1"/>
  <c r="N635" i="15"/>
  <c r="M635" i="15"/>
  <c r="L635" i="15"/>
  <c r="K635" i="15"/>
  <c r="J635" i="15"/>
  <c r="H635" i="15"/>
  <c r="G635" i="15"/>
  <c r="F635" i="15"/>
  <c r="E635" i="15"/>
  <c r="D635" i="15"/>
  <c r="C635" i="15"/>
  <c r="AA128" i="15"/>
  <c r="V625" i="15"/>
  <c r="T625" i="15"/>
  <c r="U625" i="15" s="1"/>
  <c r="N625" i="15"/>
  <c r="M625" i="15"/>
  <c r="L625" i="15"/>
  <c r="K625" i="15"/>
  <c r="J625" i="15"/>
  <c r="H625" i="15"/>
  <c r="G625" i="15"/>
  <c r="F625" i="15"/>
  <c r="E625" i="15"/>
  <c r="D625" i="15"/>
  <c r="C625" i="15"/>
  <c r="AA127" i="15"/>
  <c r="V604" i="15"/>
  <c r="T604" i="15"/>
  <c r="U604" i="15" s="1"/>
  <c r="N604" i="15"/>
  <c r="M604" i="15"/>
  <c r="L604" i="15"/>
  <c r="K604" i="15"/>
  <c r="J604" i="15"/>
  <c r="H604" i="15"/>
  <c r="G604" i="15"/>
  <c r="F604" i="15"/>
  <c r="E604" i="15"/>
  <c r="D604" i="15"/>
  <c r="C604" i="15"/>
  <c r="AA126" i="15"/>
  <c r="V577" i="15"/>
  <c r="T577" i="15"/>
  <c r="U577" i="15" s="1"/>
  <c r="N577" i="15"/>
  <c r="M577" i="15"/>
  <c r="L577" i="15"/>
  <c r="K577" i="15"/>
  <c r="J577" i="15"/>
  <c r="H577" i="15"/>
  <c r="G577" i="15"/>
  <c r="F577" i="15"/>
  <c r="E577" i="15"/>
  <c r="D577" i="15"/>
  <c r="C577" i="15"/>
  <c r="AA125" i="15"/>
  <c r="V526" i="15"/>
  <c r="T526" i="15"/>
  <c r="U526" i="15" s="1"/>
  <c r="N526" i="15"/>
  <c r="M526" i="15"/>
  <c r="L526" i="15"/>
  <c r="K526" i="15"/>
  <c r="J526" i="15"/>
  <c r="H526" i="15"/>
  <c r="G526" i="15"/>
  <c r="F526" i="15"/>
  <c r="E526" i="15"/>
  <c r="D526" i="15"/>
  <c r="C526" i="15"/>
  <c r="AA124" i="15"/>
  <c r="V489" i="15"/>
  <c r="T489" i="15"/>
  <c r="U489" i="15" s="1"/>
  <c r="N489" i="15"/>
  <c r="M489" i="15"/>
  <c r="L489" i="15"/>
  <c r="K489" i="15"/>
  <c r="J489" i="15"/>
  <c r="H489" i="15"/>
  <c r="G489" i="15"/>
  <c r="F489" i="15"/>
  <c r="E489" i="15"/>
  <c r="D489" i="15"/>
  <c r="C489" i="15"/>
  <c r="AA123" i="15"/>
  <c r="V468" i="15"/>
  <c r="T468" i="15"/>
  <c r="U468" i="15" s="1"/>
  <c r="N468" i="15"/>
  <c r="M468" i="15"/>
  <c r="L468" i="15"/>
  <c r="K468" i="15"/>
  <c r="J468" i="15"/>
  <c r="H468" i="15"/>
  <c r="G468" i="15"/>
  <c r="F468" i="15"/>
  <c r="E468" i="15"/>
  <c r="D468" i="15"/>
  <c r="C468" i="15"/>
  <c r="AA122" i="15"/>
  <c r="V485" i="15"/>
  <c r="T485" i="15"/>
  <c r="U485" i="15" s="1"/>
  <c r="N485" i="15"/>
  <c r="M485" i="15"/>
  <c r="L485" i="15"/>
  <c r="K485" i="15"/>
  <c r="J485" i="15"/>
  <c r="H485" i="15"/>
  <c r="G485" i="15"/>
  <c r="F485" i="15"/>
  <c r="E485" i="15"/>
  <c r="D485" i="15"/>
  <c r="C485" i="15"/>
  <c r="AA121" i="15"/>
  <c r="V500" i="15"/>
  <c r="T500" i="15"/>
  <c r="U500" i="15" s="1"/>
  <c r="N500" i="15"/>
  <c r="M500" i="15"/>
  <c r="L500" i="15"/>
  <c r="K500" i="15"/>
  <c r="J500" i="15"/>
  <c r="H500" i="15"/>
  <c r="G500" i="15"/>
  <c r="F500" i="15"/>
  <c r="E500" i="15"/>
  <c r="D500" i="15"/>
  <c r="C500" i="15"/>
  <c r="AA120" i="15"/>
  <c r="V497" i="15"/>
  <c r="T497" i="15"/>
  <c r="U497" i="15" s="1"/>
  <c r="N497" i="15"/>
  <c r="M497" i="15"/>
  <c r="L497" i="15"/>
  <c r="K497" i="15"/>
  <c r="J497" i="15"/>
  <c r="H497" i="15"/>
  <c r="G497" i="15"/>
  <c r="F497" i="15"/>
  <c r="E497" i="15"/>
  <c r="D497" i="15"/>
  <c r="C497" i="15"/>
  <c r="AA119" i="15"/>
  <c r="V435" i="15"/>
  <c r="T435" i="15"/>
  <c r="U435" i="15" s="1"/>
  <c r="N435" i="15"/>
  <c r="M435" i="15"/>
  <c r="L435" i="15"/>
  <c r="K435" i="15"/>
  <c r="J435" i="15"/>
  <c r="H435" i="15"/>
  <c r="G435" i="15"/>
  <c r="F435" i="15"/>
  <c r="E435" i="15"/>
  <c r="D435" i="15"/>
  <c r="C435" i="15"/>
  <c r="AA118" i="15"/>
  <c r="V512" i="15"/>
  <c r="U512" i="15"/>
  <c r="T512" i="15"/>
  <c r="N512" i="15"/>
  <c r="M512" i="15"/>
  <c r="L512" i="15"/>
  <c r="K512" i="15"/>
  <c r="J512" i="15"/>
  <c r="H512" i="15"/>
  <c r="G512" i="15"/>
  <c r="F512" i="15"/>
  <c r="E512" i="15"/>
  <c r="D512" i="15"/>
  <c r="C512" i="15"/>
  <c r="AA117" i="15"/>
  <c r="V471" i="15"/>
  <c r="T471" i="15"/>
  <c r="U471" i="15" s="1"/>
  <c r="N471" i="15"/>
  <c r="M471" i="15"/>
  <c r="L471" i="15"/>
  <c r="K471" i="15"/>
  <c r="J471" i="15"/>
  <c r="H471" i="15"/>
  <c r="G471" i="15"/>
  <c r="F471" i="15"/>
  <c r="E471" i="15"/>
  <c r="D471" i="15"/>
  <c r="C471" i="15"/>
  <c r="AA116" i="15"/>
  <c r="V467" i="15"/>
  <c r="T467" i="15"/>
  <c r="U467" i="15" s="1"/>
  <c r="N467" i="15"/>
  <c r="M467" i="15"/>
  <c r="L467" i="15"/>
  <c r="K467" i="15"/>
  <c r="J467" i="15"/>
  <c r="H467" i="15"/>
  <c r="G467" i="15"/>
  <c r="F467" i="15"/>
  <c r="E467" i="15"/>
  <c r="D467" i="15"/>
  <c r="C467" i="15"/>
  <c r="AA115" i="15"/>
  <c r="V445" i="15"/>
  <c r="T445" i="15"/>
  <c r="U445" i="15" s="1"/>
  <c r="N445" i="15"/>
  <c r="M445" i="15"/>
  <c r="L445" i="15"/>
  <c r="K445" i="15"/>
  <c r="J445" i="15"/>
  <c r="H445" i="15"/>
  <c r="G445" i="15"/>
  <c r="F445" i="15"/>
  <c r="E445" i="15"/>
  <c r="D445" i="15"/>
  <c r="C445" i="15"/>
  <c r="AA114" i="15"/>
  <c r="V461" i="15"/>
  <c r="T461" i="15"/>
  <c r="U461" i="15" s="1"/>
  <c r="N461" i="15"/>
  <c r="M461" i="15"/>
  <c r="L461" i="15"/>
  <c r="K461" i="15"/>
  <c r="J461" i="15"/>
  <c r="H461" i="15"/>
  <c r="G461" i="15"/>
  <c r="F461" i="15"/>
  <c r="E461" i="15"/>
  <c r="D461" i="15"/>
  <c r="C461" i="15"/>
  <c r="AA113" i="15"/>
  <c r="V449" i="15"/>
  <c r="T449" i="15"/>
  <c r="U449" i="15" s="1"/>
  <c r="N449" i="15"/>
  <c r="M449" i="15"/>
  <c r="L449" i="15"/>
  <c r="K449" i="15"/>
  <c r="J449" i="15"/>
  <c r="H449" i="15"/>
  <c r="G449" i="15"/>
  <c r="F449" i="15"/>
  <c r="E449" i="15"/>
  <c r="D449" i="15"/>
  <c r="C449" i="15"/>
  <c r="AA112" i="15"/>
  <c r="V458" i="15"/>
  <c r="T458" i="15"/>
  <c r="U458" i="15" s="1"/>
  <c r="N458" i="15"/>
  <c r="M458" i="15"/>
  <c r="L458" i="15"/>
  <c r="K458" i="15"/>
  <c r="J458" i="15"/>
  <c r="H458" i="15"/>
  <c r="G458" i="15"/>
  <c r="F458" i="15"/>
  <c r="E458" i="15"/>
  <c r="D458" i="15"/>
  <c r="C458" i="15"/>
  <c r="AA111" i="15"/>
  <c r="V393" i="15"/>
  <c r="T393" i="15"/>
  <c r="U393" i="15" s="1"/>
  <c r="N393" i="15"/>
  <c r="M393" i="15"/>
  <c r="L393" i="15"/>
  <c r="K393" i="15"/>
  <c r="J393" i="15"/>
  <c r="H393" i="15"/>
  <c r="G393" i="15"/>
  <c r="F393" i="15"/>
  <c r="E393" i="15"/>
  <c r="D393" i="15"/>
  <c r="C393" i="15"/>
  <c r="AA110" i="15"/>
  <c r="V383" i="15"/>
  <c r="T383" i="15"/>
  <c r="U383" i="15" s="1"/>
  <c r="N383" i="15"/>
  <c r="M383" i="15"/>
  <c r="L383" i="15"/>
  <c r="K383" i="15"/>
  <c r="J383" i="15"/>
  <c r="H383" i="15"/>
  <c r="G383" i="15"/>
  <c r="F383" i="15"/>
  <c r="E383" i="15"/>
  <c r="D383" i="15"/>
  <c r="C383" i="15"/>
  <c r="AA109" i="15"/>
  <c r="V411" i="15"/>
  <c r="T411" i="15"/>
  <c r="U411" i="15" s="1"/>
  <c r="N411" i="15"/>
  <c r="M411" i="15"/>
  <c r="L411" i="15"/>
  <c r="K411" i="15"/>
  <c r="J411" i="15"/>
  <c r="H411" i="15"/>
  <c r="G411" i="15"/>
  <c r="F411" i="15"/>
  <c r="E411" i="15"/>
  <c r="D411" i="15"/>
  <c r="C411" i="15"/>
  <c r="AA108" i="15"/>
  <c r="V352" i="15"/>
  <c r="T352" i="15"/>
  <c r="U352" i="15" s="1"/>
  <c r="N352" i="15"/>
  <c r="M352" i="15"/>
  <c r="L352" i="15"/>
  <c r="K352" i="15"/>
  <c r="J352" i="15"/>
  <c r="H352" i="15"/>
  <c r="G352" i="15"/>
  <c r="F352" i="15"/>
  <c r="E352" i="15"/>
  <c r="D352" i="15"/>
  <c r="C352" i="15"/>
  <c r="AA107" i="15"/>
  <c r="V268" i="15"/>
  <c r="T268" i="15"/>
  <c r="U268" i="15" s="1"/>
  <c r="N268" i="15"/>
  <c r="M268" i="15"/>
  <c r="L268" i="15"/>
  <c r="K268" i="15"/>
  <c r="J268" i="15"/>
  <c r="H268" i="15"/>
  <c r="G268" i="15"/>
  <c r="F268" i="15"/>
  <c r="E268" i="15"/>
  <c r="D268" i="15"/>
  <c r="C268" i="15"/>
  <c r="AA106" i="15"/>
  <c r="V282" i="15"/>
  <c r="T282" i="15"/>
  <c r="U282" i="15" s="1"/>
  <c r="N282" i="15"/>
  <c r="M282" i="15"/>
  <c r="L282" i="15"/>
  <c r="K282" i="15"/>
  <c r="J282" i="15"/>
  <c r="H282" i="15"/>
  <c r="G282" i="15"/>
  <c r="F282" i="15"/>
  <c r="E282" i="15"/>
  <c r="D282" i="15"/>
  <c r="C282" i="15"/>
  <c r="AA105" i="15"/>
  <c r="V325" i="15"/>
  <c r="T325" i="15"/>
  <c r="U325" i="15" s="1"/>
  <c r="N325" i="15"/>
  <c r="M325" i="15"/>
  <c r="L325" i="15"/>
  <c r="K325" i="15"/>
  <c r="J325" i="15"/>
  <c r="H325" i="15"/>
  <c r="G325" i="15"/>
  <c r="F325" i="15"/>
  <c r="E325" i="15"/>
  <c r="D325" i="15"/>
  <c r="C325" i="15"/>
  <c r="AA104" i="15"/>
  <c r="V273" i="15"/>
  <c r="T273" i="15"/>
  <c r="U273" i="15" s="1"/>
  <c r="N273" i="15"/>
  <c r="M273" i="15"/>
  <c r="L273" i="15"/>
  <c r="K273" i="15"/>
  <c r="J273" i="15"/>
  <c r="H273" i="15"/>
  <c r="G273" i="15"/>
  <c r="F273" i="15"/>
  <c r="E273" i="15"/>
  <c r="D273" i="15"/>
  <c r="C273" i="15"/>
  <c r="AA103" i="15"/>
  <c r="V320" i="15"/>
  <c r="T320" i="15"/>
  <c r="U320" i="15" s="1"/>
  <c r="N320" i="15"/>
  <c r="M320" i="15"/>
  <c r="L320" i="15"/>
  <c r="K320" i="15"/>
  <c r="J320" i="15"/>
  <c r="H320" i="15"/>
  <c r="G320" i="15"/>
  <c r="F320" i="15"/>
  <c r="E320" i="15"/>
  <c r="D320" i="15"/>
  <c r="C320" i="15"/>
  <c r="AA102" i="15"/>
  <c r="V296" i="15"/>
  <c r="U296" i="15"/>
  <c r="T296" i="15"/>
  <c r="N296" i="15"/>
  <c r="M296" i="15"/>
  <c r="L296" i="15"/>
  <c r="K296" i="15"/>
  <c r="J296" i="15"/>
  <c r="H296" i="15"/>
  <c r="G296" i="15"/>
  <c r="F296" i="15"/>
  <c r="E296" i="15"/>
  <c r="D296" i="15"/>
  <c r="C296" i="15"/>
  <c r="AA101" i="15"/>
  <c r="V266" i="15"/>
  <c r="T266" i="15"/>
  <c r="U266" i="15" s="1"/>
  <c r="N266" i="15"/>
  <c r="M266" i="15"/>
  <c r="L266" i="15"/>
  <c r="K266" i="15"/>
  <c r="J266" i="15"/>
  <c r="H266" i="15"/>
  <c r="G266" i="15"/>
  <c r="F266" i="15"/>
  <c r="E266" i="15"/>
  <c r="D266" i="15"/>
  <c r="C266" i="15"/>
  <c r="AA100" i="15"/>
  <c r="V312" i="15"/>
  <c r="T312" i="15"/>
  <c r="U312" i="15" s="1"/>
  <c r="N312" i="15"/>
  <c r="M312" i="15"/>
  <c r="L312" i="15"/>
  <c r="K312" i="15"/>
  <c r="J312" i="15"/>
  <c r="H312" i="15"/>
  <c r="G312" i="15"/>
  <c r="F312" i="15"/>
  <c r="E312" i="15"/>
  <c r="D312" i="15"/>
  <c r="C312" i="15"/>
  <c r="AA99" i="15"/>
  <c r="V279" i="15"/>
  <c r="T279" i="15"/>
  <c r="U279" i="15" s="1"/>
  <c r="N279" i="15"/>
  <c r="M279" i="15"/>
  <c r="L279" i="15"/>
  <c r="K279" i="15"/>
  <c r="J279" i="15"/>
  <c r="H279" i="15"/>
  <c r="G279" i="15"/>
  <c r="F279" i="15"/>
  <c r="E279" i="15"/>
  <c r="D279" i="15"/>
  <c r="C279" i="15"/>
  <c r="AA98" i="15"/>
  <c r="V286" i="15"/>
  <c r="T286" i="15"/>
  <c r="U286" i="15" s="1"/>
  <c r="N286" i="15"/>
  <c r="M286" i="15"/>
  <c r="L286" i="15"/>
  <c r="K286" i="15"/>
  <c r="J286" i="15"/>
  <c r="H286" i="15"/>
  <c r="G286" i="15"/>
  <c r="F286" i="15"/>
  <c r="E286" i="15"/>
  <c r="D286" i="15"/>
  <c r="C286" i="15"/>
  <c r="AA97" i="15"/>
  <c r="V228" i="15"/>
  <c r="T228" i="15"/>
  <c r="U228" i="15" s="1"/>
  <c r="N228" i="15"/>
  <c r="M228" i="15"/>
  <c r="L228" i="15"/>
  <c r="K228" i="15"/>
  <c r="J228" i="15"/>
  <c r="H228" i="15"/>
  <c r="G228" i="15"/>
  <c r="F228" i="15"/>
  <c r="E228" i="15"/>
  <c r="D228" i="15"/>
  <c r="C228" i="15"/>
  <c r="AA96" i="15"/>
  <c r="V858" i="15"/>
  <c r="T858" i="15"/>
  <c r="U858" i="15" s="1"/>
  <c r="N858" i="15"/>
  <c r="M858" i="15"/>
  <c r="L858" i="15"/>
  <c r="K858" i="15"/>
  <c r="J858" i="15"/>
  <c r="H858" i="15"/>
  <c r="G858" i="15"/>
  <c r="F858" i="15"/>
  <c r="E858" i="15"/>
  <c r="D858" i="15"/>
  <c r="C858" i="15"/>
  <c r="AA95" i="15"/>
  <c r="V874" i="15"/>
  <c r="T874" i="15"/>
  <c r="U874" i="15" s="1"/>
  <c r="N874" i="15"/>
  <c r="M874" i="15"/>
  <c r="L874" i="15"/>
  <c r="K874" i="15"/>
  <c r="J874" i="15"/>
  <c r="H874" i="15"/>
  <c r="G874" i="15"/>
  <c r="F874" i="15"/>
  <c r="E874" i="15"/>
  <c r="D874" i="15"/>
  <c r="C874" i="15"/>
  <c r="AA94" i="15"/>
  <c r="V851" i="15"/>
  <c r="U851" i="15"/>
  <c r="T851" i="15"/>
  <c r="N851" i="15"/>
  <c r="M851" i="15"/>
  <c r="L851" i="15"/>
  <c r="K851" i="15"/>
  <c r="J851" i="15"/>
  <c r="H851" i="15"/>
  <c r="G851" i="15"/>
  <c r="F851" i="15"/>
  <c r="E851" i="15"/>
  <c r="D851" i="15"/>
  <c r="C851" i="15"/>
  <c r="AA93" i="15"/>
  <c r="AA92" i="15"/>
  <c r="V118" i="15"/>
  <c r="T118" i="15"/>
  <c r="U118" i="15" s="1"/>
  <c r="N118" i="15"/>
  <c r="M118" i="15"/>
  <c r="L118" i="15"/>
  <c r="K118" i="15"/>
  <c r="J118" i="15"/>
  <c r="H118" i="15"/>
  <c r="G118" i="15"/>
  <c r="F118" i="15"/>
  <c r="E118" i="15"/>
  <c r="D118" i="15"/>
  <c r="C118" i="15"/>
  <c r="AA91" i="15"/>
  <c r="V88" i="15"/>
  <c r="U88" i="15"/>
  <c r="T88" i="15"/>
  <c r="N88" i="15"/>
  <c r="M88" i="15"/>
  <c r="L88" i="15"/>
  <c r="K88" i="15"/>
  <c r="J88" i="15"/>
  <c r="H88" i="15"/>
  <c r="G88" i="15"/>
  <c r="F88" i="15"/>
  <c r="E88" i="15"/>
  <c r="D88" i="15"/>
  <c r="C88" i="15"/>
  <c r="AA90" i="15"/>
  <c r="V81" i="15"/>
  <c r="T81" i="15"/>
  <c r="U81" i="15" s="1"/>
  <c r="N81" i="15"/>
  <c r="M81" i="15"/>
  <c r="L81" i="15"/>
  <c r="K81" i="15"/>
  <c r="J81" i="15"/>
  <c r="H81" i="15"/>
  <c r="G81" i="15"/>
  <c r="F81" i="15"/>
  <c r="E81" i="15"/>
  <c r="D81" i="15"/>
  <c r="C81" i="15"/>
  <c r="AA89" i="15"/>
  <c r="V75" i="15"/>
  <c r="T75" i="15"/>
  <c r="U75" i="15" s="1"/>
  <c r="N75" i="15"/>
  <c r="M75" i="15"/>
  <c r="L75" i="15"/>
  <c r="K75" i="15"/>
  <c r="J75" i="15"/>
  <c r="H75" i="15"/>
  <c r="G75" i="15"/>
  <c r="F75" i="15"/>
  <c r="E75" i="15"/>
  <c r="D75" i="15"/>
  <c r="C75" i="15"/>
  <c r="AA88" i="15"/>
  <c r="V110" i="15"/>
  <c r="T110" i="15"/>
  <c r="U110" i="15" s="1"/>
  <c r="N110" i="15"/>
  <c r="M110" i="15"/>
  <c r="L110" i="15"/>
  <c r="K110" i="15"/>
  <c r="J110" i="15"/>
  <c r="H110" i="15"/>
  <c r="G110" i="15"/>
  <c r="F110" i="15"/>
  <c r="E110" i="15"/>
  <c r="D110" i="15"/>
  <c r="C110" i="15"/>
  <c r="AA87" i="15"/>
  <c r="V134" i="15"/>
  <c r="T134" i="15"/>
  <c r="U134" i="15" s="1"/>
  <c r="N134" i="15"/>
  <c r="M134" i="15"/>
  <c r="L134" i="15"/>
  <c r="K134" i="15"/>
  <c r="J134" i="15"/>
  <c r="H134" i="15"/>
  <c r="G134" i="15"/>
  <c r="F134" i="15"/>
  <c r="E134" i="15"/>
  <c r="D134" i="15"/>
  <c r="C134" i="15"/>
  <c r="AA86" i="15"/>
  <c r="V91" i="15"/>
  <c r="T91" i="15"/>
  <c r="U91" i="15" s="1"/>
  <c r="N91" i="15"/>
  <c r="M91" i="15"/>
  <c r="L91" i="15"/>
  <c r="K91" i="15"/>
  <c r="J91" i="15"/>
  <c r="H91" i="15"/>
  <c r="G91" i="15"/>
  <c r="F91" i="15"/>
  <c r="E91" i="15"/>
  <c r="D91" i="15"/>
  <c r="C91" i="15"/>
  <c r="AA85" i="15"/>
  <c r="V67" i="15"/>
  <c r="T67" i="15"/>
  <c r="U67" i="15" s="1"/>
  <c r="N67" i="15"/>
  <c r="M67" i="15"/>
  <c r="L67" i="15"/>
  <c r="K67" i="15"/>
  <c r="J67" i="15"/>
  <c r="H67" i="15"/>
  <c r="G67" i="15"/>
  <c r="F67" i="15"/>
  <c r="E67" i="15"/>
  <c r="D67" i="15"/>
  <c r="C67" i="15"/>
  <c r="AA84" i="15"/>
  <c r="V131" i="15"/>
  <c r="T131" i="15"/>
  <c r="U131" i="15" s="1"/>
  <c r="N131" i="15"/>
  <c r="M131" i="15"/>
  <c r="L131" i="15"/>
  <c r="K131" i="15"/>
  <c r="J131" i="15"/>
  <c r="H131" i="15"/>
  <c r="G131" i="15"/>
  <c r="F131" i="15"/>
  <c r="E131" i="15"/>
  <c r="D131" i="15"/>
  <c r="C131" i="15"/>
  <c r="AA83" i="15"/>
  <c r="V114" i="15"/>
  <c r="U114" i="15"/>
  <c r="T114" i="15"/>
  <c r="N114" i="15"/>
  <c r="M114" i="15"/>
  <c r="L114" i="15"/>
  <c r="K114" i="15"/>
  <c r="J114" i="15"/>
  <c r="H114" i="15"/>
  <c r="G114" i="15"/>
  <c r="F114" i="15"/>
  <c r="E114" i="15"/>
  <c r="D114" i="15"/>
  <c r="C114" i="15"/>
  <c r="AA82" i="15"/>
  <c r="V99" i="15"/>
  <c r="T99" i="15"/>
  <c r="U99" i="15" s="1"/>
  <c r="N99" i="15"/>
  <c r="M99" i="15"/>
  <c r="L99" i="15"/>
  <c r="K99" i="15"/>
  <c r="J99" i="15"/>
  <c r="H99" i="15"/>
  <c r="G99" i="15"/>
  <c r="F99" i="15"/>
  <c r="E99" i="15"/>
  <c r="D99" i="15"/>
  <c r="C99" i="15"/>
  <c r="AA81" i="15"/>
  <c r="V864" i="15"/>
  <c r="T864" i="15"/>
  <c r="U864" i="15" s="1"/>
  <c r="N864" i="15"/>
  <c r="M864" i="15"/>
  <c r="L864" i="15"/>
  <c r="K864" i="15"/>
  <c r="J864" i="15"/>
  <c r="H864" i="15"/>
  <c r="G864" i="15"/>
  <c r="F864" i="15"/>
  <c r="E864" i="15"/>
  <c r="D864" i="15"/>
  <c r="C864" i="15"/>
  <c r="AA80" i="15"/>
  <c r="V203" i="15"/>
  <c r="T203" i="15"/>
  <c r="U203" i="15" s="1"/>
  <c r="N203" i="15"/>
  <c r="M203" i="15"/>
  <c r="L203" i="15"/>
  <c r="K203" i="15"/>
  <c r="J203" i="15"/>
  <c r="H203" i="15"/>
  <c r="G203" i="15"/>
  <c r="F203" i="15"/>
  <c r="E203" i="15"/>
  <c r="D203" i="15"/>
  <c r="C203" i="15"/>
  <c r="AA79" i="15"/>
  <c r="V191" i="15"/>
  <c r="T191" i="15"/>
  <c r="U191" i="15" s="1"/>
  <c r="N191" i="15"/>
  <c r="M191" i="15"/>
  <c r="L191" i="15"/>
  <c r="K191" i="15"/>
  <c r="J191" i="15"/>
  <c r="H191" i="15"/>
  <c r="G191" i="15"/>
  <c r="F191" i="15"/>
  <c r="E191" i="15"/>
  <c r="D191" i="15"/>
  <c r="C191" i="15"/>
  <c r="AA78" i="15"/>
  <c r="V214" i="15"/>
  <c r="T214" i="15"/>
  <c r="U214" i="15" s="1"/>
  <c r="N214" i="15"/>
  <c r="M214" i="15"/>
  <c r="L214" i="15"/>
  <c r="K214" i="15"/>
  <c r="J214" i="15"/>
  <c r="H214" i="15"/>
  <c r="G214" i="15"/>
  <c r="F214" i="15"/>
  <c r="E214" i="15"/>
  <c r="D214" i="15"/>
  <c r="C214" i="15"/>
  <c r="AA77" i="15"/>
  <c r="V210" i="15"/>
  <c r="T210" i="15"/>
  <c r="U210" i="15" s="1"/>
  <c r="N210" i="15"/>
  <c r="M210" i="15"/>
  <c r="L210" i="15"/>
  <c r="K210" i="15"/>
  <c r="J210" i="15"/>
  <c r="H210" i="15"/>
  <c r="G210" i="15"/>
  <c r="F210" i="15"/>
  <c r="E210" i="15"/>
  <c r="D210" i="15"/>
  <c r="C210" i="15"/>
  <c r="AA76" i="15"/>
  <c r="V151" i="15"/>
  <c r="T151" i="15"/>
  <c r="U151" i="15" s="1"/>
  <c r="N151" i="15"/>
  <c r="M151" i="15"/>
  <c r="L151" i="15"/>
  <c r="K151" i="15"/>
  <c r="J151" i="15"/>
  <c r="H151" i="15"/>
  <c r="G151" i="15"/>
  <c r="F151" i="15"/>
  <c r="E151" i="15"/>
  <c r="D151" i="15"/>
  <c r="C151" i="15"/>
  <c r="AA75" i="15"/>
  <c r="V154" i="15"/>
  <c r="U154" i="15"/>
  <c r="T154" i="15"/>
  <c r="N154" i="15"/>
  <c r="M154" i="15"/>
  <c r="L154" i="15"/>
  <c r="K154" i="15"/>
  <c r="J154" i="15"/>
  <c r="H154" i="15"/>
  <c r="G154" i="15"/>
  <c r="F154" i="15"/>
  <c r="E154" i="15"/>
  <c r="D154" i="15"/>
  <c r="C154" i="15"/>
  <c r="AA74" i="15"/>
  <c r="V167" i="15"/>
  <c r="T167" i="15"/>
  <c r="U167" i="15" s="1"/>
  <c r="N167" i="15"/>
  <c r="M167" i="15"/>
  <c r="L167" i="15"/>
  <c r="K167" i="15"/>
  <c r="J167" i="15"/>
  <c r="H167" i="15"/>
  <c r="G167" i="15"/>
  <c r="F167" i="15"/>
  <c r="E167" i="15"/>
  <c r="D167" i="15"/>
  <c r="C167" i="15"/>
  <c r="AA73" i="15"/>
  <c r="V176" i="15"/>
  <c r="T176" i="15"/>
  <c r="U176" i="15" s="1"/>
  <c r="N176" i="15"/>
  <c r="M176" i="15"/>
  <c r="L176" i="15"/>
  <c r="K176" i="15"/>
  <c r="J176" i="15"/>
  <c r="H176" i="15"/>
  <c r="G176" i="15"/>
  <c r="F176" i="15"/>
  <c r="E176" i="15"/>
  <c r="D176" i="15"/>
  <c r="C176" i="15"/>
  <c r="AA72" i="15"/>
  <c r="V141" i="15"/>
  <c r="T141" i="15"/>
  <c r="U141" i="15" s="1"/>
  <c r="N141" i="15"/>
  <c r="M141" i="15"/>
  <c r="L141" i="15"/>
  <c r="K141" i="15"/>
  <c r="J141" i="15"/>
  <c r="H141" i="15"/>
  <c r="G141" i="15"/>
  <c r="F141" i="15"/>
  <c r="E141" i="15"/>
  <c r="D141" i="15"/>
  <c r="C141" i="15"/>
  <c r="AA71" i="15"/>
  <c r="V184" i="15"/>
  <c r="T184" i="15"/>
  <c r="U184" i="15" s="1"/>
  <c r="N184" i="15"/>
  <c r="M184" i="15"/>
  <c r="L184" i="15"/>
  <c r="K184" i="15"/>
  <c r="J184" i="15"/>
  <c r="H184" i="15"/>
  <c r="G184" i="15"/>
  <c r="F184" i="15"/>
  <c r="E184" i="15"/>
  <c r="D184" i="15"/>
  <c r="C184" i="15"/>
  <c r="AA70" i="15"/>
  <c r="V64" i="15"/>
  <c r="T64" i="15"/>
  <c r="U64" i="15" s="1"/>
  <c r="N64" i="15"/>
  <c r="M64" i="15"/>
  <c r="L64" i="15"/>
  <c r="K64" i="15"/>
  <c r="J64" i="15"/>
  <c r="H64" i="15"/>
  <c r="G64" i="15"/>
  <c r="F64" i="15"/>
  <c r="E64" i="15"/>
  <c r="D64" i="15"/>
  <c r="C64" i="15"/>
  <c r="AA69" i="15"/>
  <c r="V63" i="15"/>
  <c r="T63" i="15"/>
  <c r="U63" i="15" s="1"/>
  <c r="N63" i="15"/>
  <c r="M63" i="15"/>
  <c r="L63" i="15"/>
  <c r="K63" i="15"/>
  <c r="J63" i="15"/>
  <c r="H63" i="15"/>
  <c r="G63" i="15"/>
  <c r="F63" i="15"/>
  <c r="E63" i="15"/>
  <c r="D63" i="15"/>
  <c r="C63" i="15"/>
  <c r="AA68" i="15"/>
  <c r="V66" i="15"/>
  <c r="T66" i="15"/>
  <c r="U66" i="15" s="1"/>
  <c r="N66" i="15"/>
  <c r="M66" i="15"/>
  <c r="L66" i="15"/>
  <c r="K66" i="15"/>
  <c r="J66" i="15"/>
  <c r="H66" i="15"/>
  <c r="G66" i="15"/>
  <c r="F66" i="15"/>
  <c r="E66" i="15"/>
  <c r="D66" i="15"/>
  <c r="C66" i="15"/>
  <c r="AA67" i="15"/>
  <c r="V10" i="15"/>
  <c r="U10" i="15"/>
  <c r="T10" i="15"/>
  <c r="N10" i="15"/>
  <c r="M10" i="15"/>
  <c r="L10" i="15"/>
  <c r="K10" i="15"/>
  <c r="J10" i="15"/>
  <c r="H10" i="15"/>
  <c r="G10" i="15"/>
  <c r="F10" i="15"/>
  <c r="E10" i="15"/>
  <c r="D10" i="15"/>
  <c r="C10" i="15"/>
  <c r="AA66" i="15"/>
  <c r="V819" i="15"/>
  <c r="T819" i="15"/>
  <c r="U819" i="15" s="1"/>
  <c r="N819" i="15"/>
  <c r="M819" i="15"/>
  <c r="L819" i="15"/>
  <c r="K819" i="15"/>
  <c r="J819" i="15"/>
  <c r="H819" i="15"/>
  <c r="G819" i="15"/>
  <c r="F819" i="15"/>
  <c r="E819" i="15"/>
  <c r="D819" i="15"/>
  <c r="C819" i="15"/>
  <c r="AA65" i="15"/>
  <c r="V796" i="15"/>
  <c r="T796" i="15"/>
  <c r="U796" i="15" s="1"/>
  <c r="N796" i="15"/>
  <c r="M796" i="15"/>
  <c r="L796" i="15"/>
  <c r="K796" i="15"/>
  <c r="J796" i="15"/>
  <c r="H796" i="15"/>
  <c r="G796" i="15"/>
  <c r="F796" i="15"/>
  <c r="E796" i="15"/>
  <c r="D796" i="15"/>
  <c r="C796" i="15"/>
  <c r="AA64" i="15"/>
  <c r="V771" i="15"/>
  <c r="T771" i="15"/>
  <c r="U771" i="15" s="1"/>
  <c r="N771" i="15"/>
  <c r="M771" i="15"/>
  <c r="L771" i="15"/>
  <c r="K771" i="15"/>
  <c r="J771" i="15"/>
  <c r="H771" i="15"/>
  <c r="G771" i="15"/>
  <c r="F771" i="15"/>
  <c r="E771" i="15"/>
  <c r="D771" i="15"/>
  <c r="C771" i="15"/>
  <c r="AA63" i="15"/>
  <c r="V757" i="15"/>
  <c r="T757" i="15"/>
  <c r="U757" i="15" s="1"/>
  <c r="N757" i="15"/>
  <c r="M757" i="15"/>
  <c r="L757" i="15"/>
  <c r="K757" i="15"/>
  <c r="J757" i="15"/>
  <c r="H757" i="15"/>
  <c r="G757" i="15"/>
  <c r="F757" i="15"/>
  <c r="E757" i="15"/>
  <c r="D757" i="15"/>
  <c r="C757" i="15"/>
  <c r="AA62" i="15"/>
  <c r="V740" i="15"/>
  <c r="T740" i="15"/>
  <c r="U740" i="15" s="1"/>
  <c r="N740" i="15"/>
  <c r="M740" i="15"/>
  <c r="L740" i="15"/>
  <c r="K740" i="15"/>
  <c r="J740" i="15"/>
  <c r="H740" i="15"/>
  <c r="G740" i="15"/>
  <c r="F740" i="15"/>
  <c r="E740" i="15"/>
  <c r="D740" i="15"/>
  <c r="C740" i="15"/>
  <c r="AA61" i="15"/>
  <c r="V729" i="15"/>
  <c r="T729" i="15"/>
  <c r="U729" i="15" s="1"/>
  <c r="N729" i="15"/>
  <c r="M729" i="15"/>
  <c r="L729" i="15"/>
  <c r="K729" i="15"/>
  <c r="J729" i="15"/>
  <c r="H729" i="15"/>
  <c r="G729" i="15"/>
  <c r="F729" i="15"/>
  <c r="E729" i="15"/>
  <c r="D729" i="15"/>
  <c r="C729" i="15"/>
  <c r="AA60" i="15"/>
  <c r="V671" i="15"/>
  <c r="T671" i="15"/>
  <c r="U671" i="15" s="1"/>
  <c r="N671" i="15"/>
  <c r="M671" i="15"/>
  <c r="L671" i="15"/>
  <c r="K671" i="15"/>
  <c r="J671" i="15"/>
  <c r="H671" i="15"/>
  <c r="G671" i="15"/>
  <c r="F671" i="15"/>
  <c r="E671" i="15"/>
  <c r="D671" i="15"/>
  <c r="C671" i="15"/>
  <c r="AA59" i="15"/>
  <c r="V608" i="15"/>
  <c r="U608" i="15"/>
  <c r="T608" i="15"/>
  <c r="N608" i="15"/>
  <c r="M608" i="15"/>
  <c r="L608" i="15"/>
  <c r="K608" i="15"/>
  <c r="J608" i="15"/>
  <c r="H608" i="15"/>
  <c r="G608" i="15"/>
  <c r="F608" i="15"/>
  <c r="E608" i="15"/>
  <c r="D608" i="15"/>
  <c r="C608" i="15"/>
  <c r="AA58" i="15"/>
  <c r="V622" i="15"/>
  <c r="T622" i="15"/>
  <c r="U622" i="15" s="1"/>
  <c r="N622" i="15"/>
  <c r="M622" i="15"/>
  <c r="L622" i="15"/>
  <c r="K622" i="15"/>
  <c r="J622" i="15"/>
  <c r="H622" i="15"/>
  <c r="G622" i="15"/>
  <c r="F622" i="15"/>
  <c r="E622" i="15"/>
  <c r="D622" i="15"/>
  <c r="C622" i="15"/>
  <c r="AA57" i="15"/>
  <c r="V623" i="15"/>
  <c r="T623" i="15"/>
  <c r="U623" i="15" s="1"/>
  <c r="N623" i="15"/>
  <c r="M623" i="15"/>
  <c r="L623" i="15"/>
  <c r="K623" i="15"/>
  <c r="J623" i="15"/>
  <c r="H623" i="15"/>
  <c r="G623" i="15"/>
  <c r="F623" i="15"/>
  <c r="E623" i="15"/>
  <c r="D623" i="15"/>
  <c r="C623" i="15"/>
  <c r="AA56" i="15"/>
  <c r="V632" i="15"/>
  <c r="T632" i="15"/>
  <c r="U632" i="15" s="1"/>
  <c r="N632" i="15"/>
  <c r="M632" i="15"/>
  <c r="L632" i="15"/>
  <c r="K632" i="15"/>
  <c r="J632" i="15"/>
  <c r="H632" i="15"/>
  <c r="G632" i="15"/>
  <c r="F632" i="15"/>
  <c r="E632" i="15"/>
  <c r="D632" i="15"/>
  <c r="C632" i="15"/>
  <c r="AA55" i="15"/>
  <c r="V586" i="15"/>
  <c r="T586" i="15"/>
  <c r="U586" i="15" s="1"/>
  <c r="N586" i="15"/>
  <c r="M586" i="15"/>
  <c r="L586" i="15"/>
  <c r="K586" i="15"/>
  <c r="J586" i="15"/>
  <c r="H586" i="15"/>
  <c r="G586" i="15"/>
  <c r="F586" i="15"/>
  <c r="E586" i="15"/>
  <c r="D586" i="15"/>
  <c r="C586" i="15"/>
  <c r="AA54" i="15"/>
  <c r="V634" i="15"/>
  <c r="T634" i="15"/>
  <c r="U634" i="15" s="1"/>
  <c r="N634" i="15"/>
  <c r="M634" i="15"/>
  <c r="L634" i="15"/>
  <c r="K634" i="15"/>
  <c r="J634" i="15"/>
  <c r="H634" i="15"/>
  <c r="G634" i="15"/>
  <c r="F634" i="15"/>
  <c r="E634" i="15"/>
  <c r="D634" i="15"/>
  <c r="C634" i="15"/>
  <c r="AA53" i="15"/>
  <c r="V624" i="15"/>
  <c r="T624" i="15"/>
  <c r="U624" i="15" s="1"/>
  <c r="N624" i="15"/>
  <c r="M624" i="15"/>
  <c r="L624" i="15"/>
  <c r="K624" i="15"/>
  <c r="J624" i="15"/>
  <c r="H624" i="15"/>
  <c r="G624" i="15"/>
  <c r="F624" i="15"/>
  <c r="E624" i="15"/>
  <c r="D624" i="15"/>
  <c r="C624" i="15"/>
  <c r="AA52" i="15"/>
  <c r="V597" i="15"/>
  <c r="T597" i="15"/>
  <c r="U597" i="15" s="1"/>
  <c r="N597" i="15"/>
  <c r="M597" i="15"/>
  <c r="L597" i="15"/>
  <c r="K597" i="15"/>
  <c r="J597" i="15"/>
  <c r="H597" i="15"/>
  <c r="G597" i="15"/>
  <c r="F597" i="15"/>
  <c r="E597" i="15"/>
  <c r="D597" i="15"/>
  <c r="C597" i="15"/>
  <c r="AA51" i="15"/>
  <c r="V603" i="15"/>
  <c r="U603" i="15"/>
  <c r="T603" i="15"/>
  <c r="N603" i="15"/>
  <c r="M603" i="15"/>
  <c r="L603" i="15"/>
  <c r="K603" i="15"/>
  <c r="J603" i="15"/>
  <c r="H603" i="15"/>
  <c r="G603" i="15"/>
  <c r="F603" i="15"/>
  <c r="E603" i="15"/>
  <c r="D603" i="15"/>
  <c r="C603" i="15"/>
  <c r="AA50" i="15"/>
  <c r="V585" i="15"/>
  <c r="T585" i="15"/>
  <c r="U585" i="15" s="1"/>
  <c r="N585" i="15"/>
  <c r="M585" i="15"/>
  <c r="L585" i="15"/>
  <c r="K585" i="15"/>
  <c r="J585" i="15"/>
  <c r="H585" i="15"/>
  <c r="G585" i="15"/>
  <c r="F585" i="15"/>
  <c r="E585" i="15"/>
  <c r="D585" i="15"/>
  <c r="C585" i="15"/>
  <c r="AA49" i="15"/>
  <c r="V583" i="15"/>
  <c r="T583" i="15"/>
  <c r="U583" i="15" s="1"/>
  <c r="N583" i="15"/>
  <c r="M583" i="15"/>
  <c r="L583" i="15"/>
  <c r="K583" i="15"/>
  <c r="J583" i="15"/>
  <c r="H583" i="15"/>
  <c r="G583" i="15"/>
  <c r="F583" i="15"/>
  <c r="E583" i="15"/>
  <c r="D583" i="15"/>
  <c r="C583" i="15"/>
  <c r="AA48" i="15"/>
  <c r="V572" i="15"/>
  <c r="T572" i="15"/>
  <c r="U572" i="15" s="1"/>
  <c r="N572" i="15"/>
  <c r="M572" i="15"/>
  <c r="L572" i="15"/>
  <c r="K572" i="15"/>
  <c r="J572" i="15"/>
  <c r="H572" i="15"/>
  <c r="G572" i="15"/>
  <c r="F572" i="15"/>
  <c r="E572" i="15"/>
  <c r="D572" i="15"/>
  <c r="C572" i="15"/>
  <c r="AA47" i="15"/>
  <c r="V562" i="15"/>
  <c r="T562" i="15"/>
  <c r="U562" i="15" s="1"/>
  <c r="N562" i="15"/>
  <c r="M562" i="15"/>
  <c r="L562" i="15"/>
  <c r="K562" i="15"/>
  <c r="J562" i="15"/>
  <c r="H562" i="15"/>
  <c r="G562" i="15"/>
  <c r="F562" i="15"/>
  <c r="E562" i="15"/>
  <c r="D562" i="15"/>
  <c r="C562" i="15"/>
  <c r="AA46" i="15"/>
  <c r="V525" i="15"/>
  <c r="T525" i="15"/>
  <c r="U525" i="15" s="1"/>
  <c r="N525" i="15"/>
  <c r="M525" i="15"/>
  <c r="L525" i="15"/>
  <c r="K525" i="15"/>
  <c r="J525" i="15"/>
  <c r="H525" i="15"/>
  <c r="G525" i="15"/>
  <c r="F525" i="15"/>
  <c r="E525" i="15"/>
  <c r="D525" i="15"/>
  <c r="C525" i="15"/>
  <c r="AA45" i="15"/>
  <c r="V488" i="15"/>
  <c r="T488" i="15"/>
  <c r="U488" i="15" s="1"/>
  <c r="N488" i="15"/>
  <c r="M488" i="15"/>
  <c r="L488" i="15"/>
  <c r="K488" i="15"/>
  <c r="J488" i="15"/>
  <c r="H488" i="15"/>
  <c r="G488" i="15"/>
  <c r="F488" i="15"/>
  <c r="E488" i="15"/>
  <c r="D488" i="15"/>
  <c r="C488" i="15"/>
  <c r="AA44" i="15"/>
  <c r="V484" i="15"/>
  <c r="T484" i="15"/>
  <c r="U484" i="15" s="1"/>
  <c r="N484" i="15"/>
  <c r="M484" i="15"/>
  <c r="L484" i="15"/>
  <c r="K484" i="15"/>
  <c r="J484" i="15"/>
  <c r="H484" i="15"/>
  <c r="G484" i="15"/>
  <c r="F484" i="15"/>
  <c r="E484" i="15"/>
  <c r="D484" i="15"/>
  <c r="C484" i="15"/>
  <c r="AA43" i="15"/>
  <c r="V491" i="15"/>
  <c r="U491" i="15"/>
  <c r="T491" i="15"/>
  <c r="N491" i="15"/>
  <c r="M491" i="15"/>
  <c r="L491" i="15"/>
  <c r="K491" i="15"/>
  <c r="J491" i="15"/>
  <c r="H491" i="15"/>
  <c r="G491" i="15"/>
  <c r="F491" i="15"/>
  <c r="E491" i="15"/>
  <c r="D491" i="15"/>
  <c r="C491" i="15"/>
  <c r="AA42" i="15"/>
  <c r="V434" i="15"/>
  <c r="T434" i="15"/>
  <c r="U434" i="15" s="1"/>
  <c r="N434" i="15"/>
  <c r="M434" i="15"/>
  <c r="L434" i="15"/>
  <c r="K434" i="15"/>
  <c r="J434" i="15"/>
  <c r="H434" i="15"/>
  <c r="G434" i="15"/>
  <c r="F434" i="15"/>
  <c r="E434" i="15"/>
  <c r="D434" i="15"/>
  <c r="C434" i="15"/>
  <c r="AA41" i="15"/>
  <c r="V466" i="15"/>
  <c r="T466" i="15"/>
  <c r="U466" i="15" s="1"/>
  <c r="N466" i="15"/>
  <c r="M466" i="15"/>
  <c r="L466" i="15"/>
  <c r="K466" i="15"/>
  <c r="J466" i="15"/>
  <c r="H466" i="15"/>
  <c r="G466" i="15"/>
  <c r="F466" i="15"/>
  <c r="E466" i="15"/>
  <c r="D466" i="15"/>
  <c r="C466" i="15"/>
  <c r="AA40" i="15"/>
  <c r="V444" i="15"/>
  <c r="T444" i="15"/>
  <c r="U444" i="15" s="1"/>
  <c r="N444" i="15"/>
  <c r="M444" i="15"/>
  <c r="L444" i="15"/>
  <c r="K444" i="15"/>
  <c r="J444" i="15"/>
  <c r="H444" i="15"/>
  <c r="G444" i="15"/>
  <c r="F444" i="15"/>
  <c r="E444" i="15"/>
  <c r="D444" i="15"/>
  <c r="C444" i="15"/>
  <c r="AA39" i="15"/>
  <c r="V448" i="15"/>
  <c r="T448" i="15"/>
  <c r="U448" i="15" s="1"/>
  <c r="N448" i="15"/>
  <c r="M448" i="15"/>
  <c r="L448" i="15"/>
  <c r="K448" i="15"/>
  <c r="J448" i="15"/>
  <c r="H448" i="15"/>
  <c r="G448" i="15"/>
  <c r="F448" i="15"/>
  <c r="E448" i="15"/>
  <c r="D448" i="15"/>
  <c r="C448" i="15"/>
  <c r="AA38" i="15"/>
  <c r="V457" i="15"/>
  <c r="T457" i="15"/>
  <c r="U457" i="15" s="1"/>
  <c r="N457" i="15"/>
  <c r="M457" i="15"/>
  <c r="L457" i="15"/>
  <c r="K457" i="15"/>
  <c r="J457" i="15"/>
  <c r="H457" i="15"/>
  <c r="G457" i="15"/>
  <c r="F457" i="15"/>
  <c r="E457" i="15"/>
  <c r="D457" i="15"/>
  <c r="C457" i="15"/>
  <c r="AA37" i="15"/>
  <c r="V392" i="15"/>
  <c r="T392" i="15"/>
  <c r="U392" i="15" s="1"/>
  <c r="N392" i="15"/>
  <c r="M392" i="15"/>
  <c r="L392" i="15"/>
  <c r="K392" i="15"/>
  <c r="J392" i="15"/>
  <c r="H392" i="15"/>
  <c r="G392" i="15"/>
  <c r="F392" i="15"/>
  <c r="E392" i="15"/>
  <c r="D392" i="15"/>
  <c r="C392" i="15"/>
  <c r="AA36" i="15"/>
  <c r="V410" i="15"/>
  <c r="T410" i="15"/>
  <c r="U410" i="15" s="1"/>
  <c r="N410" i="15"/>
  <c r="M410" i="15"/>
  <c r="L410" i="15"/>
  <c r="K410" i="15"/>
  <c r="J410" i="15"/>
  <c r="H410" i="15"/>
  <c r="G410" i="15"/>
  <c r="F410" i="15"/>
  <c r="E410" i="15"/>
  <c r="D410" i="15"/>
  <c r="C410" i="15"/>
  <c r="AA35" i="15"/>
  <c r="V334" i="15"/>
  <c r="U334" i="15"/>
  <c r="T334" i="15"/>
  <c r="N334" i="15"/>
  <c r="M334" i="15"/>
  <c r="L334" i="15"/>
  <c r="K334" i="15"/>
  <c r="J334" i="15"/>
  <c r="H334" i="15"/>
  <c r="G334" i="15"/>
  <c r="F334" i="15"/>
  <c r="E334" i="15"/>
  <c r="D334" i="15"/>
  <c r="C334" i="15"/>
  <c r="AA34" i="15"/>
  <c r="V328" i="15"/>
  <c r="T328" i="15"/>
  <c r="U328" i="15" s="1"/>
  <c r="N328" i="15"/>
  <c r="M328" i="15"/>
  <c r="L328" i="15"/>
  <c r="K328" i="15"/>
  <c r="J328" i="15"/>
  <c r="H328" i="15"/>
  <c r="G328" i="15"/>
  <c r="F328" i="15"/>
  <c r="E328" i="15"/>
  <c r="D328" i="15"/>
  <c r="C328" i="15"/>
  <c r="AA33" i="15"/>
  <c r="V339" i="15"/>
  <c r="T339" i="15"/>
  <c r="U339" i="15" s="1"/>
  <c r="N339" i="15"/>
  <c r="M339" i="15"/>
  <c r="L339" i="15"/>
  <c r="K339" i="15"/>
  <c r="J339" i="15"/>
  <c r="H339" i="15"/>
  <c r="G339" i="15"/>
  <c r="F339" i="15"/>
  <c r="E339" i="15"/>
  <c r="D339" i="15"/>
  <c r="C339" i="15"/>
  <c r="AA32" i="15"/>
  <c r="V340" i="15"/>
  <c r="T340" i="15"/>
  <c r="U340" i="15" s="1"/>
  <c r="N340" i="15"/>
  <c r="M340" i="15"/>
  <c r="L340" i="15"/>
  <c r="K340" i="15"/>
  <c r="J340" i="15"/>
  <c r="H340" i="15"/>
  <c r="G340" i="15"/>
  <c r="F340" i="15"/>
  <c r="E340" i="15"/>
  <c r="D340" i="15"/>
  <c r="C340" i="15"/>
  <c r="AA31" i="15"/>
  <c r="V289" i="15"/>
  <c r="T289" i="15"/>
  <c r="U289" i="15" s="1"/>
  <c r="N289" i="15"/>
  <c r="M289" i="15"/>
  <c r="L289" i="15"/>
  <c r="K289" i="15"/>
  <c r="J289" i="15"/>
  <c r="H289" i="15"/>
  <c r="G289" i="15"/>
  <c r="F289" i="15"/>
  <c r="E289" i="15"/>
  <c r="D289" i="15"/>
  <c r="C289" i="15"/>
  <c r="AA30" i="15"/>
  <c r="V281" i="15"/>
  <c r="T281" i="15"/>
  <c r="U281" i="15" s="1"/>
  <c r="N281" i="15"/>
  <c r="M281" i="15"/>
  <c r="L281" i="15"/>
  <c r="K281" i="15"/>
  <c r="J281" i="15"/>
  <c r="H281" i="15"/>
  <c r="G281" i="15"/>
  <c r="F281" i="15"/>
  <c r="E281" i="15"/>
  <c r="D281" i="15"/>
  <c r="C281" i="15"/>
  <c r="AA29" i="15"/>
  <c r="V324" i="15"/>
  <c r="T324" i="15"/>
  <c r="U324" i="15" s="1"/>
  <c r="N324" i="15"/>
  <c r="M324" i="15"/>
  <c r="L324" i="15"/>
  <c r="K324" i="15"/>
  <c r="J324" i="15"/>
  <c r="H324" i="15"/>
  <c r="G324" i="15"/>
  <c r="F324" i="15"/>
  <c r="E324" i="15"/>
  <c r="D324" i="15"/>
  <c r="C324" i="15"/>
  <c r="AA28" i="15"/>
  <c r="V308" i="15"/>
  <c r="T308" i="15"/>
  <c r="U308" i="15" s="1"/>
  <c r="N308" i="15"/>
  <c r="M308" i="15"/>
  <c r="L308" i="15"/>
  <c r="K308" i="15"/>
  <c r="J308" i="15"/>
  <c r="H308" i="15"/>
  <c r="G308" i="15"/>
  <c r="F308" i="15"/>
  <c r="E308" i="15"/>
  <c r="D308" i="15"/>
  <c r="C308" i="15"/>
  <c r="AA27" i="15"/>
  <c r="V319" i="15"/>
  <c r="U319" i="15"/>
  <c r="T319" i="15"/>
  <c r="N319" i="15"/>
  <c r="M319" i="15"/>
  <c r="L319" i="15"/>
  <c r="K319" i="15"/>
  <c r="J319" i="15"/>
  <c r="H319" i="15"/>
  <c r="G319" i="15"/>
  <c r="F319" i="15"/>
  <c r="E319" i="15"/>
  <c r="D319" i="15"/>
  <c r="C319" i="15"/>
  <c r="AA26" i="15"/>
  <c r="V299" i="15"/>
  <c r="T299" i="15"/>
  <c r="U299" i="15" s="1"/>
  <c r="N299" i="15"/>
  <c r="M299" i="15"/>
  <c r="L299" i="15"/>
  <c r="K299" i="15"/>
  <c r="J299" i="15"/>
  <c r="H299" i="15"/>
  <c r="G299" i="15"/>
  <c r="F299" i="15"/>
  <c r="E299" i="15"/>
  <c r="D299" i="15"/>
  <c r="C299" i="15"/>
  <c r="AA25" i="15"/>
  <c r="V295" i="15"/>
  <c r="T295" i="15"/>
  <c r="U295" i="15" s="1"/>
  <c r="N295" i="15"/>
  <c r="M295" i="15"/>
  <c r="L295" i="15"/>
  <c r="K295" i="15"/>
  <c r="J295" i="15"/>
  <c r="H295" i="15"/>
  <c r="G295" i="15"/>
  <c r="F295" i="15"/>
  <c r="E295" i="15"/>
  <c r="D295" i="15"/>
  <c r="C295" i="15"/>
  <c r="AA24" i="15"/>
  <c r="V265" i="15"/>
  <c r="T265" i="15"/>
  <c r="U265" i="15" s="1"/>
  <c r="N265" i="15"/>
  <c r="M265" i="15"/>
  <c r="L265" i="15"/>
  <c r="K265" i="15"/>
  <c r="J265" i="15"/>
  <c r="H265" i="15"/>
  <c r="G265" i="15"/>
  <c r="F265" i="15"/>
  <c r="E265" i="15"/>
  <c r="D265" i="15"/>
  <c r="C265" i="15"/>
  <c r="AA23" i="15"/>
  <c r="V313" i="15"/>
  <c r="T313" i="15"/>
  <c r="U313" i="15" s="1"/>
  <c r="N313" i="15"/>
  <c r="M313" i="15"/>
  <c r="L313" i="15"/>
  <c r="K313" i="15"/>
  <c r="J313" i="15"/>
  <c r="H313" i="15"/>
  <c r="G313" i="15"/>
  <c r="F313" i="15"/>
  <c r="E313" i="15"/>
  <c r="D313" i="15"/>
  <c r="C313" i="15"/>
  <c r="AA22" i="15"/>
  <c r="V288" i="15"/>
  <c r="T288" i="15"/>
  <c r="U288" i="15" s="1"/>
  <c r="N288" i="15"/>
  <c r="M288" i="15"/>
  <c r="L288" i="15"/>
  <c r="K288" i="15"/>
  <c r="J288" i="15"/>
  <c r="H288" i="15"/>
  <c r="G288" i="15"/>
  <c r="F288" i="15"/>
  <c r="E288" i="15"/>
  <c r="D288" i="15"/>
  <c r="C288" i="15"/>
  <c r="AA21" i="15"/>
  <c r="V278" i="15"/>
  <c r="T278" i="15"/>
  <c r="U278" i="15" s="1"/>
  <c r="N278" i="15"/>
  <c r="M278" i="15"/>
  <c r="L278" i="15"/>
  <c r="K278" i="15"/>
  <c r="J278" i="15"/>
  <c r="H278" i="15"/>
  <c r="G278" i="15"/>
  <c r="F278" i="15"/>
  <c r="E278" i="15"/>
  <c r="D278" i="15"/>
  <c r="C278" i="15"/>
  <c r="AA20" i="15"/>
  <c r="V285" i="15"/>
  <c r="T285" i="15"/>
  <c r="U285" i="15" s="1"/>
  <c r="N285" i="15"/>
  <c r="M285" i="15"/>
  <c r="L285" i="15"/>
  <c r="K285" i="15"/>
  <c r="J285" i="15"/>
  <c r="H285" i="15"/>
  <c r="G285" i="15"/>
  <c r="F285" i="15"/>
  <c r="E285" i="15"/>
  <c r="D285" i="15"/>
  <c r="C285" i="15"/>
  <c r="AA19" i="15"/>
  <c r="V293" i="15"/>
  <c r="U293" i="15"/>
  <c r="T293" i="15"/>
  <c r="N293" i="15"/>
  <c r="M293" i="15"/>
  <c r="L293" i="15"/>
  <c r="K293" i="15"/>
  <c r="J293" i="15"/>
  <c r="H293" i="15"/>
  <c r="G293" i="15"/>
  <c r="F293" i="15"/>
  <c r="E293" i="15"/>
  <c r="D293" i="15"/>
  <c r="C293" i="15"/>
  <c r="AA18" i="15"/>
  <c r="V243" i="15"/>
  <c r="T243" i="15"/>
  <c r="U243" i="15" s="1"/>
  <c r="N243" i="15"/>
  <c r="M243" i="15"/>
  <c r="L243" i="15"/>
  <c r="K243" i="15"/>
  <c r="J243" i="15"/>
  <c r="H243" i="15"/>
  <c r="G243" i="15"/>
  <c r="F243" i="15"/>
  <c r="E243" i="15"/>
  <c r="D243" i="15"/>
  <c r="C243" i="15"/>
  <c r="AA17" i="15"/>
  <c r="V249" i="15"/>
  <c r="T249" i="15"/>
  <c r="U249" i="15" s="1"/>
  <c r="N249" i="15"/>
  <c r="M249" i="15"/>
  <c r="L249" i="15"/>
  <c r="K249" i="15"/>
  <c r="J249" i="15"/>
  <c r="H249" i="15"/>
  <c r="G249" i="15"/>
  <c r="F249" i="15"/>
  <c r="E249" i="15"/>
  <c r="D249" i="15"/>
  <c r="C249" i="15"/>
  <c r="AA16" i="15"/>
  <c r="V262" i="15"/>
  <c r="T262" i="15"/>
  <c r="U262" i="15" s="1"/>
  <c r="N262" i="15"/>
  <c r="M262" i="15"/>
  <c r="L262" i="15"/>
  <c r="K262" i="15"/>
  <c r="J262" i="15"/>
  <c r="H262" i="15"/>
  <c r="G262" i="15"/>
  <c r="F262" i="15"/>
  <c r="E262" i="15"/>
  <c r="D262" i="15"/>
  <c r="C262" i="15"/>
  <c r="AA15" i="15"/>
  <c r="V264" i="15"/>
  <c r="T264" i="15"/>
  <c r="U264" i="15" s="1"/>
  <c r="N264" i="15"/>
  <c r="M264" i="15"/>
  <c r="L264" i="15"/>
  <c r="K264" i="15"/>
  <c r="J264" i="15"/>
  <c r="H264" i="15"/>
  <c r="G264" i="15"/>
  <c r="F264" i="15"/>
  <c r="E264" i="15"/>
  <c r="D264" i="15"/>
  <c r="C264" i="15"/>
  <c r="AA14" i="15"/>
  <c r="V263" i="15"/>
  <c r="T263" i="15"/>
  <c r="U263" i="15" s="1"/>
  <c r="N263" i="15"/>
  <c r="M263" i="15"/>
  <c r="L263" i="15"/>
  <c r="K263" i="15"/>
  <c r="J263" i="15"/>
  <c r="H263" i="15"/>
  <c r="G263" i="15"/>
  <c r="F263" i="15"/>
  <c r="E263" i="15"/>
  <c r="D263" i="15"/>
  <c r="C263" i="15"/>
  <c r="AA13" i="15"/>
  <c r="V216" i="15"/>
  <c r="T216" i="15"/>
  <c r="U216" i="15" s="1"/>
  <c r="N216" i="15"/>
  <c r="M216" i="15"/>
  <c r="L216" i="15"/>
  <c r="K216" i="15"/>
  <c r="J216" i="15"/>
  <c r="H216" i="15"/>
  <c r="G216" i="15"/>
  <c r="F216" i="15"/>
  <c r="E216" i="15"/>
  <c r="D216" i="15"/>
  <c r="C216" i="15"/>
  <c r="AA12" i="15"/>
  <c r="V857" i="15"/>
  <c r="T857" i="15"/>
  <c r="U857" i="15" s="1"/>
  <c r="N857" i="15"/>
  <c r="M857" i="15"/>
  <c r="L857" i="15"/>
  <c r="K857" i="15"/>
  <c r="J857" i="15"/>
  <c r="H857" i="15"/>
  <c r="G857" i="15"/>
  <c r="F857" i="15"/>
  <c r="E857" i="15"/>
  <c r="D857" i="15"/>
  <c r="C857" i="15"/>
  <c r="AA11" i="15"/>
  <c r="V873" i="15"/>
  <c r="U873" i="15"/>
  <c r="T873" i="15"/>
  <c r="N873" i="15"/>
  <c r="M873" i="15"/>
  <c r="L873" i="15"/>
  <c r="K873" i="15"/>
  <c r="J873" i="15"/>
  <c r="H873" i="15"/>
  <c r="G873" i="15"/>
  <c r="F873" i="15"/>
  <c r="E873" i="15"/>
  <c r="D873" i="15"/>
  <c r="C873" i="15"/>
  <c r="AA10" i="15"/>
  <c r="V850" i="15"/>
  <c r="T850" i="15"/>
  <c r="U850" i="15" s="1"/>
  <c r="N850" i="15"/>
  <c r="M850" i="15"/>
  <c r="L850" i="15"/>
  <c r="K850" i="15"/>
  <c r="J850" i="15"/>
  <c r="H850" i="15"/>
  <c r="G850" i="15"/>
  <c r="F850" i="15"/>
  <c r="E850" i="15"/>
  <c r="D850" i="15"/>
  <c r="C850" i="15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156" i="8"/>
  <c r="V157" i="8"/>
  <c r="V158" i="8"/>
  <c r="V159" i="8"/>
  <c r="V160" i="8"/>
  <c r="V161" i="8"/>
  <c r="V162" i="8"/>
  <c r="V163" i="8"/>
  <c r="V164" i="8"/>
  <c r="V165" i="8"/>
  <c r="V166" i="8"/>
  <c r="V167" i="8"/>
  <c r="V168" i="8"/>
  <c r="V169" i="8"/>
  <c r="V170" i="8"/>
  <c r="V171" i="8"/>
  <c r="V172" i="8"/>
  <c r="V173" i="8"/>
  <c r="V174" i="8"/>
  <c r="V175" i="8"/>
  <c r="V176" i="8"/>
  <c r="V177" i="8"/>
  <c r="V178" i="8"/>
  <c r="V179" i="8"/>
  <c r="V180" i="8"/>
  <c r="V181" i="8"/>
  <c r="V182" i="8"/>
  <c r="V183" i="8"/>
  <c r="V184" i="8"/>
  <c r="V185" i="8"/>
  <c r="V186" i="8"/>
  <c r="V187" i="8"/>
  <c r="V188" i="8"/>
  <c r="V189" i="8"/>
  <c r="V190" i="8"/>
  <c r="V191" i="8"/>
  <c r="V192" i="8"/>
  <c r="V193" i="8"/>
  <c r="V194" i="8"/>
  <c r="V195" i="8"/>
  <c r="V196" i="8"/>
  <c r="V197" i="8"/>
  <c r="V198" i="8"/>
  <c r="V199" i="8"/>
  <c r="V200" i="8"/>
  <c r="V201" i="8"/>
  <c r="V202" i="8"/>
  <c r="V203" i="8"/>
  <c r="V204" i="8"/>
  <c r="V205" i="8"/>
  <c r="V206" i="8"/>
  <c r="V207" i="8"/>
  <c r="V208" i="8"/>
  <c r="V209" i="8"/>
  <c r="V210" i="8"/>
  <c r="V211" i="8"/>
  <c r="V212" i="8"/>
  <c r="V213" i="8"/>
  <c r="V214" i="8"/>
  <c r="V215" i="8"/>
  <c r="V216" i="8"/>
  <c r="V217" i="8"/>
  <c r="V218" i="8"/>
  <c r="V219" i="8"/>
  <c r="V220" i="8"/>
  <c r="V221" i="8"/>
  <c r="V222" i="8"/>
  <c r="V223" i="8"/>
  <c r="V224" i="8"/>
  <c r="V225" i="8"/>
  <c r="V226" i="8"/>
  <c r="V227" i="8"/>
  <c r="V228" i="8"/>
  <c r="V229" i="8"/>
  <c r="V230" i="8"/>
  <c r="V231" i="8"/>
  <c r="V232" i="8"/>
  <c r="V233" i="8"/>
  <c r="V234" i="8"/>
  <c r="V235" i="8"/>
  <c r="V236" i="8"/>
  <c r="V237" i="8"/>
  <c r="V238" i="8"/>
  <c r="V239" i="8"/>
  <c r="V240" i="8"/>
  <c r="V241" i="8"/>
  <c r="V242" i="8"/>
  <c r="V243" i="8"/>
  <c r="V244" i="8"/>
  <c r="V245" i="8"/>
  <c r="V246" i="8"/>
  <c r="V247" i="8"/>
  <c r="V248" i="8"/>
  <c r="V249" i="8"/>
  <c r="V250" i="8"/>
  <c r="V251" i="8"/>
  <c r="V252" i="8"/>
  <c r="V253" i="8"/>
  <c r="V254" i="8"/>
  <c r="V255" i="8"/>
  <c r="V256" i="8"/>
  <c r="V257" i="8"/>
  <c r="V258" i="8"/>
  <c r="V259" i="8"/>
  <c r="V260" i="8"/>
  <c r="V261" i="8"/>
  <c r="V262" i="8"/>
  <c r="V263" i="8"/>
  <c r="V264" i="8"/>
  <c r="V265" i="8"/>
  <c r="V266" i="8"/>
  <c r="V267" i="8"/>
  <c r="V268" i="8"/>
  <c r="V269" i="8"/>
  <c r="V270" i="8"/>
  <c r="V271" i="8"/>
  <c r="V272" i="8"/>
  <c r="V273" i="8"/>
  <c r="V274" i="8"/>
  <c r="V275" i="8"/>
  <c r="V276" i="8"/>
  <c r="V277" i="8"/>
  <c r="V278" i="8"/>
  <c r="V279" i="8"/>
  <c r="V280" i="8"/>
  <c r="V281" i="8"/>
  <c r="V282" i="8"/>
  <c r="V283" i="8"/>
  <c r="V284" i="8"/>
  <c r="V285" i="8"/>
  <c r="V286" i="8"/>
  <c r="V287" i="8"/>
  <c r="V288" i="8"/>
  <c r="V289" i="8"/>
  <c r="V290" i="8"/>
  <c r="V291" i="8"/>
  <c r="V292" i="8"/>
  <c r="V293" i="8"/>
  <c r="V294" i="8"/>
  <c r="V295" i="8"/>
  <c r="V296" i="8"/>
  <c r="V297" i="8"/>
  <c r="V298" i="8"/>
  <c r="V299" i="8"/>
  <c r="V300" i="8"/>
  <c r="V301" i="8"/>
  <c r="V302" i="8"/>
  <c r="V303" i="8"/>
  <c r="V304" i="8"/>
  <c r="V305" i="8"/>
  <c r="V306" i="8"/>
  <c r="V307" i="8"/>
  <c r="V308" i="8"/>
  <c r="V309" i="8"/>
  <c r="V310" i="8"/>
  <c r="V311" i="8"/>
  <c r="V312" i="8"/>
  <c r="V313" i="8"/>
  <c r="V314" i="8"/>
  <c r="V315" i="8"/>
  <c r="V316" i="8"/>
  <c r="V317" i="8"/>
  <c r="V318" i="8"/>
  <c r="V319" i="8"/>
  <c r="V320" i="8"/>
  <c r="V321" i="8"/>
  <c r="V322" i="8"/>
  <c r="V323" i="8"/>
  <c r="V324" i="8"/>
  <c r="V325" i="8"/>
  <c r="V326" i="8"/>
  <c r="V327" i="8"/>
  <c r="V328" i="8"/>
  <c r="V329" i="8"/>
  <c r="V330" i="8"/>
  <c r="V331" i="8"/>
  <c r="V332" i="8"/>
  <c r="V333" i="8"/>
  <c r="V334" i="8"/>
  <c r="V335" i="8"/>
  <c r="V336" i="8"/>
  <c r="V337" i="8"/>
  <c r="V338" i="8"/>
  <c r="V339" i="8"/>
  <c r="V340" i="8"/>
  <c r="V341" i="8"/>
  <c r="V342" i="8"/>
  <c r="V343" i="8"/>
  <c r="V344" i="8"/>
  <c r="V345" i="8"/>
  <c r="V346" i="8"/>
  <c r="V347" i="8"/>
  <c r="V348" i="8"/>
  <c r="V349" i="8"/>
  <c r="V350" i="8"/>
  <c r="V351" i="8"/>
  <c r="V352" i="8"/>
  <c r="V353" i="8"/>
  <c r="V354" i="8"/>
  <c r="V355" i="8"/>
  <c r="V356" i="8"/>
  <c r="V357" i="8"/>
  <c r="V358" i="8"/>
  <c r="V359" i="8"/>
  <c r="V360" i="8"/>
  <c r="V361" i="8"/>
  <c r="V362" i="8"/>
  <c r="V363" i="8"/>
  <c r="V364" i="8"/>
  <c r="V365" i="8"/>
  <c r="V366" i="8"/>
  <c r="V367" i="8"/>
  <c r="V368" i="8"/>
  <c r="V369" i="8"/>
  <c r="V370" i="8"/>
  <c r="V371" i="8"/>
  <c r="V372" i="8"/>
  <c r="V373" i="8"/>
  <c r="V374" i="8"/>
  <c r="V375" i="8"/>
  <c r="V376" i="8"/>
  <c r="V377" i="8"/>
  <c r="V378" i="8"/>
  <c r="V379" i="8"/>
  <c r="V380" i="8"/>
  <c r="V381" i="8"/>
  <c r="V382" i="8"/>
  <c r="V383" i="8"/>
  <c r="V384" i="8"/>
  <c r="V385" i="8"/>
  <c r="V386" i="8"/>
  <c r="V387" i="8"/>
  <c r="V388" i="8"/>
  <c r="V389" i="8"/>
  <c r="V390" i="8"/>
  <c r="V391" i="8"/>
  <c r="V392" i="8"/>
  <c r="V393" i="8"/>
  <c r="V394" i="8"/>
  <c r="V395" i="8"/>
  <c r="V396" i="8"/>
  <c r="V397" i="8"/>
  <c r="V398" i="8"/>
  <c r="V399" i="8"/>
  <c r="V400" i="8"/>
  <c r="V401" i="8"/>
  <c r="V402" i="8"/>
  <c r="V403" i="8"/>
  <c r="V404" i="8"/>
  <c r="V405" i="8"/>
  <c r="V406" i="8"/>
  <c r="V407" i="8"/>
  <c r="V408" i="8"/>
  <c r="V409" i="8"/>
  <c r="V410" i="8"/>
  <c r="V411" i="8"/>
  <c r="V412" i="8"/>
  <c r="V413" i="8"/>
  <c r="V414" i="8"/>
  <c r="V415" i="8"/>
  <c r="V416" i="8"/>
  <c r="V417" i="8"/>
  <c r="V418" i="8"/>
  <c r="V419" i="8"/>
  <c r="V420" i="8"/>
  <c r="V421" i="8"/>
  <c r="V422" i="8"/>
  <c r="V423" i="8"/>
  <c r="V424" i="8"/>
  <c r="V425" i="8"/>
  <c r="V426" i="8"/>
  <c r="V427" i="8"/>
  <c r="V428" i="8"/>
  <c r="V429" i="8"/>
  <c r="V430" i="8"/>
  <c r="V431" i="8"/>
  <c r="V432" i="8"/>
  <c r="V433" i="8"/>
  <c r="V434" i="8"/>
  <c r="V435" i="8"/>
  <c r="V436" i="8"/>
  <c r="V437" i="8"/>
  <c r="V438" i="8"/>
  <c r="V439" i="8"/>
  <c r="V440" i="8"/>
  <c r="V441" i="8"/>
  <c r="V442" i="8"/>
  <c r="V443" i="8"/>
  <c r="V444" i="8"/>
  <c r="V445" i="8"/>
  <c r="V446" i="8"/>
  <c r="V447" i="8"/>
  <c r="V448" i="8"/>
  <c r="V449" i="8"/>
  <c r="V450" i="8"/>
  <c r="V451" i="8"/>
  <c r="V452" i="8"/>
  <c r="V453" i="8"/>
  <c r="V454" i="8"/>
  <c r="V455" i="8"/>
  <c r="V456" i="8"/>
  <c r="V457" i="8"/>
  <c r="V458" i="8"/>
  <c r="V459" i="8"/>
  <c r="V460" i="8"/>
  <c r="V461" i="8"/>
  <c r="V462" i="8"/>
  <c r="V463" i="8"/>
  <c r="V464" i="8"/>
  <c r="V465" i="8"/>
  <c r="V466" i="8"/>
  <c r="V467" i="8"/>
  <c r="V468" i="8"/>
  <c r="V469" i="8"/>
  <c r="V470" i="8"/>
  <c r="V471" i="8"/>
  <c r="V472" i="8"/>
  <c r="V473" i="8"/>
  <c r="V474" i="8"/>
  <c r="V475" i="8"/>
  <c r="V476" i="8"/>
  <c r="V477" i="8"/>
  <c r="V478" i="8"/>
  <c r="V479" i="8"/>
  <c r="V480" i="8"/>
  <c r="V481" i="8"/>
  <c r="V482" i="8"/>
  <c r="V483" i="8"/>
  <c r="V484" i="8"/>
  <c r="V485" i="8"/>
  <c r="V486" i="8"/>
  <c r="V487" i="8"/>
  <c r="V488" i="8"/>
  <c r="V489" i="8"/>
  <c r="V490" i="8"/>
  <c r="V491" i="8"/>
  <c r="V492" i="8"/>
  <c r="V493" i="8"/>
  <c r="V494" i="8"/>
  <c r="V495" i="8"/>
  <c r="V496" i="8"/>
  <c r="V497" i="8"/>
  <c r="V498" i="8"/>
  <c r="V499" i="8"/>
  <c r="V500" i="8"/>
  <c r="V501" i="8"/>
  <c r="V502" i="8"/>
  <c r="V503" i="8"/>
  <c r="V504" i="8"/>
  <c r="V505" i="8"/>
  <c r="V506" i="8"/>
  <c r="V507" i="8"/>
  <c r="V508" i="8"/>
  <c r="V509" i="8"/>
  <c r="V510" i="8"/>
  <c r="V511" i="8"/>
  <c r="V512" i="8"/>
  <c r="V513" i="8"/>
  <c r="V514" i="8"/>
  <c r="V515" i="8"/>
  <c r="V516" i="8"/>
  <c r="V517" i="8"/>
  <c r="V518" i="8"/>
  <c r="V519" i="8"/>
  <c r="V520" i="8"/>
  <c r="V521" i="8"/>
  <c r="V522" i="8"/>
  <c r="V523" i="8"/>
  <c r="V524" i="8"/>
  <c r="V525" i="8"/>
  <c r="V526" i="8"/>
  <c r="V527" i="8"/>
  <c r="V528" i="8"/>
  <c r="V529" i="8"/>
  <c r="V530" i="8"/>
  <c r="V531" i="8"/>
  <c r="V532" i="8"/>
  <c r="V533" i="8"/>
  <c r="V534" i="8"/>
  <c r="V535" i="8"/>
  <c r="V536" i="8"/>
  <c r="V537" i="8"/>
  <c r="V538" i="8"/>
  <c r="V539" i="8"/>
  <c r="V540" i="8"/>
  <c r="V541" i="8"/>
  <c r="V542" i="8"/>
  <c r="V543" i="8"/>
  <c r="V544" i="8"/>
  <c r="V545" i="8"/>
  <c r="V546" i="8"/>
  <c r="V547" i="8"/>
  <c r="V548" i="8"/>
  <c r="V549" i="8"/>
  <c r="V550" i="8"/>
  <c r="V551" i="8"/>
  <c r="V552" i="8"/>
  <c r="V553" i="8"/>
  <c r="V554" i="8"/>
  <c r="V555" i="8"/>
  <c r="V556" i="8"/>
  <c r="V557" i="8"/>
  <c r="V558" i="8"/>
  <c r="V559" i="8"/>
  <c r="V560" i="8"/>
  <c r="V561" i="8"/>
  <c r="V562" i="8"/>
  <c r="V563" i="8"/>
  <c r="V564" i="8"/>
  <c r="V565" i="8"/>
  <c r="V566" i="8"/>
  <c r="V567" i="8"/>
  <c r="V568" i="8"/>
  <c r="V569" i="8"/>
  <c r="V570" i="8"/>
  <c r="V571" i="8"/>
  <c r="V572" i="8"/>
  <c r="V573" i="8"/>
  <c r="V574" i="8"/>
  <c r="V575" i="8"/>
  <c r="V576" i="8"/>
  <c r="V577" i="8"/>
  <c r="V578" i="8"/>
  <c r="V579" i="8"/>
  <c r="V580" i="8"/>
  <c r="V581" i="8"/>
  <c r="V582" i="8"/>
  <c r="V583" i="8"/>
  <c r="V584" i="8"/>
  <c r="V585" i="8"/>
  <c r="V586" i="8"/>
  <c r="V587" i="8"/>
  <c r="V588" i="8"/>
  <c r="V589" i="8"/>
  <c r="V590" i="8"/>
  <c r="V591" i="8"/>
  <c r="V592" i="8"/>
  <c r="V593" i="8"/>
  <c r="V594" i="8"/>
  <c r="V595" i="8"/>
  <c r="V596" i="8"/>
  <c r="V597" i="8"/>
  <c r="V598" i="8"/>
  <c r="V599" i="8"/>
  <c r="V600" i="8"/>
  <c r="V601" i="8"/>
  <c r="V602" i="8"/>
  <c r="V603" i="8"/>
  <c r="V604" i="8"/>
  <c r="V605" i="8"/>
  <c r="V606" i="8"/>
  <c r="V607" i="8"/>
  <c r="V608" i="8"/>
  <c r="V609" i="8"/>
  <c r="V610" i="8"/>
  <c r="V611" i="8"/>
  <c r="V612" i="8"/>
  <c r="V613" i="8"/>
  <c r="V614" i="8"/>
  <c r="V615" i="8"/>
  <c r="V616" i="8"/>
  <c r="V617" i="8"/>
  <c r="V618" i="8"/>
  <c r="V619" i="8"/>
  <c r="V620" i="8"/>
  <c r="V621" i="8"/>
  <c r="V622" i="8"/>
  <c r="V623" i="8"/>
  <c r="V624" i="8"/>
  <c r="V625" i="8"/>
  <c r="V626" i="8"/>
  <c r="V627" i="8"/>
  <c r="V628" i="8"/>
  <c r="V629" i="8"/>
  <c r="V630" i="8"/>
  <c r="V631" i="8"/>
  <c r="V632" i="8"/>
  <c r="V633" i="8"/>
  <c r="V634" i="8"/>
  <c r="V635" i="8"/>
  <c r="V636" i="8"/>
  <c r="V637" i="8"/>
  <c r="V638" i="8"/>
  <c r="V639" i="8"/>
  <c r="V640" i="8"/>
  <c r="V641" i="8"/>
  <c r="V642" i="8"/>
  <c r="V643" i="8"/>
  <c r="V644" i="8"/>
  <c r="V645" i="8"/>
  <c r="V646" i="8"/>
  <c r="V647" i="8"/>
  <c r="V648" i="8"/>
  <c r="V649" i="8"/>
  <c r="V650" i="8"/>
  <c r="V651" i="8"/>
  <c r="V652" i="8"/>
  <c r="V653" i="8"/>
  <c r="V654" i="8"/>
  <c r="V655" i="8"/>
  <c r="V656" i="8"/>
  <c r="V657" i="8"/>
  <c r="V658" i="8"/>
  <c r="V659" i="8"/>
  <c r="V660" i="8"/>
  <c r="V661" i="8"/>
  <c r="V662" i="8"/>
  <c r="V663" i="8"/>
  <c r="V664" i="8"/>
  <c r="V665" i="8"/>
  <c r="V666" i="8"/>
  <c r="V667" i="8"/>
  <c r="V668" i="8"/>
  <c r="V669" i="8"/>
  <c r="V670" i="8"/>
  <c r="V671" i="8"/>
  <c r="V672" i="8"/>
  <c r="V673" i="8"/>
  <c r="V674" i="8"/>
  <c r="V675" i="8"/>
  <c r="V676" i="8"/>
  <c r="V677" i="8"/>
  <c r="V678" i="8"/>
  <c r="V679" i="8"/>
  <c r="V680" i="8"/>
  <c r="V681" i="8"/>
  <c r="V682" i="8"/>
  <c r="V683" i="8"/>
  <c r="V684" i="8"/>
  <c r="V685" i="8"/>
  <c r="V686" i="8"/>
  <c r="V687" i="8"/>
  <c r="V688" i="8"/>
  <c r="V689" i="8"/>
  <c r="V690" i="8"/>
  <c r="V691" i="8"/>
  <c r="V692" i="8"/>
  <c r="V693" i="8"/>
  <c r="V694" i="8"/>
  <c r="V695" i="8"/>
  <c r="V696" i="8"/>
  <c r="V697" i="8"/>
  <c r="V698" i="8"/>
  <c r="V699" i="8"/>
  <c r="V700" i="8"/>
  <c r="V701" i="8"/>
  <c r="V702" i="8"/>
  <c r="V703" i="8"/>
  <c r="V704" i="8"/>
  <c r="V705" i="8"/>
  <c r="V706" i="8"/>
  <c r="V707" i="8"/>
  <c r="V708" i="8"/>
  <c r="V709" i="8"/>
  <c r="V710" i="8"/>
  <c r="V711" i="8"/>
  <c r="V712" i="8"/>
  <c r="V713" i="8"/>
  <c r="V714" i="8"/>
  <c r="V715" i="8"/>
  <c r="V716" i="8"/>
  <c r="V717" i="8"/>
  <c r="V718" i="8"/>
  <c r="V719" i="8"/>
  <c r="V720" i="8"/>
  <c r="V721" i="8"/>
  <c r="V722" i="8"/>
  <c r="V723" i="8"/>
  <c r="V724" i="8"/>
  <c r="V725" i="8"/>
  <c r="V726" i="8"/>
  <c r="V727" i="8"/>
  <c r="V728" i="8"/>
  <c r="V729" i="8"/>
  <c r="V730" i="8"/>
  <c r="V731" i="8"/>
  <c r="V732" i="8"/>
  <c r="V733" i="8"/>
  <c r="V734" i="8"/>
  <c r="V735" i="8"/>
  <c r="V736" i="8"/>
  <c r="V737" i="8"/>
  <c r="V738" i="8"/>
  <c r="V739" i="8"/>
  <c r="V740" i="8"/>
  <c r="V741" i="8"/>
  <c r="V742" i="8"/>
  <c r="V743" i="8"/>
  <c r="V744" i="8"/>
  <c r="V745" i="8"/>
  <c r="V746" i="8"/>
  <c r="V747" i="8"/>
  <c r="V748" i="8"/>
  <c r="V749" i="8"/>
  <c r="V750" i="8"/>
  <c r="V751" i="8"/>
  <c r="V752" i="8"/>
  <c r="V753" i="8"/>
  <c r="V754" i="8"/>
  <c r="V755" i="8"/>
  <c r="V756" i="8"/>
  <c r="V757" i="8"/>
  <c r="V758" i="8"/>
  <c r="V759" i="8"/>
  <c r="V760" i="8"/>
  <c r="V761" i="8"/>
  <c r="V762" i="8"/>
  <c r="V763" i="8"/>
  <c r="V764" i="8"/>
  <c r="V765" i="8"/>
  <c r="V766" i="8"/>
  <c r="V767" i="8"/>
  <c r="V768" i="8"/>
  <c r="V769" i="8"/>
  <c r="V770" i="8"/>
  <c r="V771" i="8"/>
  <c r="V772" i="8"/>
  <c r="V773" i="8"/>
  <c r="V774" i="8"/>
  <c r="V775" i="8"/>
  <c r="V776" i="8"/>
  <c r="V777" i="8"/>
  <c r="V778" i="8"/>
  <c r="V779" i="8"/>
  <c r="V780" i="8"/>
  <c r="V781" i="8"/>
  <c r="V782" i="8"/>
  <c r="V783" i="8"/>
  <c r="V784" i="8"/>
  <c r="V785" i="8"/>
  <c r="V786" i="8"/>
  <c r="V787" i="8"/>
  <c r="V788" i="8"/>
  <c r="V789" i="8"/>
  <c r="V790" i="8"/>
  <c r="V791" i="8"/>
  <c r="V792" i="8"/>
  <c r="V793" i="8"/>
  <c r="V794" i="8"/>
  <c r="V795" i="8"/>
  <c r="V796" i="8"/>
  <c r="V797" i="8"/>
  <c r="V798" i="8"/>
  <c r="V799" i="8"/>
  <c r="V800" i="8"/>
  <c r="V801" i="8"/>
  <c r="V802" i="8"/>
  <c r="V803" i="8"/>
  <c r="V804" i="8"/>
  <c r="V805" i="8"/>
  <c r="V806" i="8"/>
  <c r="V807" i="8"/>
  <c r="V808" i="8"/>
  <c r="V809" i="8"/>
  <c r="V810" i="8"/>
  <c r="V811" i="8"/>
  <c r="V812" i="8"/>
  <c r="V813" i="8"/>
  <c r="V814" i="8"/>
  <c r="V815" i="8"/>
  <c r="V816" i="8"/>
  <c r="V817" i="8"/>
  <c r="V818" i="8"/>
  <c r="V819" i="8"/>
  <c r="V820" i="8"/>
  <c r="V821" i="8"/>
  <c r="V822" i="8"/>
  <c r="V823" i="8"/>
  <c r="V824" i="8"/>
  <c r="V825" i="8"/>
  <c r="V826" i="8"/>
  <c r="V827" i="8"/>
  <c r="V828" i="8"/>
  <c r="V829" i="8"/>
  <c r="V830" i="8"/>
  <c r="V831" i="8"/>
  <c r="V832" i="8"/>
  <c r="V833" i="8"/>
  <c r="V834" i="8"/>
  <c r="V835" i="8"/>
  <c r="V836" i="8"/>
  <c r="V837" i="8"/>
  <c r="V838" i="8"/>
  <c r="V839" i="8"/>
  <c r="V840" i="8"/>
  <c r="V841" i="8"/>
  <c r="V842" i="8"/>
  <c r="V843" i="8"/>
  <c r="V844" i="8"/>
  <c r="V845" i="8"/>
  <c r="V846" i="8"/>
  <c r="V847" i="8"/>
  <c r="V848" i="8"/>
  <c r="V849" i="8"/>
  <c r="V850" i="8"/>
  <c r="V851" i="8"/>
  <c r="V852" i="8"/>
  <c r="V853" i="8"/>
  <c r="V854" i="8"/>
  <c r="V855" i="8"/>
  <c r="V856" i="8"/>
  <c r="V857" i="8"/>
  <c r="V858" i="8"/>
  <c r="V859" i="8"/>
  <c r="V860" i="8"/>
  <c r="V861" i="8"/>
  <c r="V862" i="8"/>
  <c r="V863" i="8"/>
  <c r="V864" i="8"/>
  <c r="V865" i="8"/>
  <c r="V866" i="8"/>
  <c r="V867" i="8"/>
  <c r="V868" i="8"/>
  <c r="V869" i="8"/>
  <c r="V870" i="8"/>
  <c r="V871" i="8"/>
  <c r="V872" i="8"/>
  <c r="V873" i="8"/>
  <c r="V874" i="8"/>
  <c r="V875" i="8"/>
  <c r="V876" i="8"/>
  <c r="V877" i="8"/>
  <c r="V878" i="8"/>
  <c r="V879" i="8"/>
  <c r="V880" i="8"/>
  <c r="V881" i="8"/>
  <c r="V882" i="8"/>
  <c r="V883" i="8"/>
  <c r="V884" i="8"/>
  <c r="V885" i="8"/>
  <c r="V886" i="8"/>
  <c r="V887" i="8"/>
  <c r="V888" i="8"/>
  <c r="V889" i="8"/>
  <c r="V890" i="8"/>
  <c r="V891" i="8"/>
  <c r="V892" i="8"/>
  <c r="V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8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156" i="8"/>
  <c r="T157" i="8"/>
  <c r="T158" i="8"/>
  <c r="T159" i="8"/>
  <c r="T160" i="8"/>
  <c r="T161" i="8"/>
  <c r="T162" i="8"/>
  <c r="T163" i="8"/>
  <c r="T164" i="8"/>
  <c r="T165" i="8"/>
  <c r="T166" i="8"/>
  <c r="T167" i="8"/>
  <c r="T168" i="8"/>
  <c r="T169" i="8"/>
  <c r="T170" i="8"/>
  <c r="T171" i="8"/>
  <c r="T172" i="8"/>
  <c r="T173" i="8"/>
  <c r="T174" i="8"/>
  <c r="T175" i="8"/>
  <c r="T176" i="8"/>
  <c r="T177" i="8"/>
  <c r="T178" i="8"/>
  <c r="T179" i="8"/>
  <c r="T180" i="8"/>
  <c r="T181" i="8"/>
  <c r="T182" i="8"/>
  <c r="T183" i="8"/>
  <c r="T184" i="8"/>
  <c r="T185" i="8"/>
  <c r="T186" i="8"/>
  <c r="T187" i="8"/>
  <c r="T188" i="8"/>
  <c r="T189" i="8"/>
  <c r="T190" i="8"/>
  <c r="T191" i="8"/>
  <c r="T192" i="8"/>
  <c r="T193" i="8"/>
  <c r="T194" i="8"/>
  <c r="T195" i="8"/>
  <c r="T196" i="8"/>
  <c r="T197" i="8"/>
  <c r="T198" i="8"/>
  <c r="T199" i="8"/>
  <c r="T200" i="8"/>
  <c r="T201" i="8"/>
  <c r="T202" i="8"/>
  <c r="T203" i="8"/>
  <c r="T204" i="8"/>
  <c r="T205" i="8"/>
  <c r="T206" i="8"/>
  <c r="T207" i="8"/>
  <c r="T208" i="8"/>
  <c r="T209" i="8"/>
  <c r="T210" i="8"/>
  <c r="T211" i="8"/>
  <c r="T212" i="8"/>
  <c r="T213" i="8"/>
  <c r="T214" i="8"/>
  <c r="T215" i="8"/>
  <c r="T216" i="8"/>
  <c r="T217" i="8"/>
  <c r="T218" i="8"/>
  <c r="T219" i="8"/>
  <c r="T220" i="8"/>
  <c r="T221" i="8"/>
  <c r="T222" i="8"/>
  <c r="T223" i="8"/>
  <c r="T224" i="8"/>
  <c r="T225" i="8"/>
  <c r="T226" i="8"/>
  <c r="T227" i="8"/>
  <c r="T228" i="8"/>
  <c r="T229" i="8"/>
  <c r="T230" i="8"/>
  <c r="T231" i="8"/>
  <c r="T232" i="8"/>
  <c r="T233" i="8"/>
  <c r="T234" i="8"/>
  <c r="T235" i="8"/>
  <c r="T236" i="8"/>
  <c r="T237" i="8"/>
  <c r="T238" i="8"/>
  <c r="T239" i="8"/>
  <c r="T240" i="8"/>
  <c r="T241" i="8"/>
  <c r="T242" i="8"/>
  <c r="T243" i="8"/>
  <c r="T244" i="8"/>
  <c r="T245" i="8"/>
  <c r="T246" i="8"/>
  <c r="T247" i="8"/>
  <c r="T248" i="8"/>
  <c r="T249" i="8"/>
  <c r="T250" i="8"/>
  <c r="T251" i="8"/>
  <c r="T252" i="8"/>
  <c r="T253" i="8"/>
  <c r="T254" i="8"/>
  <c r="T255" i="8"/>
  <c r="T256" i="8"/>
  <c r="T257" i="8"/>
  <c r="T258" i="8"/>
  <c r="T259" i="8"/>
  <c r="T260" i="8"/>
  <c r="T261" i="8"/>
  <c r="T262" i="8"/>
  <c r="T263" i="8"/>
  <c r="T264" i="8"/>
  <c r="T265" i="8"/>
  <c r="T266" i="8"/>
  <c r="T267" i="8"/>
  <c r="T268" i="8"/>
  <c r="T269" i="8"/>
  <c r="T270" i="8"/>
  <c r="T271" i="8"/>
  <c r="T272" i="8"/>
  <c r="T273" i="8"/>
  <c r="T274" i="8"/>
  <c r="T275" i="8"/>
  <c r="T276" i="8"/>
  <c r="T277" i="8"/>
  <c r="T278" i="8"/>
  <c r="T279" i="8"/>
  <c r="T280" i="8"/>
  <c r="T281" i="8"/>
  <c r="T282" i="8"/>
  <c r="T283" i="8"/>
  <c r="T284" i="8"/>
  <c r="T285" i="8"/>
  <c r="T286" i="8"/>
  <c r="T287" i="8"/>
  <c r="T288" i="8"/>
  <c r="T289" i="8"/>
  <c r="T290" i="8"/>
  <c r="T291" i="8"/>
  <c r="T292" i="8"/>
  <c r="T293" i="8"/>
  <c r="T294" i="8"/>
  <c r="T295" i="8"/>
  <c r="T296" i="8"/>
  <c r="T297" i="8"/>
  <c r="T298" i="8"/>
  <c r="T299" i="8"/>
  <c r="T300" i="8"/>
  <c r="T301" i="8"/>
  <c r="T302" i="8"/>
  <c r="T303" i="8"/>
  <c r="T304" i="8"/>
  <c r="T305" i="8"/>
  <c r="T306" i="8"/>
  <c r="T307" i="8"/>
  <c r="T308" i="8"/>
  <c r="T309" i="8"/>
  <c r="T310" i="8"/>
  <c r="T311" i="8"/>
  <c r="T312" i="8"/>
  <c r="T313" i="8"/>
  <c r="T314" i="8"/>
  <c r="T315" i="8"/>
  <c r="T316" i="8"/>
  <c r="T317" i="8"/>
  <c r="T318" i="8"/>
  <c r="T319" i="8"/>
  <c r="T320" i="8"/>
  <c r="T321" i="8"/>
  <c r="T322" i="8"/>
  <c r="T323" i="8"/>
  <c r="T324" i="8"/>
  <c r="T325" i="8"/>
  <c r="T326" i="8"/>
  <c r="T327" i="8"/>
  <c r="T328" i="8"/>
  <c r="T329" i="8"/>
  <c r="T330" i="8"/>
  <c r="T331" i="8"/>
  <c r="T332" i="8"/>
  <c r="T333" i="8"/>
  <c r="T334" i="8"/>
  <c r="T335" i="8"/>
  <c r="T336" i="8"/>
  <c r="T337" i="8"/>
  <c r="T338" i="8"/>
  <c r="T339" i="8"/>
  <c r="T340" i="8"/>
  <c r="T341" i="8"/>
  <c r="T342" i="8"/>
  <c r="T343" i="8"/>
  <c r="T344" i="8"/>
  <c r="T345" i="8"/>
  <c r="T346" i="8"/>
  <c r="T347" i="8"/>
  <c r="T348" i="8"/>
  <c r="T349" i="8"/>
  <c r="T350" i="8"/>
  <c r="T351" i="8"/>
  <c r="T352" i="8"/>
  <c r="T353" i="8"/>
  <c r="T354" i="8"/>
  <c r="T355" i="8"/>
  <c r="T356" i="8"/>
  <c r="T357" i="8"/>
  <c r="T358" i="8"/>
  <c r="T359" i="8"/>
  <c r="T360" i="8"/>
  <c r="T361" i="8"/>
  <c r="T362" i="8"/>
  <c r="T363" i="8"/>
  <c r="T364" i="8"/>
  <c r="T365" i="8"/>
  <c r="T366" i="8"/>
  <c r="T367" i="8"/>
  <c r="T368" i="8"/>
  <c r="T369" i="8"/>
  <c r="T370" i="8"/>
  <c r="T371" i="8"/>
  <c r="T372" i="8"/>
  <c r="T373" i="8"/>
  <c r="T374" i="8"/>
  <c r="T375" i="8"/>
  <c r="T376" i="8"/>
  <c r="T377" i="8"/>
  <c r="T378" i="8"/>
  <c r="T379" i="8"/>
  <c r="T380" i="8"/>
  <c r="T381" i="8"/>
  <c r="T382" i="8"/>
  <c r="T383" i="8"/>
  <c r="T384" i="8"/>
  <c r="T385" i="8"/>
  <c r="T386" i="8"/>
  <c r="T387" i="8"/>
  <c r="T388" i="8"/>
  <c r="T389" i="8"/>
  <c r="T390" i="8"/>
  <c r="T391" i="8"/>
  <c r="T392" i="8"/>
  <c r="T393" i="8"/>
  <c r="T394" i="8"/>
  <c r="T395" i="8"/>
  <c r="T396" i="8"/>
  <c r="T397" i="8"/>
  <c r="T398" i="8"/>
  <c r="T399" i="8"/>
  <c r="T400" i="8"/>
  <c r="T401" i="8"/>
  <c r="T402" i="8"/>
  <c r="T403" i="8"/>
  <c r="T404" i="8"/>
  <c r="T405" i="8"/>
  <c r="T406" i="8"/>
  <c r="T407" i="8"/>
  <c r="T408" i="8"/>
  <c r="T409" i="8"/>
  <c r="T410" i="8"/>
  <c r="T411" i="8"/>
  <c r="T412" i="8"/>
  <c r="T413" i="8"/>
  <c r="T414" i="8"/>
  <c r="T415" i="8"/>
  <c r="T416" i="8"/>
  <c r="T417" i="8"/>
  <c r="T418" i="8"/>
  <c r="T419" i="8"/>
  <c r="T420" i="8"/>
  <c r="T421" i="8"/>
  <c r="T422" i="8"/>
  <c r="T423" i="8"/>
  <c r="T424" i="8"/>
  <c r="T425" i="8"/>
  <c r="T426" i="8"/>
  <c r="T427" i="8"/>
  <c r="T428" i="8"/>
  <c r="T429" i="8"/>
  <c r="T430" i="8"/>
  <c r="T431" i="8"/>
  <c r="T432" i="8"/>
  <c r="T433" i="8"/>
  <c r="T434" i="8"/>
  <c r="T435" i="8"/>
  <c r="T436" i="8"/>
  <c r="T437" i="8"/>
  <c r="T438" i="8"/>
  <c r="T439" i="8"/>
  <c r="T440" i="8"/>
  <c r="T441" i="8"/>
  <c r="T442" i="8"/>
  <c r="T443" i="8"/>
  <c r="T444" i="8"/>
  <c r="T445" i="8"/>
  <c r="T446" i="8"/>
  <c r="T447" i="8"/>
  <c r="T448" i="8"/>
  <c r="T449" i="8"/>
  <c r="T450" i="8"/>
  <c r="T451" i="8"/>
  <c r="T452" i="8"/>
  <c r="T453" i="8"/>
  <c r="T454" i="8"/>
  <c r="T455" i="8"/>
  <c r="T456" i="8"/>
  <c r="T457" i="8"/>
  <c r="T458" i="8"/>
  <c r="T459" i="8"/>
  <c r="T460" i="8"/>
  <c r="T461" i="8"/>
  <c r="T462" i="8"/>
  <c r="T463" i="8"/>
  <c r="T464" i="8"/>
  <c r="T465" i="8"/>
  <c r="T466" i="8"/>
  <c r="T467" i="8"/>
  <c r="T468" i="8"/>
  <c r="T469" i="8"/>
  <c r="T470" i="8"/>
  <c r="T471" i="8"/>
  <c r="T472" i="8"/>
  <c r="T473" i="8"/>
  <c r="T474" i="8"/>
  <c r="T475" i="8"/>
  <c r="T476" i="8"/>
  <c r="T477" i="8"/>
  <c r="T478" i="8"/>
  <c r="T479" i="8"/>
  <c r="T480" i="8"/>
  <c r="T481" i="8"/>
  <c r="T482" i="8"/>
  <c r="T483" i="8"/>
  <c r="T484" i="8"/>
  <c r="T485" i="8"/>
  <c r="T486" i="8"/>
  <c r="T487" i="8"/>
  <c r="T488" i="8"/>
  <c r="T489" i="8"/>
  <c r="T490" i="8"/>
  <c r="T491" i="8"/>
  <c r="T492" i="8"/>
  <c r="T493" i="8"/>
  <c r="T494" i="8"/>
  <c r="T495" i="8"/>
  <c r="T496" i="8"/>
  <c r="T497" i="8"/>
  <c r="T498" i="8"/>
  <c r="T499" i="8"/>
  <c r="T500" i="8"/>
  <c r="T501" i="8"/>
  <c r="T502" i="8"/>
  <c r="T503" i="8"/>
  <c r="T504" i="8"/>
  <c r="T505" i="8"/>
  <c r="T506" i="8"/>
  <c r="T507" i="8"/>
  <c r="T508" i="8"/>
  <c r="T509" i="8"/>
  <c r="T510" i="8"/>
  <c r="T511" i="8"/>
  <c r="T512" i="8"/>
  <c r="T513" i="8"/>
  <c r="T514" i="8"/>
  <c r="T515" i="8"/>
  <c r="T516" i="8"/>
  <c r="T517" i="8"/>
  <c r="T518" i="8"/>
  <c r="T519" i="8"/>
  <c r="T520" i="8"/>
  <c r="T521" i="8"/>
  <c r="T522" i="8"/>
  <c r="T523" i="8"/>
  <c r="T524" i="8"/>
  <c r="T525" i="8"/>
  <c r="T526" i="8"/>
  <c r="T527" i="8"/>
  <c r="T528" i="8"/>
  <c r="T529" i="8"/>
  <c r="T530" i="8"/>
  <c r="T531" i="8"/>
  <c r="T532" i="8"/>
  <c r="T533" i="8"/>
  <c r="T534" i="8"/>
  <c r="T535" i="8"/>
  <c r="T536" i="8"/>
  <c r="T537" i="8"/>
  <c r="T538" i="8"/>
  <c r="T539" i="8"/>
  <c r="T540" i="8"/>
  <c r="T541" i="8"/>
  <c r="T542" i="8"/>
  <c r="T543" i="8"/>
  <c r="T544" i="8"/>
  <c r="T545" i="8"/>
  <c r="T546" i="8"/>
  <c r="T547" i="8"/>
  <c r="T548" i="8"/>
  <c r="T549" i="8"/>
  <c r="T550" i="8"/>
  <c r="T551" i="8"/>
  <c r="T552" i="8"/>
  <c r="T553" i="8"/>
  <c r="T554" i="8"/>
  <c r="T555" i="8"/>
  <c r="T556" i="8"/>
  <c r="T557" i="8"/>
  <c r="T558" i="8"/>
  <c r="T559" i="8"/>
  <c r="T560" i="8"/>
  <c r="T561" i="8"/>
  <c r="T562" i="8"/>
  <c r="T563" i="8"/>
  <c r="T564" i="8"/>
  <c r="T565" i="8"/>
  <c r="T566" i="8"/>
  <c r="T567" i="8"/>
  <c r="T568" i="8"/>
  <c r="T569" i="8"/>
  <c r="T570" i="8"/>
  <c r="T571" i="8"/>
  <c r="T572" i="8"/>
  <c r="T573" i="8"/>
  <c r="T574" i="8"/>
  <c r="T575" i="8"/>
  <c r="T576" i="8"/>
  <c r="T577" i="8"/>
  <c r="T578" i="8"/>
  <c r="T579" i="8"/>
  <c r="T580" i="8"/>
  <c r="T581" i="8"/>
  <c r="T582" i="8"/>
  <c r="T583" i="8"/>
  <c r="T584" i="8"/>
  <c r="T585" i="8"/>
  <c r="T586" i="8"/>
  <c r="T587" i="8"/>
  <c r="T588" i="8"/>
  <c r="T589" i="8"/>
  <c r="T590" i="8"/>
  <c r="T591" i="8"/>
  <c r="T592" i="8"/>
  <c r="T593" i="8"/>
  <c r="T594" i="8"/>
  <c r="T595" i="8"/>
  <c r="T596" i="8"/>
  <c r="T597" i="8"/>
  <c r="T598" i="8"/>
  <c r="T599" i="8"/>
  <c r="T600" i="8"/>
  <c r="T601" i="8"/>
  <c r="T602" i="8"/>
  <c r="T603" i="8"/>
  <c r="T604" i="8"/>
  <c r="T605" i="8"/>
  <c r="T606" i="8"/>
  <c r="T607" i="8"/>
  <c r="T608" i="8"/>
  <c r="T609" i="8"/>
  <c r="T610" i="8"/>
  <c r="T611" i="8"/>
  <c r="T612" i="8"/>
  <c r="T613" i="8"/>
  <c r="T614" i="8"/>
  <c r="T615" i="8"/>
  <c r="T616" i="8"/>
  <c r="T617" i="8"/>
  <c r="T618" i="8"/>
  <c r="T619" i="8"/>
  <c r="T620" i="8"/>
  <c r="T621" i="8"/>
  <c r="T622" i="8"/>
  <c r="T623" i="8"/>
  <c r="T624" i="8"/>
  <c r="T625" i="8"/>
  <c r="T626" i="8"/>
  <c r="T627" i="8"/>
  <c r="T628" i="8"/>
  <c r="T629" i="8"/>
  <c r="T630" i="8"/>
  <c r="T631" i="8"/>
  <c r="T632" i="8"/>
  <c r="T633" i="8"/>
  <c r="T634" i="8"/>
  <c r="T635" i="8"/>
  <c r="T636" i="8"/>
  <c r="T637" i="8"/>
  <c r="T638" i="8"/>
  <c r="T639" i="8"/>
  <c r="T640" i="8"/>
  <c r="T641" i="8"/>
  <c r="T642" i="8"/>
  <c r="T643" i="8"/>
  <c r="T644" i="8"/>
  <c r="T645" i="8"/>
  <c r="T646" i="8"/>
  <c r="T647" i="8"/>
  <c r="T648" i="8"/>
  <c r="T649" i="8"/>
  <c r="T650" i="8"/>
  <c r="T651" i="8"/>
  <c r="T652" i="8"/>
  <c r="T653" i="8"/>
  <c r="T654" i="8"/>
  <c r="T655" i="8"/>
  <c r="T656" i="8"/>
  <c r="T657" i="8"/>
  <c r="T658" i="8"/>
  <c r="T659" i="8"/>
  <c r="T660" i="8"/>
  <c r="T661" i="8"/>
  <c r="T662" i="8"/>
  <c r="T663" i="8"/>
  <c r="T664" i="8"/>
  <c r="T665" i="8"/>
  <c r="T666" i="8"/>
  <c r="T667" i="8"/>
  <c r="T668" i="8"/>
  <c r="T669" i="8"/>
  <c r="T670" i="8"/>
  <c r="T671" i="8"/>
  <c r="T672" i="8"/>
  <c r="T673" i="8"/>
  <c r="T674" i="8"/>
  <c r="T675" i="8"/>
  <c r="T676" i="8"/>
  <c r="T677" i="8"/>
  <c r="T678" i="8"/>
  <c r="T679" i="8"/>
  <c r="T680" i="8"/>
  <c r="T681" i="8"/>
  <c r="T682" i="8"/>
  <c r="T683" i="8"/>
  <c r="T684" i="8"/>
  <c r="T685" i="8"/>
  <c r="T686" i="8"/>
  <c r="T687" i="8"/>
  <c r="T688" i="8"/>
  <c r="T689" i="8"/>
  <c r="T690" i="8"/>
  <c r="T691" i="8"/>
  <c r="T692" i="8"/>
  <c r="T693" i="8"/>
  <c r="T694" i="8"/>
  <c r="T695" i="8"/>
  <c r="T696" i="8"/>
  <c r="T697" i="8"/>
  <c r="T698" i="8"/>
  <c r="T699" i="8"/>
  <c r="T700" i="8"/>
  <c r="T701" i="8"/>
  <c r="T702" i="8"/>
  <c r="T703" i="8"/>
  <c r="T704" i="8"/>
  <c r="T705" i="8"/>
  <c r="T706" i="8"/>
  <c r="T707" i="8"/>
  <c r="T708" i="8"/>
  <c r="T709" i="8"/>
  <c r="T710" i="8"/>
  <c r="T711" i="8"/>
  <c r="T712" i="8"/>
  <c r="T713" i="8"/>
  <c r="T714" i="8"/>
  <c r="T715" i="8"/>
  <c r="T716" i="8"/>
  <c r="T717" i="8"/>
  <c r="T718" i="8"/>
  <c r="T719" i="8"/>
  <c r="T720" i="8"/>
  <c r="T721" i="8"/>
  <c r="T722" i="8"/>
  <c r="T723" i="8"/>
  <c r="T724" i="8"/>
  <c r="T725" i="8"/>
  <c r="T726" i="8"/>
  <c r="T727" i="8"/>
  <c r="T728" i="8"/>
  <c r="T729" i="8"/>
  <c r="T730" i="8"/>
  <c r="T731" i="8"/>
  <c r="T732" i="8"/>
  <c r="T733" i="8"/>
  <c r="T734" i="8"/>
  <c r="T735" i="8"/>
  <c r="T736" i="8"/>
  <c r="T737" i="8"/>
  <c r="T738" i="8"/>
  <c r="T739" i="8"/>
  <c r="T740" i="8"/>
  <c r="T741" i="8"/>
  <c r="T742" i="8"/>
  <c r="T743" i="8"/>
  <c r="T744" i="8"/>
  <c r="T745" i="8"/>
  <c r="T746" i="8"/>
  <c r="T747" i="8"/>
  <c r="T748" i="8"/>
  <c r="T749" i="8"/>
  <c r="T750" i="8"/>
  <c r="T751" i="8"/>
  <c r="T752" i="8"/>
  <c r="T753" i="8"/>
  <c r="T754" i="8"/>
  <c r="T755" i="8"/>
  <c r="T756" i="8"/>
  <c r="T757" i="8"/>
  <c r="T758" i="8"/>
  <c r="T759" i="8"/>
  <c r="T760" i="8"/>
  <c r="T761" i="8"/>
  <c r="T762" i="8"/>
  <c r="T763" i="8"/>
  <c r="T764" i="8"/>
  <c r="T765" i="8"/>
  <c r="T766" i="8"/>
  <c r="T767" i="8"/>
  <c r="T768" i="8"/>
  <c r="T769" i="8"/>
  <c r="T770" i="8"/>
  <c r="T771" i="8"/>
  <c r="T772" i="8"/>
  <c r="T773" i="8"/>
  <c r="T774" i="8"/>
  <c r="T775" i="8"/>
  <c r="T776" i="8"/>
  <c r="T777" i="8"/>
  <c r="T778" i="8"/>
  <c r="T779" i="8"/>
  <c r="T780" i="8"/>
  <c r="T781" i="8"/>
  <c r="T782" i="8"/>
  <c r="T783" i="8"/>
  <c r="T784" i="8"/>
  <c r="T785" i="8"/>
  <c r="T786" i="8"/>
  <c r="T787" i="8"/>
  <c r="T788" i="8"/>
  <c r="T789" i="8"/>
  <c r="T790" i="8"/>
  <c r="T791" i="8"/>
  <c r="T792" i="8"/>
  <c r="T793" i="8"/>
  <c r="T794" i="8"/>
  <c r="T795" i="8"/>
  <c r="T796" i="8"/>
  <c r="T797" i="8"/>
  <c r="T798" i="8"/>
  <c r="T799" i="8"/>
  <c r="T800" i="8"/>
  <c r="T801" i="8"/>
  <c r="T802" i="8"/>
  <c r="T803" i="8"/>
  <c r="T804" i="8"/>
  <c r="T805" i="8"/>
  <c r="T806" i="8"/>
  <c r="T807" i="8"/>
  <c r="T808" i="8"/>
  <c r="T809" i="8"/>
  <c r="T810" i="8"/>
  <c r="T811" i="8"/>
  <c r="T812" i="8"/>
  <c r="T813" i="8"/>
  <c r="T814" i="8"/>
  <c r="T815" i="8"/>
  <c r="T816" i="8"/>
  <c r="T817" i="8"/>
  <c r="T818" i="8"/>
  <c r="T819" i="8"/>
  <c r="T820" i="8"/>
  <c r="T821" i="8"/>
  <c r="T822" i="8"/>
  <c r="T823" i="8"/>
  <c r="T824" i="8"/>
  <c r="T825" i="8"/>
  <c r="T826" i="8"/>
  <c r="T827" i="8"/>
  <c r="T828" i="8"/>
  <c r="T829" i="8"/>
  <c r="T830" i="8"/>
  <c r="T831" i="8"/>
  <c r="T832" i="8"/>
  <c r="T833" i="8"/>
  <c r="T834" i="8"/>
  <c r="T835" i="8"/>
  <c r="T836" i="8"/>
  <c r="T837" i="8"/>
  <c r="T838" i="8"/>
  <c r="T839" i="8"/>
  <c r="T840" i="8"/>
  <c r="T841" i="8"/>
  <c r="T842" i="8"/>
  <c r="T843" i="8"/>
  <c r="T844" i="8"/>
  <c r="T845" i="8"/>
  <c r="T846" i="8"/>
  <c r="T847" i="8"/>
  <c r="T848" i="8"/>
  <c r="T849" i="8"/>
  <c r="T850" i="8"/>
  <c r="T851" i="8"/>
  <c r="T852" i="8"/>
  <c r="T853" i="8"/>
  <c r="T854" i="8"/>
  <c r="T855" i="8"/>
  <c r="T856" i="8"/>
  <c r="T857" i="8"/>
  <c r="T858" i="8"/>
  <c r="T859" i="8"/>
  <c r="T860" i="8"/>
  <c r="T861" i="8"/>
  <c r="T862" i="8"/>
  <c r="T863" i="8"/>
  <c r="T864" i="8"/>
  <c r="T865" i="8"/>
  <c r="T866" i="8"/>
  <c r="T867" i="8"/>
  <c r="T868" i="8"/>
  <c r="T869" i="8"/>
  <c r="T870" i="8"/>
  <c r="T871" i="8"/>
  <c r="T872" i="8"/>
  <c r="T873" i="8"/>
  <c r="T874" i="8"/>
  <c r="T875" i="8"/>
  <c r="T876" i="8"/>
  <c r="T877" i="8"/>
  <c r="T878" i="8"/>
  <c r="T879" i="8"/>
  <c r="T880" i="8"/>
  <c r="T881" i="8"/>
  <c r="T882" i="8"/>
  <c r="T883" i="8"/>
  <c r="T884" i="8"/>
  <c r="T885" i="8"/>
  <c r="T886" i="8"/>
  <c r="T887" i="8"/>
  <c r="T888" i="8"/>
  <c r="T889" i="8"/>
  <c r="T890" i="8"/>
  <c r="T891" i="8"/>
  <c r="T892" i="8"/>
  <c r="T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177" i="8"/>
  <c r="N178" i="8"/>
  <c r="N179" i="8"/>
  <c r="N180" i="8"/>
  <c r="N181" i="8"/>
  <c r="N182" i="8"/>
  <c r="N183" i="8"/>
  <c r="N184" i="8"/>
  <c r="N185" i="8"/>
  <c r="N186" i="8"/>
  <c r="N187" i="8"/>
  <c r="N188" i="8"/>
  <c r="N189" i="8"/>
  <c r="N190" i="8"/>
  <c r="N191" i="8"/>
  <c r="N192" i="8"/>
  <c r="N193" i="8"/>
  <c r="N194" i="8"/>
  <c r="N195" i="8"/>
  <c r="N196" i="8"/>
  <c r="N197" i="8"/>
  <c r="N198" i="8"/>
  <c r="N199" i="8"/>
  <c r="N200" i="8"/>
  <c r="N201" i="8"/>
  <c r="N202" i="8"/>
  <c r="N203" i="8"/>
  <c r="N204" i="8"/>
  <c r="N205" i="8"/>
  <c r="N206" i="8"/>
  <c r="N207" i="8"/>
  <c r="N208" i="8"/>
  <c r="N209" i="8"/>
  <c r="N210" i="8"/>
  <c r="N211" i="8"/>
  <c r="N212" i="8"/>
  <c r="N213" i="8"/>
  <c r="N214" i="8"/>
  <c r="N215" i="8"/>
  <c r="N216" i="8"/>
  <c r="N217" i="8"/>
  <c r="N218" i="8"/>
  <c r="N219" i="8"/>
  <c r="N220" i="8"/>
  <c r="N221" i="8"/>
  <c r="N222" i="8"/>
  <c r="N223" i="8"/>
  <c r="N224" i="8"/>
  <c r="N225" i="8"/>
  <c r="N226" i="8"/>
  <c r="N227" i="8"/>
  <c r="N228" i="8"/>
  <c r="N229" i="8"/>
  <c r="N230" i="8"/>
  <c r="N231" i="8"/>
  <c r="N232" i="8"/>
  <c r="N233" i="8"/>
  <c r="N234" i="8"/>
  <c r="N235" i="8"/>
  <c r="N236" i="8"/>
  <c r="N237" i="8"/>
  <c r="N238" i="8"/>
  <c r="N239" i="8"/>
  <c r="N240" i="8"/>
  <c r="N241" i="8"/>
  <c r="N242" i="8"/>
  <c r="N243" i="8"/>
  <c r="N244" i="8"/>
  <c r="N245" i="8"/>
  <c r="N246" i="8"/>
  <c r="N247" i="8"/>
  <c r="N248" i="8"/>
  <c r="N249" i="8"/>
  <c r="N250" i="8"/>
  <c r="N251" i="8"/>
  <c r="N252" i="8"/>
  <c r="N253" i="8"/>
  <c r="N254" i="8"/>
  <c r="N255" i="8"/>
  <c r="N256" i="8"/>
  <c r="N257" i="8"/>
  <c r="N258" i="8"/>
  <c r="N259" i="8"/>
  <c r="N260" i="8"/>
  <c r="N261" i="8"/>
  <c r="N262" i="8"/>
  <c r="N263" i="8"/>
  <c r="N264" i="8"/>
  <c r="N265" i="8"/>
  <c r="N266" i="8"/>
  <c r="N267" i="8"/>
  <c r="N268" i="8"/>
  <c r="N269" i="8"/>
  <c r="N270" i="8"/>
  <c r="N271" i="8"/>
  <c r="N272" i="8"/>
  <c r="N273" i="8"/>
  <c r="N274" i="8"/>
  <c r="N275" i="8"/>
  <c r="N276" i="8"/>
  <c r="N277" i="8"/>
  <c r="N278" i="8"/>
  <c r="N279" i="8"/>
  <c r="N280" i="8"/>
  <c r="N281" i="8"/>
  <c r="N282" i="8"/>
  <c r="N283" i="8"/>
  <c r="N284" i="8"/>
  <c r="N285" i="8"/>
  <c r="N286" i="8"/>
  <c r="N287" i="8"/>
  <c r="N288" i="8"/>
  <c r="N289" i="8"/>
  <c r="N290" i="8"/>
  <c r="N291" i="8"/>
  <c r="N292" i="8"/>
  <c r="N293" i="8"/>
  <c r="N294" i="8"/>
  <c r="N295" i="8"/>
  <c r="N296" i="8"/>
  <c r="N297" i="8"/>
  <c r="N298" i="8"/>
  <c r="N299" i="8"/>
  <c r="N300" i="8"/>
  <c r="N301" i="8"/>
  <c r="N302" i="8"/>
  <c r="N303" i="8"/>
  <c r="N304" i="8"/>
  <c r="N305" i="8"/>
  <c r="N306" i="8"/>
  <c r="N307" i="8"/>
  <c r="N308" i="8"/>
  <c r="N309" i="8"/>
  <c r="N310" i="8"/>
  <c r="N311" i="8"/>
  <c r="N312" i="8"/>
  <c r="N313" i="8"/>
  <c r="N314" i="8"/>
  <c r="N315" i="8"/>
  <c r="N316" i="8"/>
  <c r="N317" i="8"/>
  <c r="N318" i="8"/>
  <c r="N319" i="8"/>
  <c r="N320" i="8"/>
  <c r="N321" i="8"/>
  <c r="N322" i="8"/>
  <c r="N323" i="8"/>
  <c r="N324" i="8"/>
  <c r="N325" i="8"/>
  <c r="N326" i="8"/>
  <c r="N327" i="8"/>
  <c r="N328" i="8"/>
  <c r="N329" i="8"/>
  <c r="N330" i="8"/>
  <c r="N331" i="8"/>
  <c r="N332" i="8"/>
  <c r="N333" i="8"/>
  <c r="N334" i="8"/>
  <c r="N335" i="8"/>
  <c r="N336" i="8"/>
  <c r="N337" i="8"/>
  <c r="N338" i="8"/>
  <c r="N339" i="8"/>
  <c r="N340" i="8"/>
  <c r="N341" i="8"/>
  <c r="N342" i="8"/>
  <c r="N343" i="8"/>
  <c r="N344" i="8"/>
  <c r="N345" i="8"/>
  <c r="N346" i="8"/>
  <c r="N347" i="8"/>
  <c r="N348" i="8"/>
  <c r="N349" i="8"/>
  <c r="N350" i="8"/>
  <c r="N351" i="8"/>
  <c r="N352" i="8"/>
  <c r="N353" i="8"/>
  <c r="N354" i="8"/>
  <c r="N355" i="8"/>
  <c r="N356" i="8"/>
  <c r="N357" i="8"/>
  <c r="N358" i="8"/>
  <c r="N359" i="8"/>
  <c r="N360" i="8"/>
  <c r="N361" i="8"/>
  <c r="N362" i="8"/>
  <c r="N363" i="8"/>
  <c r="N364" i="8"/>
  <c r="N365" i="8"/>
  <c r="N366" i="8"/>
  <c r="N367" i="8"/>
  <c r="N368" i="8"/>
  <c r="N369" i="8"/>
  <c r="N370" i="8"/>
  <c r="N371" i="8"/>
  <c r="N372" i="8"/>
  <c r="N373" i="8"/>
  <c r="N374" i="8"/>
  <c r="N375" i="8"/>
  <c r="N376" i="8"/>
  <c r="N377" i="8"/>
  <c r="N378" i="8"/>
  <c r="N379" i="8"/>
  <c r="N380" i="8"/>
  <c r="N381" i="8"/>
  <c r="N382" i="8"/>
  <c r="N383" i="8"/>
  <c r="N384" i="8"/>
  <c r="N385" i="8"/>
  <c r="N386" i="8"/>
  <c r="N387" i="8"/>
  <c r="N388" i="8"/>
  <c r="N389" i="8"/>
  <c r="N390" i="8"/>
  <c r="N391" i="8"/>
  <c r="N392" i="8"/>
  <c r="N393" i="8"/>
  <c r="N394" i="8"/>
  <c r="N395" i="8"/>
  <c r="N396" i="8"/>
  <c r="N397" i="8"/>
  <c r="N398" i="8"/>
  <c r="N399" i="8"/>
  <c r="N400" i="8"/>
  <c r="N401" i="8"/>
  <c r="N402" i="8"/>
  <c r="N403" i="8"/>
  <c r="N404" i="8"/>
  <c r="N405" i="8"/>
  <c r="N406" i="8"/>
  <c r="N407" i="8"/>
  <c r="N408" i="8"/>
  <c r="N409" i="8"/>
  <c r="N410" i="8"/>
  <c r="N411" i="8"/>
  <c r="N412" i="8"/>
  <c r="N413" i="8"/>
  <c r="N414" i="8"/>
  <c r="N415" i="8"/>
  <c r="N416" i="8"/>
  <c r="N417" i="8"/>
  <c r="N418" i="8"/>
  <c r="N419" i="8"/>
  <c r="N420" i="8"/>
  <c r="N421" i="8"/>
  <c r="N422" i="8"/>
  <c r="N423" i="8"/>
  <c r="N424" i="8"/>
  <c r="N425" i="8"/>
  <c r="N426" i="8"/>
  <c r="N427" i="8"/>
  <c r="N428" i="8"/>
  <c r="N429" i="8"/>
  <c r="N430" i="8"/>
  <c r="N431" i="8"/>
  <c r="N432" i="8"/>
  <c r="N433" i="8"/>
  <c r="N434" i="8"/>
  <c r="N435" i="8"/>
  <c r="N436" i="8"/>
  <c r="N437" i="8"/>
  <c r="N438" i="8"/>
  <c r="N439" i="8"/>
  <c r="N440" i="8"/>
  <c r="N441" i="8"/>
  <c r="N442" i="8"/>
  <c r="N443" i="8"/>
  <c r="N444" i="8"/>
  <c r="N445" i="8"/>
  <c r="N446" i="8"/>
  <c r="N447" i="8"/>
  <c r="N448" i="8"/>
  <c r="N449" i="8"/>
  <c r="N450" i="8"/>
  <c r="N451" i="8"/>
  <c r="N452" i="8"/>
  <c r="N453" i="8"/>
  <c r="N454" i="8"/>
  <c r="N455" i="8"/>
  <c r="N456" i="8"/>
  <c r="N457" i="8"/>
  <c r="N458" i="8"/>
  <c r="N459" i="8"/>
  <c r="N460" i="8"/>
  <c r="N461" i="8"/>
  <c r="N462" i="8"/>
  <c r="N463" i="8"/>
  <c r="N464" i="8"/>
  <c r="N465" i="8"/>
  <c r="N466" i="8"/>
  <c r="N467" i="8"/>
  <c r="N468" i="8"/>
  <c r="N469" i="8"/>
  <c r="N470" i="8"/>
  <c r="N471" i="8"/>
  <c r="N472" i="8"/>
  <c r="N473" i="8"/>
  <c r="N474" i="8"/>
  <c r="N475" i="8"/>
  <c r="N476" i="8"/>
  <c r="N477" i="8"/>
  <c r="N478" i="8"/>
  <c r="N479" i="8"/>
  <c r="N480" i="8"/>
  <c r="N481" i="8"/>
  <c r="N482" i="8"/>
  <c r="N483" i="8"/>
  <c r="N484" i="8"/>
  <c r="N485" i="8"/>
  <c r="N486" i="8"/>
  <c r="N487" i="8"/>
  <c r="N488" i="8"/>
  <c r="N489" i="8"/>
  <c r="N490" i="8"/>
  <c r="N491" i="8"/>
  <c r="N492" i="8"/>
  <c r="N493" i="8"/>
  <c r="N494" i="8"/>
  <c r="N495" i="8"/>
  <c r="N496" i="8"/>
  <c r="N497" i="8"/>
  <c r="N498" i="8"/>
  <c r="N499" i="8"/>
  <c r="N500" i="8"/>
  <c r="N501" i="8"/>
  <c r="N502" i="8"/>
  <c r="N503" i="8"/>
  <c r="N504" i="8"/>
  <c r="N505" i="8"/>
  <c r="N506" i="8"/>
  <c r="N507" i="8"/>
  <c r="N508" i="8"/>
  <c r="N509" i="8"/>
  <c r="N510" i="8"/>
  <c r="N511" i="8"/>
  <c r="N512" i="8"/>
  <c r="N513" i="8"/>
  <c r="N514" i="8"/>
  <c r="N515" i="8"/>
  <c r="N516" i="8"/>
  <c r="N517" i="8"/>
  <c r="N518" i="8"/>
  <c r="N519" i="8"/>
  <c r="N520" i="8"/>
  <c r="N521" i="8"/>
  <c r="N522" i="8"/>
  <c r="N523" i="8"/>
  <c r="N524" i="8"/>
  <c r="N525" i="8"/>
  <c r="N526" i="8"/>
  <c r="N527" i="8"/>
  <c r="N528" i="8"/>
  <c r="N529" i="8"/>
  <c r="N530" i="8"/>
  <c r="N531" i="8"/>
  <c r="N532" i="8"/>
  <c r="N533" i="8"/>
  <c r="N534" i="8"/>
  <c r="N535" i="8"/>
  <c r="N536" i="8"/>
  <c r="N537" i="8"/>
  <c r="N538" i="8"/>
  <c r="N539" i="8"/>
  <c r="N540" i="8"/>
  <c r="N541" i="8"/>
  <c r="N542" i="8"/>
  <c r="N543" i="8"/>
  <c r="N544" i="8"/>
  <c r="N545" i="8"/>
  <c r="N546" i="8"/>
  <c r="N547" i="8"/>
  <c r="N548" i="8"/>
  <c r="N549" i="8"/>
  <c r="N550" i="8"/>
  <c r="N551" i="8"/>
  <c r="N552" i="8"/>
  <c r="N553" i="8"/>
  <c r="N554" i="8"/>
  <c r="N555" i="8"/>
  <c r="N556" i="8"/>
  <c r="N557" i="8"/>
  <c r="N558" i="8"/>
  <c r="N559" i="8"/>
  <c r="N560" i="8"/>
  <c r="N561" i="8"/>
  <c r="N562" i="8"/>
  <c r="N563" i="8"/>
  <c r="N564" i="8"/>
  <c r="N565" i="8"/>
  <c r="N566" i="8"/>
  <c r="N567" i="8"/>
  <c r="N568" i="8"/>
  <c r="N569" i="8"/>
  <c r="N570" i="8"/>
  <c r="N571" i="8"/>
  <c r="N572" i="8"/>
  <c r="N573" i="8"/>
  <c r="N574" i="8"/>
  <c r="N575" i="8"/>
  <c r="N576" i="8"/>
  <c r="N577" i="8"/>
  <c r="N578" i="8"/>
  <c r="N579" i="8"/>
  <c r="N580" i="8"/>
  <c r="N581" i="8"/>
  <c r="N582" i="8"/>
  <c r="N583" i="8"/>
  <c r="N584" i="8"/>
  <c r="N585" i="8"/>
  <c r="N586" i="8"/>
  <c r="N587" i="8"/>
  <c r="N588" i="8"/>
  <c r="N589" i="8"/>
  <c r="N590" i="8"/>
  <c r="N591" i="8"/>
  <c r="N592" i="8"/>
  <c r="N593" i="8"/>
  <c r="N594" i="8"/>
  <c r="N595" i="8"/>
  <c r="N596" i="8"/>
  <c r="N597" i="8"/>
  <c r="N598" i="8"/>
  <c r="N599" i="8"/>
  <c r="N600" i="8"/>
  <c r="N601" i="8"/>
  <c r="N602" i="8"/>
  <c r="N603" i="8"/>
  <c r="N604" i="8"/>
  <c r="N605" i="8"/>
  <c r="N606" i="8"/>
  <c r="N607" i="8"/>
  <c r="N608" i="8"/>
  <c r="N609" i="8"/>
  <c r="N610" i="8"/>
  <c r="N611" i="8"/>
  <c r="N612" i="8"/>
  <c r="N613" i="8"/>
  <c r="N614" i="8"/>
  <c r="N615" i="8"/>
  <c r="N616" i="8"/>
  <c r="N617" i="8"/>
  <c r="N618" i="8"/>
  <c r="N619" i="8"/>
  <c r="N620" i="8"/>
  <c r="N621" i="8"/>
  <c r="N622" i="8"/>
  <c r="N623" i="8"/>
  <c r="N624" i="8"/>
  <c r="N625" i="8"/>
  <c r="N626" i="8"/>
  <c r="N627" i="8"/>
  <c r="N628" i="8"/>
  <c r="N629" i="8"/>
  <c r="N630" i="8"/>
  <c r="N631" i="8"/>
  <c r="N632" i="8"/>
  <c r="N633" i="8"/>
  <c r="N634" i="8"/>
  <c r="N635" i="8"/>
  <c r="N636" i="8"/>
  <c r="N637" i="8"/>
  <c r="N638" i="8"/>
  <c r="N639" i="8"/>
  <c r="N640" i="8"/>
  <c r="N641" i="8"/>
  <c r="N642" i="8"/>
  <c r="N643" i="8"/>
  <c r="N644" i="8"/>
  <c r="N645" i="8"/>
  <c r="N646" i="8"/>
  <c r="N647" i="8"/>
  <c r="N648" i="8"/>
  <c r="N649" i="8"/>
  <c r="N650" i="8"/>
  <c r="N651" i="8"/>
  <c r="N652" i="8"/>
  <c r="N653" i="8"/>
  <c r="N654" i="8"/>
  <c r="N655" i="8"/>
  <c r="N656" i="8"/>
  <c r="N657" i="8"/>
  <c r="N658" i="8"/>
  <c r="N659" i="8"/>
  <c r="N660" i="8"/>
  <c r="N661" i="8"/>
  <c r="N662" i="8"/>
  <c r="N663" i="8"/>
  <c r="N664" i="8"/>
  <c r="N665" i="8"/>
  <c r="N666" i="8"/>
  <c r="N667" i="8"/>
  <c r="N668" i="8"/>
  <c r="N669" i="8"/>
  <c r="N670" i="8"/>
  <c r="N671" i="8"/>
  <c r="N672" i="8"/>
  <c r="N673" i="8"/>
  <c r="N674" i="8"/>
  <c r="N675" i="8"/>
  <c r="N676" i="8"/>
  <c r="N677" i="8"/>
  <c r="N678" i="8"/>
  <c r="N679" i="8"/>
  <c r="N680" i="8"/>
  <c r="N681" i="8"/>
  <c r="N682" i="8"/>
  <c r="N683" i="8"/>
  <c r="N684" i="8"/>
  <c r="N685" i="8"/>
  <c r="N686" i="8"/>
  <c r="N687" i="8"/>
  <c r="N688" i="8"/>
  <c r="N689" i="8"/>
  <c r="N690" i="8"/>
  <c r="N691" i="8"/>
  <c r="N692" i="8"/>
  <c r="N693" i="8"/>
  <c r="N694" i="8"/>
  <c r="N695" i="8"/>
  <c r="N696" i="8"/>
  <c r="N697" i="8"/>
  <c r="N698" i="8"/>
  <c r="N699" i="8"/>
  <c r="N700" i="8"/>
  <c r="N701" i="8"/>
  <c r="N702" i="8"/>
  <c r="N703" i="8"/>
  <c r="N704" i="8"/>
  <c r="N705" i="8"/>
  <c r="N706" i="8"/>
  <c r="N707" i="8"/>
  <c r="N708" i="8"/>
  <c r="N709" i="8"/>
  <c r="N710" i="8"/>
  <c r="N711" i="8"/>
  <c r="N712" i="8"/>
  <c r="N713" i="8"/>
  <c r="N714" i="8"/>
  <c r="N715" i="8"/>
  <c r="N716" i="8"/>
  <c r="N717" i="8"/>
  <c r="N718" i="8"/>
  <c r="N719" i="8"/>
  <c r="N720" i="8"/>
  <c r="N721" i="8"/>
  <c r="N722" i="8"/>
  <c r="N723" i="8"/>
  <c r="N724" i="8"/>
  <c r="N725" i="8"/>
  <c r="N726" i="8"/>
  <c r="N727" i="8"/>
  <c r="N728" i="8"/>
  <c r="N729" i="8"/>
  <c r="N730" i="8"/>
  <c r="N731" i="8"/>
  <c r="N732" i="8"/>
  <c r="N733" i="8"/>
  <c r="N734" i="8"/>
  <c r="N735" i="8"/>
  <c r="N736" i="8"/>
  <c r="N737" i="8"/>
  <c r="N738" i="8"/>
  <c r="N739" i="8"/>
  <c r="N740" i="8"/>
  <c r="N741" i="8"/>
  <c r="N742" i="8"/>
  <c r="N743" i="8"/>
  <c r="N744" i="8"/>
  <c r="N745" i="8"/>
  <c r="N746" i="8"/>
  <c r="N747" i="8"/>
  <c r="N748" i="8"/>
  <c r="N749" i="8"/>
  <c r="N750" i="8"/>
  <c r="N751" i="8"/>
  <c r="N752" i="8"/>
  <c r="N753" i="8"/>
  <c r="N754" i="8"/>
  <c r="N755" i="8"/>
  <c r="N756" i="8"/>
  <c r="N757" i="8"/>
  <c r="N758" i="8"/>
  <c r="N759" i="8"/>
  <c r="N760" i="8"/>
  <c r="N761" i="8"/>
  <c r="N762" i="8"/>
  <c r="N763" i="8"/>
  <c r="N764" i="8"/>
  <c r="N765" i="8"/>
  <c r="N766" i="8"/>
  <c r="N767" i="8"/>
  <c r="N768" i="8"/>
  <c r="N769" i="8"/>
  <c r="N770" i="8"/>
  <c r="N771" i="8"/>
  <c r="N772" i="8"/>
  <c r="N773" i="8"/>
  <c r="N774" i="8"/>
  <c r="N775" i="8"/>
  <c r="N776" i="8"/>
  <c r="N777" i="8"/>
  <c r="N778" i="8"/>
  <c r="N779" i="8"/>
  <c r="N780" i="8"/>
  <c r="N781" i="8"/>
  <c r="N782" i="8"/>
  <c r="N783" i="8"/>
  <c r="N784" i="8"/>
  <c r="N785" i="8"/>
  <c r="N786" i="8"/>
  <c r="N787" i="8"/>
  <c r="N788" i="8"/>
  <c r="N789" i="8"/>
  <c r="N790" i="8"/>
  <c r="N791" i="8"/>
  <c r="N792" i="8"/>
  <c r="N793" i="8"/>
  <c r="N794" i="8"/>
  <c r="N795" i="8"/>
  <c r="N796" i="8"/>
  <c r="N797" i="8"/>
  <c r="N798" i="8"/>
  <c r="N799" i="8"/>
  <c r="N800" i="8"/>
  <c r="N801" i="8"/>
  <c r="N802" i="8"/>
  <c r="N803" i="8"/>
  <c r="N804" i="8"/>
  <c r="N805" i="8"/>
  <c r="N806" i="8"/>
  <c r="N807" i="8"/>
  <c r="N808" i="8"/>
  <c r="N809" i="8"/>
  <c r="N810" i="8"/>
  <c r="N811" i="8"/>
  <c r="N812" i="8"/>
  <c r="N813" i="8"/>
  <c r="N814" i="8"/>
  <c r="N815" i="8"/>
  <c r="N816" i="8"/>
  <c r="N817" i="8"/>
  <c r="N818" i="8"/>
  <c r="N819" i="8"/>
  <c r="N820" i="8"/>
  <c r="N821" i="8"/>
  <c r="N822" i="8"/>
  <c r="N823" i="8"/>
  <c r="N824" i="8"/>
  <c r="N825" i="8"/>
  <c r="N826" i="8"/>
  <c r="N827" i="8"/>
  <c r="N828" i="8"/>
  <c r="N829" i="8"/>
  <c r="N830" i="8"/>
  <c r="N831" i="8"/>
  <c r="N832" i="8"/>
  <c r="N833" i="8"/>
  <c r="N834" i="8"/>
  <c r="N835" i="8"/>
  <c r="N836" i="8"/>
  <c r="N837" i="8"/>
  <c r="N838" i="8"/>
  <c r="N839" i="8"/>
  <c r="N840" i="8"/>
  <c r="N841" i="8"/>
  <c r="N842" i="8"/>
  <c r="N843" i="8"/>
  <c r="N844" i="8"/>
  <c r="N845" i="8"/>
  <c r="N846" i="8"/>
  <c r="N847" i="8"/>
  <c r="N848" i="8"/>
  <c r="N849" i="8"/>
  <c r="N850" i="8"/>
  <c r="N851" i="8"/>
  <c r="N852" i="8"/>
  <c r="N853" i="8"/>
  <c r="N854" i="8"/>
  <c r="N855" i="8"/>
  <c r="N856" i="8"/>
  <c r="N857" i="8"/>
  <c r="N858" i="8"/>
  <c r="N859" i="8"/>
  <c r="N860" i="8"/>
  <c r="N861" i="8"/>
  <c r="N862" i="8"/>
  <c r="N863" i="8"/>
  <c r="N864" i="8"/>
  <c r="N865" i="8"/>
  <c r="N866" i="8"/>
  <c r="N867" i="8"/>
  <c r="N868" i="8"/>
  <c r="N869" i="8"/>
  <c r="N870" i="8"/>
  <c r="N871" i="8"/>
  <c r="N872" i="8"/>
  <c r="N873" i="8"/>
  <c r="N874" i="8"/>
  <c r="N875" i="8"/>
  <c r="N876" i="8"/>
  <c r="N877" i="8"/>
  <c r="N878" i="8"/>
  <c r="N879" i="8"/>
  <c r="N880" i="8"/>
  <c r="N881" i="8"/>
  <c r="N882" i="8"/>
  <c r="N883" i="8"/>
  <c r="N884" i="8"/>
  <c r="N885" i="8"/>
  <c r="N886" i="8"/>
  <c r="N887" i="8"/>
  <c r="N888" i="8"/>
  <c r="N889" i="8"/>
  <c r="N890" i="8"/>
  <c r="N891" i="8"/>
  <c r="N892" i="8"/>
  <c r="N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70" i="8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305" i="8"/>
  <c r="M306" i="8"/>
  <c r="M307" i="8"/>
  <c r="M308" i="8"/>
  <c r="M309" i="8"/>
  <c r="M310" i="8"/>
  <c r="M311" i="8"/>
  <c r="M312" i="8"/>
  <c r="M313" i="8"/>
  <c r="M314" i="8"/>
  <c r="M315" i="8"/>
  <c r="M316" i="8"/>
  <c r="M317" i="8"/>
  <c r="M318" i="8"/>
  <c r="M319" i="8"/>
  <c r="M320" i="8"/>
  <c r="M321" i="8"/>
  <c r="M322" i="8"/>
  <c r="M323" i="8"/>
  <c r="M324" i="8"/>
  <c r="M325" i="8"/>
  <c r="M326" i="8"/>
  <c r="M327" i="8"/>
  <c r="M328" i="8"/>
  <c r="M329" i="8"/>
  <c r="M330" i="8"/>
  <c r="M331" i="8"/>
  <c r="M332" i="8"/>
  <c r="M333" i="8"/>
  <c r="M334" i="8"/>
  <c r="M335" i="8"/>
  <c r="M336" i="8"/>
  <c r="M337" i="8"/>
  <c r="M338" i="8"/>
  <c r="M339" i="8"/>
  <c r="M340" i="8"/>
  <c r="M341" i="8"/>
  <c r="M342" i="8"/>
  <c r="M343" i="8"/>
  <c r="M344" i="8"/>
  <c r="M345" i="8"/>
  <c r="M346" i="8"/>
  <c r="M347" i="8"/>
  <c r="M348" i="8"/>
  <c r="M349" i="8"/>
  <c r="M350" i="8"/>
  <c r="M351" i="8"/>
  <c r="M352" i="8"/>
  <c r="M353" i="8"/>
  <c r="M354" i="8"/>
  <c r="M355" i="8"/>
  <c r="M356" i="8"/>
  <c r="M357" i="8"/>
  <c r="M358" i="8"/>
  <c r="M359" i="8"/>
  <c r="M360" i="8"/>
  <c r="M361" i="8"/>
  <c r="M362" i="8"/>
  <c r="M363" i="8"/>
  <c r="M364" i="8"/>
  <c r="M365" i="8"/>
  <c r="M366" i="8"/>
  <c r="M367" i="8"/>
  <c r="M368" i="8"/>
  <c r="M369" i="8"/>
  <c r="M370" i="8"/>
  <c r="M371" i="8"/>
  <c r="M372" i="8"/>
  <c r="M373" i="8"/>
  <c r="M374" i="8"/>
  <c r="M375" i="8"/>
  <c r="M376" i="8"/>
  <c r="M377" i="8"/>
  <c r="M378" i="8"/>
  <c r="M379" i="8"/>
  <c r="M380" i="8"/>
  <c r="M381" i="8"/>
  <c r="M382" i="8"/>
  <c r="M383" i="8"/>
  <c r="M384" i="8"/>
  <c r="M385" i="8"/>
  <c r="M386" i="8"/>
  <c r="M387" i="8"/>
  <c r="M388" i="8"/>
  <c r="M389" i="8"/>
  <c r="M390" i="8"/>
  <c r="M391" i="8"/>
  <c r="M392" i="8"/>
  <c r="M393" i="8"/>
  <c r="M394" i="8"/>
  <c r="M395" i="8"/>
  <c r="M396" i="8"/>
  <c r="M397" i="8"/>
  <c r="M398" i="8"/>
  <c r="M399" i="8"/>
  <c r="M400" i="8"/>
  <c r="M401" i="8"/>
  <c r="M402" i="8"/>
  <c r="M403" i="8"/>
  <c r="M404" i="8"/>
  <c r="M405" i="8"/>
  <c r="M406" i="8"/>
  <c r="M407" i="8"/>
  <c r="M408" i="8"/>
  <c r="M409" i="8"/>
  <c r="M410" i="8"/>
  <c r="M411" i="8"/>
  <c r="M412" i="8"/>
  <c r="M413" i="8"/>
  <c r="M414" i="8"/>
  <c r="M415" i="8"/>
  <c r="M416" i="8"/>
  <c r="M417" i="8"/>
  <c r="M418" i="8"/>
  <c r="M419" i="8"/>
  <c r="M420" i="8"/>
  <c r="M421" i="8"/>
  <c r="M422" i="8"/>
  <c r="M423" i="8"/>
  <c r="M424" i="8"/>
  <c r="M425" i="8"/>
  <c r="M426" i="8"/>
  <c r="M427" i="8"/>
  <c r="M428" i="8"/>
  <c r="M429" i="8"/>
  <c r="M430" i="8"/>
  <c r="M431" i="8"/>
  <c r="M432" i="8"/>
  <c r="M433" i="8"/>
  <c r="M434" i="8"/>
  <c r="M435" i="8"/>
  <c r="M436" i="8"/>
  <c r="M437" i="8"/>
  <c r="M438" i="8"/>
  <c r="M439" i="8"/>
  <c r="M440" i="8"/>
  <c r="M441" i="8"/>
  <c r="M442" i="8"/>
  <c r="M443" i="8"/>
  <c r="M444" i="8"/>
  <c r="M445" i="8"/>
  <c r="M446" i="8"/>
  <c r="M447" i="8"/>
  <c r="M448" i="8"/>
  <c r="M449" i="8"/>
  <c r="M450" i="8"/>
  <c r="M451" i="8"/>
  <c r="M452" i="8"/>
  <c r="M453" i="8"/>
  <c r="M454" i="8"/>
  <c r="M455" i="8"/>
  <c r="M456" i="8"/>
  <c r="M457" i="8"/>
  <c r="M458" i="8"/>
  <c r="M459" i="8"/>
  <c r="M460" i="8"/>
  <c r="M461" i="8"/>
  <c r="M462" i="8"/>
  <c r="M463" i="8"/>
  <c r="M464" i="8"/>
  <c r="M465" i="8"/>
  <c r="M466" i="8"/>
  <c r="M467" i="8"/>
  <c r="M468" i="8"/>
  <c r="M469" i="8"/>
  <c r="M470" i="8"/>
  <c r="M471" i="8"/>
  <c r="M472" i="8"/>
  <c r="M473" i="8"/>
  <c r="M474" i="8"/>
  <c r="M475" i="8"/>
  <c r="M476" i="8"/>
  <c r="M477" i="8"/>
  <c r="M478" i="8"/>
  <c r="M479" i="8"/>
  <c r="M480" i="8"/>
  <c r="M481" i="8"/>
  <c r="M482" i="8"/>
  <c r="M483" i="8"/>
  <c r="M484" i="8"/>
  <c r="M485" i="8"/>
  <c r="M486" i="8"/>
  <c r="M487" i="8"/>
  <c r="M488" i="8"/>
  <c r="M489" i="8"/>
  <c r="M490" i="8"/>
  <c r="M491" i="8"/>
  <c r="M492" i="8"/>
  <c r="M493" i="8"/>
  <c r="M494" i="8"/>
  <c r="M495" i="8"/>
  <c r="M496" i="8"/>
  <c r="M497" i="8"/>
  <c r="M498" i="8"/>
  <c r="M499" i="8"/>
  <c r="M500" i="8"/>
  <c r="M501" i="8"/>
  <c r="M502" i="8"/>
  <c r="M503" i="8"/>
  <c r="M504" i="8"/>
  <c r="M505" i="8"/>
  <c r="M506" i="8"/>
  <c r="M507" i="8"/>
  <c r="M508" i="8"/>
  <c r="M509" i="8"/>
  <c r="M510" i="8"/>
  <c r="M511" i="8"/>
  <c r="M512" i="8"/>
  <c r="M513" i="8"/>
  <c r="M514" i="8"/>
  <c r="M515" i="8"/>
  <c r="M516" i="8"/>
  <c r="M517" i="8"/>
  <c r="M518" i="8"/>
  <c r="M519" i="8"/>
  <c r="M520" i="8"/>
  <c r="M521" i="8"/>
  <c r="M522" i="8"/>
  <c r="M523" i="8"/>
  <c r="M524" i="8"/>
  <c r="M525" i="8"/>
  <c r="M526" i="8"/>
  <c r="M527" i="8"/>
  <c r="M528" i="8"/>
  <c r="M529" i="8"/>
  <c r="M530" i="8"/>
  <c r="M531" i="8"/>
  <c r="M532" i="8"/>
  <c r="M533" i="8"/>
  <c r="M534" i="8"/>
  <c r="M535" i="8"/>
  <c r="M536" i="8"/>
  <c r="M537" i="8"/>
  <c r="M538" i="8"/>
  <c r="M539" i="8"/>
  <c r="M540" i="8"/>
  <c r="M541" i="8"/>
  <c r="M542" i="8"/>
  <c r="M543" i="8"/>
  <c r="M544" i="8"/>
  <c r="M545" i="8"/>
  <c r="M546" i="8"/>
  <c r="M547" i="8"/>
  <c r="M548" i="8"/>
  <c r="M549" i="8"/>
  <c r="M550" i="8"/>
  <c r="M551" i="8"/>
  <c r="M552" i="8"/>
  <c r="M553" i="8"/>
  <c r="M554" i="8"/>
  <c r="M555" i="8"/>
  <c r="M556" i="8"/>
  <c r="M557" i="8"/>
  <c r="M558" i="8"/>
  <c r="M559" i="8"/>
  <c r="M560" i="8"/>
  <c r="M561" i="8"/>
  <c r="M562" i="8"/>
  <c r="M563" i="8"/>
  <c r="M564" i="8"/>
  <c r="M565" i="8"/>
  <c r="M566" i="8"/>
  <c r="M567" i="8"/>
  <c r="M568" i="8"/>
  <c r="M569" i="8"/>
  <c r="M570" i="8"/>
  <c r="M571" i="8"/>
  <c r="M572" i="8"/>
  <c r="M573" i="8"/>
  <c r="M574" i="8"/>
  <c r="M575" i="8"/>
  <c r="M576" i="8"/>
  <c r="M577" i="8"/>
  <c r="M578" i="8"/>
  <c r="M579" i="8"/>
  <c r="M580" i="8"/>
  <c r="M581" i="8"/>
  <c r="M582" i="8"/>
  <c r="M583" i="8"/>
  <c r="M584" i="8"/>
  <c r="M585" i="8"/>
  <c r="M586" i="8"/>
  <c r="M587" i="8"/>
  <c r="M588" i="8"/>
  <c r="M589" i="8"/>
  <c r="M590" i="8"/>
  <c r="M591" i="8"/>
  <c r="M592" i="8"/>
  <c r="M593" i="8"/>
  <c r="M594" i="8"/>
  <c r="M595" i="8"/>
  <c r="M596" i="8"/>
  <c r="M597" i="8"/>
  <c r="M598" i="8"/>
  <c r="M599" i="8"/>
  <c r="M600" i="8"/>
  <c r="M601" i="8"/>
  <c r="M602" i="8"/>
  <c r="M603" i="8"/>
  <c r="M604" i="8"/>
  <c r="M605" i="8"/>
  <c r="M606" i="8"/>
  <c r="M607" i="8"/>
  <c r="M608" i="8"/>
  <c r="M609" i="8"/>
  <c r="M610" i="8"/>
  <c r="M611" i="8"/>
  <c r="M612" i="8"/>
  <c r="M613" i="8"/>
  <c r="M614" i="8"/>
  <c r="M615" i="8"/>
  <c r="M616" i="8"/>
  <c r="M617" i="8"/>
  <c r="M618" i="8"/>
  <c r="M619" i="8"/>
  <c r="M620" i="8"/>
  <c r="M621" i="8"/>
  <c r="M622" i="8"/>
  <c r="M623" i="8"/>
  <c r="M624" i="8"/>
  <c r="M625" i="8"/>
  <c r="M626" i="8"/>
  <c r="M627" i="8"/>
  <c r="M628" i="8"/>
  <c r="M629" i="8"/>
  <c r="M630" i="8"/>
  <c r="M631" i="8"/>
  <c r="M632" i="8"/>
  <c r="M633" i="8"/>
  <c r="M634" i="8"/>
  <c r="M635" i="8"/>
  <c r="M636" i="8"/>
  <c r="M637" i="8"/>
  <c r="M638" i="8"/>
  <c r="M639" i="8"/>
  <c r="M640" i="8"/>
  <c r="M641" i="8"/>
  <c r="M642" i="8"/>
  <c r="M643" i="8"/>
  <c r="M644" i="8"/>
  <c r="M645" i="8"/>
  <c r="M646" i="8"/>
  <c r="M647" i="8"/>
  <c r="M648" i="8"/>
  <c r="M649" i="8"/>
  <c r="M650" i="8"/>
  <c r="M651" i="8"/>
  <c r="M652" i="8"/>
  <c r="M653" i="8"/>
  <c r="M654" i="8"/>
  <c r="M655" i="8"/>
  <c r="M656" i="8"/>
  <c r="M657" i="8"/>
  <c r="M658" i="8"/>
  <c r="M659" i="8"/>
  <c r="M660" i="8"/>
  <c r="M661" i="8"/>
  <c r="M662" i="8"/>
  <c r="M663" i="8"/>
  <c r="M664" i="8"/>
  <c r="M665" i="8"/>
  <c r="M666" i="8"/>
  <c r="M667" i="8"/>
  <c r="M668" i="8"/>
  <c r="M669" i="8"/>
  <c r="M670" i="8"/>
  <c r="M671" i="8"/>
  <c r="M672" i="8"/>
  <c r="M673" i="8"/>
  <c r="M674" i="8"/>
  <c r="M675" i="8"/>
  <c r="M676" i="8"/>
  <c r="M677" i="8"/>
  <c r="M678" i="8"/>
  <c r="M679" i="8"/>
  <c r="M680" i="8"/>
  <c r="M681" i="8"/>
  <c r="M682" i="8"/>
  <c r="M683" i="8"/>
  <c r="M684" i="8"/>
  <c r="M685" i="8"/>
  <c r="M686" i="8"/>
  <c r="M687" i="8"/>
  <c r="M688" i="8"/>
  <c r="M689" i="8"/>
  <c r="M690" i="8"/>
  <c r="M691" i="8"/>
  <c r="M692" i="8"/>
  <c r="M693" i="8"/>
  <c r="M694" i="8"/>
  <c r="M695" i="8"/>
  <c r="M696" i="8"/>
  <c r="M697" i="8"/>
  <c r="M698" i="8"/>
  <c r="M699" i="8"/>
  <c r="M700" i="8"/>
  <c r="M701" i="8"/>
  <c r="M702" i="8"/>
  <c r="M703" i="8"/>
  <c r="M704" i="8"/>
  <c r="M705" i="8"/>
  <c r="M706" i="8"/>
  <c r="M707" i="8"/>
  <c r="M708" i="8"/>
  <c r="M709" i="8"/>
  <c r="M710" i="8"/>
  <c r="M711" i="8"/>
  <c r="M712" i="8"/>
  <c r="M713" i="8"/>
  <c r="M714" i="8"/>
  <c r="M715" i="8"/>
  <c r="M716" i="8"/>
  <c r="M717" i="8"/>
  <c r="M718" i="8"/>
  <c r="M719" i="8"/>
  <c r="M720" i="8"/>
  <c r="M721" i="8"/>
  <c r="M722" i="8"/>
  <c r="M723" i="8"/>
  <c r="M724" i="8"/>
  <c r="M725" i="8"/>
  <c r="M726" i="8"/>
  <c r="M727" i="8"/>
  <c r="M728" i="8"/>
  <c r="M729" i="8"/>
  <c r="M730" i="8"/>
  <c r="M731" i="8"/>
  <c r="M732" i="8"/>
  <c r="M733" i="8"/>
  <c r="M734" i="8"/>
  <c r="M735" i="8"/>
  <c r="M736" i="8"/>
  <c r="M737" i="8"/>
  <c r="M738" i="8"/>
  <c r="M739" i="8"/>
  <c r="M740" i="8"/>
  <c r="M741" i="8"/>
  <c r="M742" i="8"/>
  <c r="M743" i="8"/>
  <c r="M744" i="8"/>
  <c r="M745" i="8"/>
  <c r="M746" i="8"/>
  <c r="M747" i="8"/>
  <c r="M748" i="8"/>
  <c r="M749" i="8"/>
  <c r="M750" i="8"/>
  <c r="M751" i="8"/>
  <c r="M752" i="8"/>
  <c r="M753" i="8"/>
  <c r="M754" i="8"/>
  <c r="M755" i="8"/>
  <c r="M756" i="8"/>
  <c r="M757" i="8"/>
  <c r="M758" i="8"/>
  <c r="M759" i="8"/>
  <c r="M760" i="8"/>
  <c r="M761" i="8"/>
  <c r="M762" i="8"/>
  <c r="M763" i="8"/>
  <c r="M764" i="8"/>
  <c r="M765" i="8"/>
  <c r="M766" i="8"/>
  <c r="M767" i="8"/>
  <c r="M768" i="8"/>
  <c r="M769" i="8"/>
  <c r="M770" i="8"/>
  <c r="M771" i="8"/>
  <c r="M772" i="8"/>
  <c r="M773" i="8"/>
  <c r="M774" i="8"/>
  <c r="M775" i="8"/>
  <c r="M776" i="8"/>
  <c r="M777" i="8"/>
  <c r="M778" i="8"/>
  <c r="M779" i="8"/>
  <c r="M780" i="8"/>
  <c r="M781" i="8"/>
  <c r="M782" i="8"/>
  <c r="M783" i="8"/>
  <c r="M784" i="8"/>
  <c r="M785" i="8"/>
  <c r="M786" i="8"/>
  <c r="M787" i="8"/>
  <c r="M788" i="8"/>
  <c r="M789" i="8"/>
  <c r="M790" i="8"/>
  <c r="M791" i="8"/>
  <c r="M792" i="8"/>
  <c r="M793" i="8"/>
  <c r="M794" i="8"/>
  <c r="M795" i="8"/>
  <c r="M796" i="8"/>
  <c r="M797" i="8"/>
  <c r="M798" i="8"/>
  <c r="M799" i="8"/>
  <c r="M800" i="8"/>
  <c r="M801" i="8"/>
  <c r="M802" i="8"/>
  <c r="M803" i="8"/>
  <c r="M804" i="8"/>
  <c r="M805" i="8"/>
  <c r="M806" i="8"/>
  <c r="M807" i="8"/>
  <c r="M808" i="8"/>
  <c r="M809" i="8"/>
  <c r="M810" i="8"/>
  <c r="M811" i="8"/>
  <c r="M812" i="8"/>
  <c r="M813" i="8"/>
  <c r="M814" i="8"/>
  <c r="M815" i="8"/>
  <c r="M816" i="8"/>
  <c r="M817" i="8"/>
  <c r="M818" i="8"/>
  <c r="M819" i="8"/>
  <c r="M820" i="8"/>
  <c r="M821" i="8"/>
  <c r="M822" i="8"/>
  <c r="M823" i="8"/>
  <c r="M824" i="8"/>
  <c r="M825" i="8"/>
  <c r="M826" i="8"/>
  <c r="M827" i="8"/>
  <c r="M828" i="8"/>
  <c r="M829" i="8"/>
  <c r="M830" i="8"/>
  <c r="M831" i="8"/>
  <c r="M832" i="8"/>
  <c r="M833" i="8"/>
  <c r="M834" i="8"/>
  <c r="M835" i="8"/>
  <c r="M836" i="8"/>
  <c r="M837" i="8"/>
  <c r="M838" i="8"/>
  <c r="M839" i="8"/>
  <c r="M840" i="8"/>
  <c r="M841" i="8"/>
  <c r="M842" i="8"/>
  <c r="M843" i="8"/>
  <c r="M844" i="8"/>
  <c r="M845" i="8"/>
  <c r="M846" i="8"/>
  <c r="M847" i="8"/>
  <c r="M848" i="8"/>
  <c r="M849" i="8"/>
  <c r="M850" i="8"/>
  <c r="M851" i="8"/>
  <c r="M852" i="8"/>
  <c r="M853" i="8"/>
  <c r="M854" i="8"/>
  <c r="M855" i="8"/>
  <c r="M856" i="8"/>
  <c r="M857" i="8"/>
  <c r="M858" i="8"/>
  <c r="M859" i="8"/>
  <c r="M860" i="8"/>
  <c r="M861" i="8"/>
  <c r="M862" i="8"/>
  <c r="M863" i="8"/>
  <c r="M864" i="8"/>
  <c r="M865" i="8"/>
  <c r="M866" i="8"/>
  <c r="M867" i="8"/>
  <c r="M868" i="8"/>
  <c r="M869" i="8"/>
  <c r="M870" i="8"/>
  <c r="M871" i="8"/>
  <c r="M872" i="8"/>
  <c r="M873" i="8"/>
  <c r="M874" i="8"/>
  <c r="M875" i="8"/>
  <c r="M876" i="8"/>
  <c r="M877" i="8"/>
  <c r="M878" i="8"/>
  <c r="M879" i="8"/>
  <c r="M880" i="8"/>
  <c r="M881" i="8"/>
  <c r="M882" i="8"/>
  <c r="M883" i="8"/>
  <c r="M884" i="8"/>
  <c r="M885" i="8"/>
  <c r="M886" i="8"/>
  <c r="M887" i="8"/>
  <c r="M888" i="8"/>
  <c r="M889" i="8"/>
  <c r="M890" i="8"/>
  <c r="M891" i="8"/>
  <c r="M892" i="8"/>
  <c r="M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L257" i="8"/>
  <c r="L258" i="8"/>
  <c r="L259" i="8"/>
  <c r="L260" i="8"/>
  <c r="L261" i="8"/>
  <c r="L262" i="8"/>
  <c r="L263" i="8"/>
  <c r="L264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313" i="8"/>
  <c r="L314" i="8"/>
  <c r="L315" i="8"/>
  <c r="L316" i="8"/>
  <c r="L317" i="8"/>
  <c r="L318" i="8"/>
  <c r="L319" i="8"/>
  <c r="L320" i="8"/>
  <c r="L321" i="8"/>
  <c r="L322" i="8"/>
  <c r="L323" i="8"/>
  <c r="L324" i="8"/>
  <c r="L325" i="8"/>
  <c r="L326" i="8"/>
  <c r="L327" i="8"/>
  <c r="L328" i="8"/>
  <c r="L329" i="8"/>
  <c r="L330" i="8"/>
  <c r="L331" i="8"/>
  <c r="L332" i="8"/>
  <c r="L333" i="8"/>
  <c r="L334" i="8"/>
  <c r="L335" i="8"/>
  <c r="L336" i="8"/>
  <c r="L337" i="8"/>
  <c r="L338" i="8"/>
  <c r="L339" i="8"/>
  <c r="L340" i="8"/>
  <c r="L341" i="8"/>
  <c r="L342" i="8"/>
  <c r="L343" i="8"/>
  <c r="L344" i="8"/>
  <c r="L345" i="8"/>
  <c r="L346" i="8"/>
  <c r="L347" i="8"/>
  <c r="L348" i="8"/>
  <c r="L349" i="8"/>
  <c r="L350" i="8"/>
  <c r="L351" i="8"/>
  <c r="L352" i="8"/>
  <c r="L353" i="8"/>
  <c r="L354" i="8"/>
  <c r="L355" i="8"/>
  <c r="L356" i="8"/>
  <c r="L357" i="8"/>
  <c r="L358" i="8"/>
  <c r="L359" i="8"/>
  <c r="L360" i="8"/>
  <c r="L361" i="8"/>
  <c r="L362" i="8"/>
  <c r="L363" i="8"/>
  <c r="L364" i="8"/>
  <c r="L365" i="8"/>
  <c r="L366" i="8"/>
  <c r="L367" i="8"/>
  <c r="L368" i="8"/>
  <c r="L369" i="8"/>
  <c r="L370" i="8"/>
  <c r="L371" i="8"/>
  <c r="L372" i="8"/>
  <c r="L373" i="8"/>
  <c r="L374" i="8"/>
  <c r="L375" i="8"/>
  <c r="L376" i="8"/>
  <c r="L377" i="8"/>
  <c r="L378" i="8"/>
  <c r="L379" i="8"/>
  <c r="L380" i="8"/>
  <c r="L381" i="8"/>
  <c r="L382" i="8"/>
  <c r="L383" i="8"/>
  <c r="L384" i="8"/>
  <c r="L385" i="8"/>
  <c r="L386" i="8"/>
  <c r="L387" i="8"/>
  <c r="L388" i="8"/>
  <c r="L389" i="8"/>
  <c r="L390" i="8"/>
  <c r="L391" i="8"/>
  <c r="L392" i="8"/>
  <c r="L393" i="8"/>
  <c r="L394" i="8"/>
  <c r="L395" i="8"/>
  <c r="L396" i="8"/>
  <c r="L397" i="8"/>
  <c r="L398" i="8"/>
  <c r="L399" i="8"/>
  <c r="L400" i="8"/>
  <c r="L401" i="8"/>
  <c r="L402" i="8"/>
  <c r="L403" i="8"/>
  <c r="L404" i="8"/>
  <c r="L405" i="8"/>
  <c r="L406" i="8"/>
  <c r="L407" i="8"/>
  <c r="L408" i="8"/>
  <c r="L409" i="8"/>
  <c r="L410" i="8"/>
  <c r="L411" i="8"/>
  <c r="L412" i="8"/>
  <c r="L413" i="8"/>
  <c r="L414" i="8"/>
  <c r="L415" i="8"/>
  <c r="L416" i="8"/>
  <c r="L417" i="8"/>
  <c r="L418" i="8"/>
  <c r="L419" i="8"/>
  <c r="L420" i="8"/>
  <c r="L421" i="8"/>
  <c r="L422" i="8"/>
  <c r="L423" i="8"/>
  <c r="L424" i="8"/>
  <c r="L425" i="8"/>
  <c r="L426" i="8"/>
  <c r="L427" i="8"/>
  <c r="L428" i="8"/>
  <c r="L429" i="8"/>
  <c r="L430" i="8"/>
  <c r="L431" i="8"/>
  <c r="L432" i="8"/>
  <c r="L433" i="8"/>
  <c r="L434" i="8"/>
  <c r="L435" i="8"/>
  <c r="L436" i="8"/>
  <c r="L437" i="8"/>
  <c r="L438" i="8"/>
  <c r="L439" i="8"/>
  <c r="L440" i="8"/>
  <c r="L441" i="8"/>
  <c r="L442" i="8"/>
  <c r="L443" i="8"/>
  <c r="L444" i="8"/>
  <c r="L445" i="8"/>
  <c r="L446" i="8"/>
  <c r="L447" i="8"/>
  <c r="L448" i="8"/>
  <c r="L449" i="8"/>
  <c r="L450" i="8"/>
  <c r="L451" i="8"/>
  <c r="L452" i="8"/>
  <c r="L453" i="8"/>
  <c r="L454" i="8"/>
  <c r="L455" i="8"/>
  <c r="L456" i="8"/>
  <c r="L457" i="8"/>
  <c r="L458" i="8"/>
  <c r="L459" i="8"/>
  <c r="L460" i="8"/>
  <c r="L461" i="8"/>
  <c r="L462" i="8"/>
  <c r="L463" i="8"/>
  <c r="L464" i="8"/>
  <c r="L465" i="8"/>
  <c r="L466" i="8"/>
  <c r="L467" i="8"/>
  <c r="L468" i="8"/>
  <c r="L469" i="8"/>
  <c r="L470" i="8"/>
  <c r="L471" i="8"/>
  <c r="L472" i="8"/>
  <c r="L473" i="8"/>
  <c r="L474" i="8"/>
  <c r="L475" i="8"/>
  <c r="L476" i="8"/>
  <c r="L477" i="8"/>
  <c r="L478" i="8"/>
  <c r="L479" i="8"/>
  <c r="L480" i="8"/>
  <c r="L481" i="8"/>
  <c r="L482" i="8"/>
  <c r="L483" i="8"/>
  <c r="L484" i="8"/>
  <c r="L485" i="8"/>
  <c r="L486" i="8"/>
  <c r="L487" i="8"/>
  <c r="L488" i="8"/>
  <c r="L489" i="8"/>
  <c r="L490" i="8"/>
  <c r="L491" i="8"/>
  <c r="L492" i="8"/>
  <c r="L493" i="8"/>
  <c r="L494" i="8"/>
  <c r="L495" i="8"/>
  <c r="L496" i="8"/>
  <c r="L497" i="8"/>
  <c r="L498" i="8"/>
  <c r="L499" i="8"/>
  <c r="L500" i="8"/>
  <c r="L501" i="8"/>
  <c r="L502" i="8"/>
  <c r="L503" i="8"/>
  <c r="L504" i="8"/>
  <c r="L505" i="8"/>
  <c r="L506" i="8"/>
  <c r="L507" i="8"/>
  <c r="L508" i="8"/>
  <c r="L509" i="8"/>
  <c r="L510" i="8"/>
  <c r="L511" i="8"/>
  <c r="L512" i="8"/>
  <c r="L513" i="8"/>
  <c r="L514" i="8"/>
  <c r="L515" i="8"/>
  <c r="L516" i="8"/>
  <c r="L517" i="8"/>
  <c r="L518" i="8"/>
  <c r="L519" i="8"/>
  <c r="L520" i="8"/>
  <c r="L521" i="8"/>
  <c r="L522" i="8"/>
  <c r="L523" i="8"/>
  <c r="L524" i="8"/>
  <c r="L525" i="8"/>
  <c r="L526" i="8"/>
  <c r="L527" i="8"/>
  <c r="L528" i="8"/>
  <c r="L529" i="8"/>
  <c r="L530" i="8"/>
  <c r="L531" i="8"/>
  <c r="L532" i="8"/>
  <c r="L533" i="8"/>
  <c r="L534" i="8"/>
  <c r="L535" i="8"/>
  <c r="L536" i="8"/>
  <c r="L537" i="8"/>
  <c r="L538" i="8"/>
  <c r="L539" i="8"/>
  <c r="L540" i="8"/>
  <c r="L541" i="8"/>
  <c r="L542" i="8"/>
  <c r="L543" i="8"/>
  <c r="L544" i="8"/>
  <c r="L545" i="8"/>
  <c r="L546" i="8"/>
  <c r="L547" i="8"/>
  <c r="L548" i="8"/>
  <c r="L549" i="8"/>
  <c r="L550" i="8"/>
  <c r="L551" i="8"/>
  <c r="L552" i="8"/>
  <c r="L553" i="8"/>
  <c r="L554" i="8"/>
  <c r="L555" i="8"/>
  <c r="L556" i="8"/>
  <c r="L557" i="8"/>
  <c r="L558" i="8"/>
  <c r="L559" i="8"/>
  <c r="L560" i="8"/>
  <c r="L561" i="8"/>
  <c r="L562" i="8"/>
  <c r="L563" i="8"/>
  <c r="L564" i="8"/>
  <c r="L565" i="8"/>
  <c r="L566" i="8"/>
  <c r="L567" i="8"/>
  <c r="L568" i="8"/>
  <c r="L569" i="8"/>
  <c r="L570" i="8"/>
  <c r="L571" i="8"/>
  <c r="L572" i="8"/>
  <c r="L573" i="8"/>
  <c r="L574" i="8"/>
  <c r="L575" i="8"/>
  <c r="L576" i="8"/>
  <c r="L577" i="8"/>
  <c r="L578" i="8"/>
  <c r="L579" i="8"/>
  <c r="L580" i="8"/>
  <c r="L581" i="8"/>
  <c r="L582" i="8"/>
  <c r="L583" i="8"/>
  <c r="L584" i="8"/>
  <c r="L585" i="8"/>
  <c r="L586" i="8"/>
  <c r="L587" i="8"/>
  <c r="L588" i="8"/>
  <c r="L589" i="8"/>
  <c r="L590" i="8"/>
  <c r="L591" i="8"/>
  <c r="L592" i="8"/>
  <c r="L593" i="8"/>
  <c r="L594" i="8"/>
  <c r="L595" i="8"/>
  <c r="L596" i="8"/>
  <c r="L597" i="8"/>
  <c r="L598" i="8"/>
  <c r="L599" i="8"/>
  <c r="L600" i="8"/>
  <c r="L601" i="8"/>
  <c r="L602" i="8"/>
  <c r="L603" i="8"/>
  <c r="L604" i="8"/>
  <c r="L605" i="8"/>
  <c r="L606" i="8"/>
  <c r="L607" i="8"/>
  <c r="L608" i="8"/>
  <c r="L609" i="8"/>
  <c r="L610" i="8"/>
  <c r="L611" i="8"/>
  <c r="L612" i="8"/>
  <c r="L613" i="8"/>
  <c r="L614" i="8"/>
  <c r="L615" i="8"/>
  <c r="L616" i="8"/>
  <c r="L617" i="8"/>
  <c r="L618" i="8"/>
  <c r="L619" i="8"/>
  <c r="L620" i="8"/>
  <c r="L621" i="8"/>
  <c r="L622" i="8"/>
  <c r="L623" i="8"/>
  <c r="L624" i="8"/>
  <c r="L625" i="8"/>
  <c r="L626" i="8"/>
  <c r="L627" i="8"/>
  <c r="L628" i="8"/>
  <c r="L629" i="8"/>
  <c r="L630" i="8"/>
  <c r="L631" i="8"/>
  <c r="L632" i="8"/>
  <c r="L633" i="8"/>
  <c r="L634" i="8"/>
  <c r="L635" i="8"/>
  <c r="L636" i="8"/>
  <c r="L637" i="8"/>
  <c r="L638" i="8"/>
  <c r="L639" i="8"/>
  <c r="L640" i="8"/>
  <c r="L641" i="8"/>
  <c r="L642" i="8"/>
  <c r="L643" i="8"/>
  <c r="L644" i="8"/>
  <c r="L645" i="8"/>
  <c r="L646" i="8"/>
  <c r="L647" i="8"/>
  <c r="L648" i="8"/>
  <c r="L649" i="8"/>
  <c r="L650" i="8"/>
  <c r="L651" i="8"/>
  <c r="L652" i="8"/>
  <c r="L653" i="8"/>
  <c r="L654" i="8"/>
  <c r="L655" i="8"/>
  <c r="L656" i="8"/>
  <c r="L657" i="8"/>
  <c r="L658" i="8"/>
  <c r="L659" i="8"/>
  <c r="L660" i="8"/>
  <c r="L661" i="8"/>
  <c r="L662" i="8"/>
  <c r="L663" i="8"/>
  <c r="L664" i="8"/>
  <c r="L665" i="8"/>
  <c r="L666" i="8"/>
  <c r="L667" i="8"/>
  <c r="L668" i="8"/>
  <c r="L669" i="8"/>
  <c r="L670" i="8"/>
  <c r="L671" i="8"/>
  <c r="L672" i="8"/>
  <c r="L673" i="8"/>
  <c r="L674" i="8"/>
  <c r="L675" i="8"/>
  <c r="L676" i="8"/>
  <c r="L677" i="8"/>
  <c r="L678" i="8"/>
  <c r="L679" i="8"/>
  <c r="L680" i="8"/>
  <c r="L681" i="8"/>
  <c r="L682" i="8"/>
  <c r="L683" i="8"/>
  <c r="L684" i="8"/>
  <c r="L685" i="8"/>
  <c r="L686" i="8"/>
  <c r="L687" i="8"/>
  <c r="L688" i="8"/>
  <c r="L689" i="8"/>
  <c r="L690" i="8"/>
  <c r="L691" i="8"/>
  <c r="L692" i="8"/>
  <c r="L693" i="8"/>
  <c r="L694" i="8"/>
  <c r="L695" i="8"/>
  <c r="L696" i="8"/>
  <c r="L697" i="8"/>
  <c r="L698" i="8"/>
  <c r="L699" i="8"/>
  <c r="L700" i="8"/>
  <c r="L701" i="8"/>
  <c r="L702" i="8"/>
  <c r="L703" i="8"/>
  <c r="L704" i="8"/>
  <c r="L705" i="8"/>
  <c r="L706" i="8"/>
  <c r="L707" i="8"/>
  <c r="L708" i="8"/>
  <c r="L709" i="8"/>
  <c r="L710" i="8"/>
  <c r="L711" i="8"/>
  <c r="L712" i="8"/>
  <c r="L713" i="8"/>
  <c r="L714" i="8"/>
  <c r="L715" i="8"/>
  <c r="L716" i="8"/>
  <c r="L717" i="8"/>
  <c r="L718" i="8"/>
  <c r="L719" i="8"/>
  <c r="L720" i="8"/>
  <c r="L721" i="8"/>
  <c r="L722" i="8"/>
  <c r="L723" i="8"/>
  <c r="L724" i="8"/>
  <c r="L725" i="8"/>
  <c r="L726" i="8"/>
  <c r="L727" i="8"/>
  <c r="L728" i="8"/>
  <c r="L729" i="8"/>
  <c r="L730" i="8"/>
  <c r="L731" i="8"/>
  <c r="L732" i="8"/>
  <c r="L733" i="8"/>
  <c r="L734" i="8"/>
  <c r="L735" i="8"/>
  <c r="L736" i="8"/>
  <c r="L737" i="8"/>
  <c r="L738" i="8"/>
  <c r="L739" i="8"/>
  <c r="L740" i="8"/>
  <c r="L741" i="8"/>
  <c r="L742" i="8"/>
  <c r="L743" i="8"/>
  <c r="L744" i="8"/>
  <c r="L745" i="8"/>
  <c r="L746" i="8"/>
  <c r="L747" i="8"/>
  <c r="L748" i="8"/>
  <c r="L749" i="8"/>
  <c r="L750" i="8"/>
  <c r="L751" i="8"/>
  <c r="L752" i="8"/>
  <c r="L753" i="8"/>
  <c r="L754" i="8"/>
  <c r="L755" i="8"/>
  <c r="L756" i="8"/>
  <c r="L757" i="8"/>
  <c r="L758" i="8"/>
  <c r="L759" i="8"/>
  <c r="L760" i="8"/>
  <c r="L761" i="8"/>
  <c r="L762" i="8"/>
  <c r="L763" i="8"/>
  <c r="L764" i="8"/>
  <c r="L765" i="8"/>
  <c r="L766" i="8"/>
  <c r="L767" i="8"/>
  <c r="L768" i="8"/>
  <c r="L769" i="8"/>
  <c r="L770" i="8"/>
  <c r="L771" i="8"/>
  <c r="L772" i="8"/>
  <c r="L773" i="8"/>
  <c r="L774" i="8"/>
  <c r="L775" i="8"/>
  <c r="L776" i="8"/>
  <c r="L777" i="8"/>
  <c r="L778" i="8"/>
  <c r="L779" i="8"/>
  <c r="L780" i="8"/>
  <c r="L781" i="8"/>
  <c r="L782" i="8"/>
  <c r="L783" i="8"/>
  <c r="L784" i="8"/>
  <c r="L785" i="8"/>
  <c r="L786" i="8"/>
  <c r="L787" i="8"/>
  <c r="L788" i="8"/>
  <c r="L789" i="8"/>
  <c r="L790" i="8"/>
  <c r="L791" i="8"/>
  <c r="L792" i="8"/>
  <c r="L793" i="8"/>
  <c r="L794" i="8"/>
  <c r="L795" i="8"/>
  <c r="L796" i="8"/>
  <c r="L797" i="8"/>
  <c r="L798" i="8"/>
  <c r="L799" i="8"/>
  <c r="L800" i="8"/>
  <c r="L801" i="8"/>
  <c r="L802" i="8"/>
  <c r="L803" i="8"/>
  <c r="L804" i="8"/>
  <c r="L805" i="8"/>
  <c r="L806" i="8"/>
  <c r="L807" i="8"/>
  <c r="L808" i="8"/>
  <c r="L809" i="8"/>
  <c r="L810" i="8"/>
  <c r="L811" i="8"/>
  <c r="L812" i="8"/>
  <c r="L813" i="8"/>
  <c r="L814" i="8"/>
  <c r="L815" i="8"/>
  <c r="L816" i="8"/>
  <c r="L817" i="8"/>
  <c r="L818" i="8"/>
  <c r="L819" i="8"/>
  <c r="L820" i="8"/>
  <c r="L821" i="8"/>
  <c r="L822" i="8"/>
  <c r="L823" i="8"/>
  <c r="L824" i="8"/>
  <c r="L825" i="8"/>
  <c r="L826" i="8"/>
  <c r="L827" i="8"/>
  <c r="L828" i="8"/>
  <c r="L829" i="8"/>
  <c r="L830" i="8"/>
  <c r="L831" i="8"/>
  <c r="L832" i="8"/>
  <c r="L833" i="8"/>
  <c r="L834" i="8"/>
  <c r="L835" i="8"/>
  <c r="L836" i="8"/>
  <c r="L837" i="8"/>
  <c r="L838" i="8"/>
  <c r="L839" i="8"/>
  <c r="L840" i="8"/>
  <c r="L841" i="8"/>
  <c r="L842" i="8"/>
  <c r="L843" i="8"/>
  <c r="L844" i="8"/>
  <c r="L845" i="8"/>
  <c r="L846" i="8"/>
  <c r="L847" i="8"/>
  <c r="L848" i="8"/>
  <c r="L849" i="8"/>
  <c r="L850" i="8"/>
  <c r="L851" i="8"/>
  <c r="L852" i="8"/>
  <c r="L853" i="8"/>
  <c r="L854" i="8"/>
  <c r="L855" i="8"/>
  <c r="L856" i="8"/>
  <c r="L857" i="8"/>
  <c r="L858" i="8"/>
  <c r="L859" i="8"/>
  <c r="L860" i="8"/>
  <c r="L861" i="8"/>
  <c r="L862" i="8"/>
  <c r="L863" i="8"/>
  <c r="L864" i="8"/>
  <c r="L865" i="8"/>
  <c r="L866" i="8"/>
  <c r="L867" i="8"/>
  <c r="L868" i="8"/>
  <c r="L869" i="8"/>
  <c r="L870" i="8"/>
  <c r="L871" i="8"/>
  <c r="L872" i="8"/>
  <c r="L873" i="8"/>
  <c r="L874" i="8"/>
  <c r="L875" i="8"/>
  <c r="L876" i="8"/>
  <c r="L877" i="8"/>
  <c r="L878" i="8"/>
  <c r="L879" i="8"/>
  <c r="L880" i="8"/>
  <c r="L881" i="8"/>
  <c r="L882" i="8"/>
  <c r="L883" i="8"/>
  <c r="L884" i="8"/>
  <c r="L885" i="8"/>
  <c r="L886" i="8"/>
  <c r="L887" i="8"/>
  <c r="L888" i="8"/>
  <c r="L889" i="8"/>
  <c r="L890" i="8"/>
  <c r="L891" i="8"/>
  <c r="L892" i="8"/>
  <c r="L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625" i="8"/>
  <c r="K626" i="8"/>
  <c r="K627" i="8"/>
  <c r="K628" i="8"/>
  <c r="K629" i="8"/>
  <c r="K630" i="8"/>
  <c r="K631" i="8"/>
  <c r="K632" i="8"/>
  <c r="K633" i="8"/>
  <c r="K634" i="8"/>
  <c r="K635" i="8"/>
  <c r="K636" i="8"/>
  <c r="K637" i="8"/>
  <c r="K638" i="8"/>
  <c r="K639" i="8"/>
  <c r="K640" i="8"/>
  <c r="K641" i="8"/>
  <c r="K642" i="8"/>
  <c r="K643" i="8"/>
  <c r="K644" i="8"/>
  <c r="K645" i="8"/>
  <c r="K646" i="8"/>
  <c r="K647" i="8"/>
  <c r="K648" i="8"/>
  <c r="K649" i="8"/>
  <c r="K650" i="8"/>
  <c r="K651" i="8"/>
  <c r="K652" i="8"/>
  <c r="K653" i="8"/>
  <c r="K654" i="8"/>
  <c r="K655" i="8"/>
  <c r="K656" i="8"/>
  <c r="K657" i="8"/>
  <c r="K658" i="8"/>
  <c r="K659" i="8"/>
  <c r="K660" i="8"/>
  <c r="K661" i="8"/>
  <c r="K662" i="8"/>
  <c r="K663" i="8"/>
  <c r="K664" i="8"/>
  <c r="K665" i="8"/>
  <c r="K666" i="8"/>
  <c r="K667" i="8"/>
  <c r="K668" i="8"/>
  <c r="K669" i="8"/>
  <c r="K670" i="8"/>
  <c r="K671" i="8"/>
  <c r="K672" i="8"/>
  <c r="K673" i="8"/>
  <c r="K674" i="8"/>
  <c r="K675" i="8"/>
  <c r="K676" i="8"/>
  <c r="K677" i="8"/>
  <c r="K678" i="8"/>
  <c r="K679" i="8"/>
  <c r="K680" i="8"/>
  <c r="K681" i="8"/>
  <c r="K682" i="8"/>
  <c r="K683" i="8"/>
  <c r="K684" i="8"/>
  <c r="K685" i="8"/>
  <c r="K686" i="8"/>
  <c r="K687" i="8"/>
  <c r="K688" i="8"/>
  <c r="K689" i="8"/>
  <c r="K690" i="8"/>
  <c r="K691" i="8"/>
  <c r="K692" i="8"/>
  <c r="K693" i="8"/>
  <c r="K694" i="8"/>
  <c r="K695" i="8"/>
  <c r="K696" i="8"/>
  <c r="K697" i="8"/>
  <c r="K698" i="8"/>
  <c r="K699" i="8"/>
  <c r="K700" i="8"/>
  <c r="K701" i="8"/>
  <c r="K702" i="8"/>
  <c r="K703" i="8"/>
  <c r="K704" i="8"/>
  <c r="K705" i="8"/>
  <c r="K706" i="8"/>
  <c r="K707" i="8"/>
  <c r="K708" i="8"/>
  <c r="K709" i="8"/>
  <c r="K710" i="8"/>
  <c r="K711" i="8"/>
  <c r="K712" i="8"/>
  <c r="K713" i="8"/>
  <c r="K714" i="8"/>
  <c r="K715" i="8"/>
  <c r="K716" i="8"/>
  <c r="K717" i="8"/>
  <c r="K718" i="8"/>
  <c r="K719" i="8"/>
  <c r="K720" i="8"/>
  <c r="K721" i="8"/>
  <c r="K722" i="8"/>
  <c r="K723" i="8"/>
  <c r="K724" i="8"/>
  <c r="K725" i="8"/>
  <c r="K726" i="8"/>
  <c r="K727" i="8"/>
  <c r="K728" i="8"/>
  <c r="K729" i="8"/>
  <c r="K730" i="8"/>
  <c r="K731" i="8"/>
  <c r="K732" i="8"/>
  <c r="K733" i="8"/>
  <c r="K734" i="8"/>
  <c r="K735" i="8"/>
  <c r="K736" i="8"/>
  <c r="K737" i="8"/>
  <c r="K738" i="8"/>
  <c r="K739" i="8"/>
  <c r="K740" i="8"/>
  <c r="K741" i="8"/>
  <c r="K742" i="8"/>
  <c r="K743" i="8"/>
  <c r="K744" i="8"/>
  <c r="K745" i="8"/>
  <c r="K746" i="8"/>
  <c r="K747" i="8"/>
  <c r="K748" i="8"/>
  <c r="K749" i="8"/>
  <c r="K750" i="8"/>
  <c r="K751" i="8"/>
  <c r="K752" i="8"/>
  <c r="K753" i="8"/>
  <c r="K754" i="8"/>
  <c r="K755" i="8"/>
  <c r="K756" i="8"/>
  <c r="K757" i="8"/>
  <c r="K758" i="8"/>
  <c r="K759" i="8"/>
  <c r="K760" i="8"/>
  <c r="K761" i="8"/>
  <c r="K762" i="8"/>
  <c r="K763" i="8"/>
  <c r="K764" i="8"/>
  <c r="K765" i="8"/>
  <c r="K766" i="8"/>
  <c r="K767" i="8"/>
  <c r="K768" i="8"/>
  <c r="K769" i="8"/>
  <c r="K770" i="8"/>
  <c r="K771" i="8"/>
  <c r="K772" i="8"/>
  <c r="K773" i="8"/>
  <c r="K774" i="8"/>
  <c r="K775" i="8"/>
  <c r="K776" i="8"/>
  <c r="K777" i="8"/>
  <c r="K778" i="8"/>
  <c r="K779" i="8"/>
  <c r="K780" i="8"/>
  <c r="K781" i="8"/>
  <c r="K782" i="8"/>
  <c r="K783" i="8"/>
  <c r="K784" i="8"/>
  <c r="K785" i="8"/>
  <c r="K786" i="8"/>
  <c r="K787" i="8"/>
  <c r="K788" i="8"/>
  <c r="K789" i="8"/>
  <c r="K790" i="8"/>
  <c r="K791" i="8"/>
  <c r="K792" i="8"/>
  <c r="K793" i="8"/>
  <c r="K794" i="8"/>
  <c r="K795" i="8"/>
  <c r="K796" i="8"/>
  <c r="K797" i="8"/>
  <c r="K798" i="8"/>
  <c r="K799" i="8"/>
  <c r="K800" i="8"/>
  <c r="K801" i="8"/>
  <c r="K802" i="8"/>
  <c r="K803" i="8"/>
  <c r="K804" i="8"/>
  <c r="K805" i="8"/>
  <c r="K806" i="8"/>
  <c r="K807" i="8"/>
  <c r="K808" i="8"/>
  <c r="K809" i="8"/>
  <c r="K810" i="8"/>
  <c r="K811" i="8"/>
  <c r="K812" i="8"/>
  <c r="K813" i="8"/>
  <c r="K814" i="8"/>
  <c r="K815" i="8"/>
  <c r="K816" i="8"/>
  <c r="K817" i="8"/>
  <c r="K818" i="8"/>
  <c r="K819" i="8"/>
  <c r="K820" i="8"/>
  <c r="K821" i="8"/>
  <c r="K822" i="8"/>
  <c r="K823" i="8"/>
  <c r="K824" i="8"/>
  <c r="K825" i="8"/>
  <c r="K826" i="8"/>
  <c r="K827" i="8"/>
  <c r="K828" i="8"/>
  <c r="K829" i="8"/>
  <c r="K830" i="8"/>
  <c r="K831" i="8"/>
  <c r="K832" i="8"/>
  <c r="K833" i="8"/>
  <c r="K834" i="8"/>
  <c r="K835" i="8"/>
  <c r="K836" i="8"/>
  <c r="K837" i="8"/>
  <c r="K838" i="8"/>
  <c r="K839" i="8"/>
  <c r="K840" i="8"/>
  <c r="K841" i="8"/>
  <c r="K842" i="8"/>
  <c r="K843" i="8"/>
  <c r="K844" i="8"/>
  <c r="K845" i="8"/>
  <c r="K846" i="8"/>
  <c r="K847" i="8"/>
  <c r="K848" i="8"/>
  <c r="K849" i="8"/>
  <c r="K850" i="8"/>
  <c r="K851" i="8"/>
  <c r="K852" i="8"/>
  <c r="K853" i="8"/>
  <c r="K854" i="8"/>
  <c r="K855" i="8"/>
  <c r="K856" i="8"/>
  <c r="K857" i="8"/>
  <c r="K858" i="8"/>
  <c r="K859" i="8"/>
  <c r="K860" i="8"/>
  <c r="K861" i="8"/>
  <c r="K862" i="8"/>
  <c r="K863" i="8"/>
  <c r="K864" i="8"/>
  <c r="K865" i="8"/>
  <c r="K866" i="8"/>
  <c r="K867" i="8"/>
  <c r="K868" i="8"/>
  <c r="K869" i="8"/>
  <c r="K870" i="8"/>
  <c r="K871" i="8"/>
  <c r="K872" i="8"/>
  <c r="K873" i="8"/>
  <c r="K874" i="8"/>
  <c r="K875" i="8"/>
  <c r="K876" i="8"/>
  <c r="K877" i="8"/>
  <c r="K878" i="8"/>
  <c r="K879" i="8"/>
  <c r="K880" i="8"/>
  <c r="K881" i="8"/>
  <c r="K882" i="8"/>
  <c r="K883" i="8"/>
  <c r="K884" i="8"/>
  <c r="K885" i="8"/>
  <c r="K886" i="8"/>
  <c r="K887" i="8"/>
  <c r="K888" i="8"/>
  <c r="K889" i="8"/>
  <c r="K890" i="8"/>
  <c r="K891" i="8"/>
  <c r="K892" i="8"/>
  <c r="K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H329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55" i="8"/>
  <c r="H356" i="8"/>
  <c r="H357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85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413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438" i="8"/>
  <c r="H439" i="8"/>
  <c r="H440" i="8"/>
  <c r="H441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69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97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525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H553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80" i="8"/>
  <c r="H581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608" i="8"/>
  <c r="H609" i="8"/>
  <c r="H610" i="8"/>
  <c r="H611" i="8"/>
  <c r="H612" i="8"/>
  <c r="H613" i="8"/>
  <c r="H614" i="8"/>
  <c r="H615" i="8"/>
  <c r="H616" i="8"/>
  <c r="H617" i="8"/>
  <c r="H618" i="8"/>
  <c r="H619" i="8"/>
  <c r="H620" i="8"/>
  <c r="H621" i="8"/>
  <c r="H622" i="8"/>
  <c r="H623" i="8"/>
  <c r="H624" i="8"/>
  <c r="H625" i="8"/>
  <c r="H626" i="8"/>
  <c r="H627" i="8"/>
  <c r="H628" i="8"/>
  <c r="H629" i="8"/>
  <c r="H630" i="8"/>
  <c r="H631" i="8"/>
  <c r="H632" i="8"/>
  <c r="H633" i="8"/>
  <c r="H634" i="8"/>
  <c r="H635" i="8"/>
  <c r="H636" i="8"/>
  <c r="H637" i="8"/>
  <c r="H638" i="8"/>
  <c r="H639" i="8"/>
  <c r="H640" i="8"/>
  <c r="H641" i="8"/>
  <c r="H642" i="8"/>
  <c r="H643" i="8"/>
  <c r="H644" i="8"/>
  <c r="H645" i="8"/>
  <c r="H646" i="8"/>
  <c r="H647" i="8"/>
  <c r="H648" i="8"/>
  <c r="H649" i="8"/>
  <c r="H650" i="8"/>
  <c r="H651" i="8"/>
  <c r="H652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47" i="8"/>
  <c r="H748" i="8"/>
  <c r="H749" i="8"/>
  <c r="H750" i="8"/>
  <c r="H751" i="8"/>
  <c r="H752" i="8"/>
  <c r="H753" i="8"/>
  <c r="H754" i="8"/>
  <c r="H755" i="8"/>
  <c r="H756" i="8"/>
  <c r="H757" i="8"/>
  <c r="H758" i="8"/>
  <c r="H759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0" i="8"/>
  <c r="H781" i="8"/>
  <c r="H782" i="8"/>
  <c r="H783" i="8"/>
  <c r="H784" i="8"/>
  <c r="H785" i="8"/>
  <c r="H786" i="8"/>
  <c r="H787" i="8"/>
  <c r="H788" i="8"/>
  <c r="H789" i="8"/>
  <c r="H790" i="8"/>
  <c r="H791" i="8"/>
  <c r="H792" i="8"/>
  <c r="H793" i="8"/>
  <c r="H794" i="8"/>
  <c r="H795" i="8"/>
  <c r="H796" i="8"/>
  <c r="H797" i="8"/>
  <c r="H798" i="8"/>
  <c r="H799" i="8"/>
  <c r="H800" i="8"/>
  <c r="H801" i="8"/>
  <c r="H802" i="8"/>
  <c r="H803" i="8"/>
  <c r="H804" i="8"/>
  <c r="H805" i="8"/>
  <c r="H806" i="8"/>
  <c r="H807" i="8"/>
  <c r="H808" i="8"/>
  <c r="H809" i="8"/>
  <c r="H810" i="8"/>
  <c r="H811" i="8"/>
  <c r="H812" i="8"/>
  <c r="H813" i="8"/>
  <c r="H814" i="8"/>
  <c r="H815" i="8"/>
  <c r="H816" i="8"/>
  <c r="H817" i="8"/>
  <c r="H818" i="8"/>
  <c r="H819" i="8"/>
  <c r="H820" i="8"/>
  <c r="H821" i="8"/>
  <c r="H822" i="8"/>
  <c r="H823" i="8"/>
  <c r="H824" i="8"/>
  <c r="H825" i="8"/>
  <c r="H826" i="8"/>
  <c r="H827" i="8"/>
  <c r="H828" i="8"/>
  <c r="H829" i="8"/>
  <c r="H830" i="8"/>
  <c r="H831" i="8"/>
  <c r="H832" i="8"/>
  <c r="H833" i="8"/>
  <c r="H834" i="8"/>
  <c r="H835" i="8"/>
  <c r="H836" i="8"/>
  <c r="H837" i="8"/>
  <c r="H838" i="8"/>
  <c r="H839" i="8"/>
  <c r="H840" i="8"/>
  <c r="H841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78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430" i="8"/>
  <c r="G431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445" i="8"/>
  <c r="G446" i="8"/>
  <c r="G447" i="8"/>
  <c r="G448" i="8"/>
  <c r="G449" i="8"/>
  <c r="G450" i="8"/>
  <c r="G451" i="8"/>
  <c r="G452" i="8"/>
  <c r="G453" i="8"/>
  <c r="G454" i="8"/>
  <c r="G455" i="8"/>
  <c r="G456" i="8"/>
  <c r="G457" i="8"/>
  <c r="G458" i="8"/>
  <c r="G459" i="8"/>
  <c r="G460" i="8"/>
  <c r="G461" i="8"/>
  <c r="G462" i="8"/>
  <c r="G463" i="8"/>
  <c r="G464" i="8"/>
  <c r="G465" i="8"/>
  <c r="G466" i="8"/>
  <c r="G467" i="8"/>
  <c r="G468" i="8"/>
  <c r="G469" i="8"/>
  <c r="G470" i="8"/>
  <c r="G471" i="8"/>
  <c r="G472" i="8"/>
  <c r="G473" i="8"/>
  <c r="G474" i="8"/>
  <c r="G475" i="8"/>
  <c r="G476" i="8"/>
  <c r="G477" i="8"/>
  <c r="G478" i="8"/>
  <c r="G479" i="8"/>
  <c r="G480" i="8"/>
  <c r="G481" i="8"/>
  <c r="G482" i="8"/>
  <c r="G483" i="8"/>
  <c r="G484" i="8"/>
  <c r="G485" i="8"/>
  <c r="G486" i="8"/>
  <c r="G487" i="8"/>
  <c r="G488" i="8"/>
  <c r="G489" i="8"/>
  <c r="G490" i="8"/>
  <c r="G491" i="8"/>
  <c r="G492" i="8"/>
  <c r="G493" i="8"/>
  <c r="G494" i="8"/>
  <c r="G495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508" i="8"/>
  <c r="G509" i="8"/>
  <c r="G510" i="8"/>
  <c r="G511" i="8"/>
  <c r="G512" i="8"/>
  <c r="G513" i="8"/>
  <c r="G514" i="8"/>
  <c r="G515" i="8"/>
  <c r="G516" i="8"/>
  <c r="G517" i="8"/>
  <c r="G518" i="8"/>
  <c r="G519" i="8"/>
  <c r="G520" i="8"/>
  <c r="G521" i="8"/>
  <c r="G522" i="8"/>
  <c r="G523" i="8"/>
  <c r="G524" i="8"/>
  <c r="G525" i="8"/>
  <c r="G526" i="8"/>
  <c r="G527" i="8"/>
  <c r="G528" i="8"/>
  <c r="G529" i="8"/>
  <c r="G530" i="8"/>
  <c r="G531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610" i="8"/>
  <c r="G611" i="8"/>
  <c r="G612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45" i="8"/>
  <c r="G646" i="8"/>
  <c r="G647" i="8"/>
  <c r="G648" i="8"/>
  <c r="G649" i="8"/>
  <c r="G650" i="8"/>
  <c r="G651" i="8"/>
  <c r="G652" i="8"/>
  <c r="G653" i="8"/>
  <c r="G654" i="8"/>
  <c r="G655" i="8"/>
  <c r="G656" i="8"/>
  <c r="G657" i="8"/>
  <c r="G658" i="8"/>
  <c r="G659" i="8"/>
  <c r="G660" i="8"/>
  <c r="G661" i="8"/>
  <c r="G662" i="8"/>
  <c r="G663" i="8"/>
  <c r="G664" i="8"/>
  <c r="G665" i="8"/>
  <c r="G666" i="8"/>
  <c r="G667" i="8"/>
  <c r="G668" i="8"/>
  <c r="G669" i="8"/>
  <c r="G670" i="8"/>
  <c r="G671" i="8"/>
  <c r="G672" i="8"/>
  <c r="G673" i="8"/>
  <c r="G674" i="8"/>
  <c r="G675" i="8"/>
  <c r="G676" i="8"/>
  <c r="G677" i="8"/>
  <c r="G678" i="8"/>
  <c r="G679" i="8"/>
  <c r="G680" i="8"/>
  <c r="G681" i="8"/>
  <c r="G682" i="8"/>
  <c r="G683" i="8"/>
  <c r="G684" i="8"/>
  <c r="G685" i="8"/>
  <c r="G686" i="8"/>
  <c r="G687" i="8"/>
  <c r="G688" i="8"/>
  <c r="G689" i="8"/>
  <c r="G690" i="8"/>
  <c r="G691" i="8"/>
  <c r="G692" i="8"/>
  <c r="G693" i="8"/>
  <c r="G694" i="8"/>
  <c r="G695" i="8"/>
  <c r="G696" i="8"/>
  <c r="G697" i="8"/>
  <c r="G698" i="8"/>
  <c r="G699" i="8"/>
  <c r="G700" i="8"/>
  <c r="G701" i="8"/>
  <c r="G702" i="8"/>
  <c r="G703" i="8"/>
  <c r="G704" i="8"/>
  <c r="G705" i="8"/>
  <c r="G706" i="8"/>
  <c r="G707" i="8"/>
  <c r="G708" i="8"/>
  <c r="G709" i="8"/>
  <c r="G710" i="8"/>
  <c r="G711" i="8"/>
  <c r="G712" i="8"/>
  <c r="G713" i="8"/>
  <c r="G714" i="8"/>
  <c r="G715" i="8"/>
  <c r="G716" i="8"/>
  <c r="G717" i="8"/>
  <c r="G718" i="8"/>
  <c r="G719" i="8"/>
  <c r="G720" i="8"/>
  <c r="G721" i="8"/>
  <c r="G722" i="8"/>
  <c r="G723" i="8"/>
  <c r="G724" i="8"/>
  <c r="G725" i="8"/>
  <c r="G726" i="8"/>
  <c r="G727" i="8"/>
  <c r="G728" i="8"/>
  <c r="G729" i="8"/>
  <c r="G730" i="8"/>
  <c r="G731" i="8"/>
  <c r="G732" i="8"/>
  <c r="G733" i="8"/>
  <c r="G734" i="8"/>
  <c r="G735" i="8"/>
  <c r="G736" i="8"/>
  <c r="G737" i="8"/>
  <c r="G738" i="8"/>
  <c r="G739" i="8"/>
  <c r="G740" i="8"/>
  <c r="G741" i="8"/>
  <c r="G742" i="8"/>
  <c r="G743" i="8"/>
  <c r="G744" i="8"/>
  <c r="G745" i="8"/>
  <c r="G746" i="8"/>
  <c r="G747" i="8"/>
  <c r="G748" i="8"/>
  <c r="G749" i="8"/>
  <c r="G750" i="8"/>
  <c r="G751" i="8"/>
  <c r="G752" i="8"/>
  <c r="G753" i="8"/>
  <c r="G754" i="8"/>
  <c r="G755" i="8"/>
  <c r="G756" i="8"/>
  <c r="G757" i="8"/>
  <c r="G758" i="8"/>
  <c r="G759" i="8"/>
  <c r="G760" i="8"/>
  <c r="G761" i="8"/>
  <c r="G762" i="8"/>
  <c r="G763" i="8"/>
  <c r="G764" i="8"/>
  <c r="G765" i="8"/>
  <c r="G766" i="8"/>
  <c r="G767" i="8"/>
  <c r="G768" i="8"/>
  <c r="G769" i="8"/>
  <c r="G770" i="8"/>
  <c r="G771" i="8"/>
  <c r="G772" i="8"/>
  <c r="G773" i="8"/>
  <c r="G774" i="8"/>
  <c r="G775" i="8"/>
  <c r="G776" i="8"/>
  <c r="G777" i="8"/>
  <c r="G778" i="8"/>
  <c r="G779" i="8"/>
  <c r="G780" i="8"/>
  <c r="G781" i="8"/>
  <c r="G782" i="8"/>
  <c r="G783" i="8"/>
  <c r="G784" i="8"/>
  <c r="G785" i="8"/>
  <c r="G786" i="8"/>
  <c r="G787" i="8"/>
  <c r="G788" i="8"/>
  <c r="G789" i="8"/>
  <c r="G790" i="8"/>
  <c r="G791" i="8"/>
  <c r="G792" i="8"/>
  <c r="G793" i="8"/>
  <c r="G794" i="8"/>
  <c r="G795" i="8"/>
  <c r="G796" i="8"/>
  <c r="G797" i="8"/>
  <c r="G798" i="8"/>
  <c r="G799" i="8"/>
  <c r="G800" i="8"/>
  <c r="G801" i="8"/>
  <c r="G802" i="8"/>
  <c r="G803" i="8"/>
  <c r="G804" i="8"/>
  <c r="G805" i="8"/>
  <c r="G806" i="8"/>
  <c r="G807" i="8"/>
  <c r="G808" i="8"/>
  <c r="G809" i="8"/>
  <c r="G810" i="8"/>
  <c r="G811" i="8"/>
  <c r="G812" i="8"/>
  <c r="G813" i="8"/>
  <c r="G814" i="8"/>
  <c r="G815" i="8"/>
  <c r="G816" i="8"/>
  <c r="G817" i="8"/>
  <c r="G818" i="8"/>
  <c r="G819" i="8"/>
  <c r="G820" i="8"/>
  <c r="G821" i="8"/>
  <c r="G822" i="8"/>
  <c r="G823" i="8"/>
  <c r="G824" i="8"/>
  <c r="G825" i="8"/>
  <c r="G826" i="8"/>
  <c r="G827" i="8"/>
  <c r="G828" i="8"/>
  <c r="G829" i="8"/>
  <c r="G830" i="8"/>
  <c r="G831" i="8"/>
  <c r="G832" i="8"/>
  <c r="G833" i="8"/>
  <c r="G834" i="8"/>
  <c r="G835" i="8"/>
  <c r="G836" i="8"/>
  <c r="G837" i="8"/>
  <c r="G838" i="8"/>
  <c r="G839" i="8"/>
  <c r="G840" i="8"/>
  <c r="G841" i="8"/>
  <c r="G842" i="8"/>
  <c r="G843" i="8"/>
  <c r="G844" i="8"/>
  <c r="G845" i="8"/>
  <c r="G846" i="8"/>
  <c r="G847" i="8"/>
  <c r="G848" i="8"/>
  <c r="G849" i="8"/>
  <c r="G850" i="8"/>
  <c r="G851" i="8"/>
  <c r="G852" i="8"/>
  <c r="G853" i="8"/>
  <c r="G854" i="8"/>
  <c r="G855" i="8"/>
  <c r="G856" i="8"/>
  <c r="G857" i="8"/>
  <c r="G858" i="8"/>
  <c r="G859" i="8"/>
  <c r="G860" i="8"/>
  <c r="G861" i="8"/>
  <c r="G862" i="8"/>
  <c r="G863" i="8"/>
  <c r="G864" i="8"/>
  <c r="G865" i="8"/>
  <c r="G866" i="8"/>
  <c r="G867" i="8"/>
  <c r="G868" i="8"/>
  <c r="G869" i="8"/>
  <c r="G870" i="8"/>
  <c r="G871" i="8"/>
  <c r="G872" i="8"/>
  <c r="G873" i="8"/>
  <c r="G874" i="8"/>
  <c r="G875" i="8"/>
  <c r="G876" i="8"/>
  <c r="G877" i="8"/>
  <c r="G878" i="8"/>
  <c r="G879" i="8"/>
  <c r="G880" i="8"/>
  <c r="G881" i="8"/>
  <c r="G882" i="8"/>
  <c r="G883" i="8"/>
  <c r="G884" i="8"/>
  <c r="G885" i="8"/>
  <c r="G886" i="8"/>
  <c r="G887" i="8"/>
  <c r="G888" i="8"/>
  <c r="G889" i="8"/>
  <c r="G890" i="8"/>
  <c r="G891" i="8"/>
  <c r="G892" i="8"/>
  <c r="G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7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85" i="8"/>
  <c r="F386" i="8"/>
  <c r="F387" i="8"/>
  <c r="F388" i="8"/>
  <c r="F389" i="8"/>
  <c r="F390" i="8"/>
  <c r="F391" i="8"/>
  <c r="F392" i="8"/>
  <c r="F393" i="8"/>
  <c r="F394" i="8"/>
  <c r="F395" i="8"/>
  <c r="F396" i="8"/>
  <c r="F397" i="8"/>
  <c r="F398" i="8"/>
  <c r="F399" i="8"/>
  <c r="F400" i="8"/>
  <c r="F401" i="8"/>
  <c r="F402" i="8"/>
  <c r="F403" i="8"/>
  <c r="F404" i="8"/>
  <c r="F405" i="8"/>
  <c r="F406" i="8"/>
  <c r="F407" i="8"/>
  <c r="F408" i="8"/>
  <c r="F409" i="8"/>
  <c r="F410" i="8"/>
  <c r="F411" i="8"/>
  <c r="F412" i="8"/>
  <c r="F413" i="8"/>
  <c r="F414" i="8"/>
  <c r="F415" i="8"/>
  <c r="F416" i="8"/>
  <c r="F417" i="8"/>
  <c r="F418" i="8"/>
  <c r="F419" i="8"/>
  <c r="F420" i="8"/>
  <c r="F421" i="8"/>
  <c r="F422" i="8"/>
  <c r="F423" i="8"/>
  <c r="F424" i="8"/>
  <c r="F425" i="8"/>
  <c r="F426" i="8"/>
  <c r="F427" i="8"/>
  <c r="F428" i="8"/>
  <c r="F429" i="8"/>
  <c r="F430" i="8"/>
  <c r="F431" i="8"/>
  <c r="F432" i="8"/>
  <c r="F433" i="8"/>
  <c r="F434" i="8"/>
  <c r="F435" i="8"/>
  <c r="F436" i="8"/>
  <c r="F437" i="8"/>
  <c r="F438" i="8"/>
  <c r="F439" i="8"/>
  <c r="F440" i="8"/>
  <c r="F441" i="8"/>
  <c r="F442" i="8"/>
  <c r="F443" i="8"/>
  <c r="F444" i="8"/>
  <c r="F445" i="8"/>
  <c r="F446" i="8"/>
  <c r="F447" i="8"/>
  <c r="F448" i="8"/>
  <c r="F449" i="8"/>
  <c r="F450" i="8"/>
  <c r="F451" i="8"/>
  <c r="F452" i="8"/>
  <c r="F453" i="8"/>
  <c r="F454" i="8"/>
  <c r="F455" i="8"/>
  <c r="F456" i="8"/>
  <c r="F457" i="8"/>
  <c r="F458" i="8"/>
  <c r="F459" i="8"/>
  <c r="F460" i="8"/>
  <c r="F461" i="8"/>
  <c r="F462" i="8"/>
  <c r="F463" i="8"/>
  <c r="F464" i="8"/>
  <c r="F465" i="8"/>
  <c r="F466" i="8"/>
  <c r="F467" i="8"/>
  <c r="F468" i="8"/>
  <c r="F469" i="8"/>
  <c r="F470" i="8"/>
  <c r="F471" i="8"/>
  <c r="F472" i="8"/>
  <c r="F473" i="8"/>
  <c r="F474" i="8"/>
  <c r="F475" i="8"/>
  <c r="F476" i="8"/>
  <c r="F477" i="8"/>
  <c r="F478" i="8"/>
  <c r="F479" i="8"/>
  <c r="F480" i="8"/>
  <c r="F481" i="8"/>
  <c r="F482" i="8"/>
  <c r="F483" i="8"/>
  <c r="F484" i="8"/>
  <c r="F485" i="8"/>
  <c r="F486" i="8"/>
  <c r="F487" i="8"/>
  <c r="F488" i="8"/>
  <c r="F489" i="8"/>
  <c r="F490" i="8"/>
  <c r="F491" i="8"/>
  <c r="F492" i="8"/>
  <c r="F493" i="8"/>
  <c r="F494" i="8"/>
  <c r="F495" i="8"/>
  <c r="F496" i="8"/>
  <c r="F497" i="8"/>
  <c r="F498" i="8"/>
  <c r="F499" i="8"/>
  <c r="F500" i="8"/>
  <c r="F501" i="8"/>
  <c r="F502" i="8"/>
  <c r="F503" i="8"/>
  <c r="F504" i="8"/>
  <c r="F505" i="8"/>
  <c r="F506" i="8"/>
  <c r="F507" i="8"/>
  <c r="F508" i="8"/>
  <c r="F509" i="8"/>
  <c r="F510" i="8"/>
  <c r="F511" i="8"/>
  <c r="F512" i="8"/>
  <c r="F513" i="8"/>
  <c r="F514" i="8"/>
  <c r="F515" i="8"/>
  <c r="F516" i="8"/>
  <c r="F517" i="8"/>
  <c r="F518" i="8"/>
  <c r="F519" i="8"/>
  <c r="F520" i="8"/>
  <c r="F521" i="8"/>
  <c r="F522" i="8"/>
  <c r="F523" i="8"/>
  <c r="F524" i="8"/>
  <c r="F525" i="8"/>
  <c r="F526" i="8"/>
  <c r="F527" i="8"/>
  <c r="F528" i="8"/>
  <c r="F529" i="8"/>
  <c r="F530" i="8"/>
  <c r="F531" i="8"/>
  <c r="F532" i="8"/>
  <c r="F533" i="8"/>
  <c r="F534" i="8"/>
  <c r="F535" i="8"/>
  <c r="F536" i="8"/>
  <c r="F537" i="8"/>
  <c r="F538" i="8"/>
  <c r="F539" i="8"/>
  <c r="F540" i="8"/>
  <c r="F541" i="8"/>
  <c r="F542" i="8"/>
  <c r="F543" i="8"/>
  <c r="F544" i="8"/>
  <c r="F545" i="8"/>
  <c r="F546" i="8"/>
  <c r="F547" i="8"/>
  <c r="F548" i="8"/>
  <c r="F549" i="8"/>
  <c r="F550" i="8"/>
  <c r="F551" i="8"/>
  <c r="F552" i="8"/>
  <c r="F553" i="8"/>
  <c r="F554" i="8"/>
  <c r="F555" i="8"/>
  <c r="F556" i="8"/>
  <c r="F557" i="8"/>
  <c r="F558" i="8"/>
  <c r="F559" i="8"/>
  <c r="F560" i="8"/>
  <c r="F561" i="8"/>
  <c r="F562" i="8"/>
  <c r="F563" i="8"/>
  <c r="F564" i="8"/>
  <c r="F565" i="8"/>
  <c r="F566" i="8"/>
  <c r="F567" i="8"/>
  <c r="F568" i="8"/>
  <c r="F569" i="8"/>
  <c r="F570" i="8"/>
  <c r="F571" i="8"/>
  <c r="F572" i="8"/>
  <c r="F573" i="8"/>
  <c r="F574" i="8"/>
  <c r="F575" i="8"/>
  <c r="F576" i="8"/>
  <c r="F577" i="8"/>
  <c r="F578" i="8"/>
  <c r="F579" i="8"/>
  <c r="F580" i="8"/>
  <c r="F581" i="8"/>
  <c r="F582" i="8"/>
  <c r="F583" i="8"/>
  <c r="F584" i="8"/>
  <c r="F585" i="8"/>
  <c r="F586" i="8"/>
  <c r="F587" i="8"/>
  <c r="F588" i="8"/>
  <c r="F589" i="8"/>
  <c r="F590" i="8"/>
  <c r="F591" i="8"/>
  <c r="F592" i="8"/>
  <c r="F593" i="8"/>
  <c r="F594" i="8"/>
  <c r="F595" i="8"/>
  <c r="F596" i="8"/>
  <c r="F597" i="8"/>
  <c r="F598" i="8"/>
  <c r="F599" i="8"/>
  <c r="F600" i="8"/>
  <c r="F601" i="8"/>
  <c r="F602" i="8"/>
  <c r="F603" i="8"/>
  <c r="F604" i="8"/>
  <c r="F605" i="8"/>
  <c r="F606" i="8"/>
  <c r="F607" i="8"/>
  <c r="F608" i="8"/>
  <c r="F609" i="8"/>
  <c r="F610" i="8"/>
  <c r="F611" i="8"/>
  <c r="F612" i="8"/>
  <c r="F613" i="8"/>
  <c r="F614" i="8"/>
  <c r="F615" i="8"/>
  <c r="F616" i="8"/>
  <c r="F617" i="8"/>
  <c r="F618" i="8"/>
  <c r="F619" i="8"/>
  <c r="F620" i="8"/>
  <c r="F621" i="8"/>
  <c r="F622" i="8"/>
  <c r="F623" i="8"/>
  <c r="F624" i="8"/>
  <c r="F625" i="8"/>
  <c r="F626" i="8"/>
  <c r="F627" i="8"/>
  <c r="F628" i="8"/>
  <c r="F629" i="8"/>
  <c r="F630" i="8"/>
  <c r="F631" i="8"/>
  <c r="F632" i="8"/>
  <c r="F633" i="8"/>
  <c r="F634" i="8"/>
  <c r="F635" i="8"/>
  <c r="F636" i="8"/>
  <c r="F637" i="8"/>
  <c r="F638" i="8"/>
  <c r="F639" i="8"/>
  <c r="F640" i="8"/>
  <c r="F641" i="8"/>
  <c r="F642" i="8"/>
  <c r="F643" i="8"/>
  <c r="F644" i="8"/>
  <c r="F645" i="8"/>
  <c r="F646" i="8"/>
  <c r="F647" i="8"/>
  <c r="F648" i="8"/>
  <c r="F649" i="8"/>
  <c r="F650" i="8"/>
  <c r="F651" i="8"/>
  <c r="F652" i="8"/>
  <c r="F653" i="8"/>
  <c r="F654" i="8"/>
  <c r="F655" i="8"/>
  <c r="F656" i="8"/>
  <c r="F657" i="8"/>
  <c r="F658" i="8"/>
  <c r="F659" i="8"/>
  <c r="F660" i="8"/>
  <c r="F661" i="8"/>
  <c r="F662" i="8"/>
  <c r="F663" i="8"/>
  <c r="F664" i="8"/>
  <c r="F665" i="8"/>
  <c r="F666" i="8"/>
  <c r="F667" i="8"/>
  <c r="F668" i="8"/>
  <c r="F669" i="8"/>
  <c r="F670" i="8"/>
  <c r="F671" i="8"/>
  <c r="F672" i="8"/>
  <c r="F673" i="8"/>
  <c r="F674" i="8"/>
  <c r="F675" i="8"/>
  <c r="F676" i="8"/>
  <c r="F677" i="8"/>
  <c r="F678" i="8"/>
  <c r="F679" i="8"/>
  <c r="F680" i="8"/>
  <c r="F681" i="8"/>
  <c r="F682" i="8"/>
  <c r="F683" i="8"/>
  <c r="F684" i="8"/>
  <c r="F685" i="8"/>
  <c r="F686" i="8"/>
  <c r="F687" i="8"/>
  <c r="F688" i="8"/>
  <c r="F689" i="8"/>
  <c r="F690" i="8"/>
  <c r="F691" i="8"/>
  <c r="F692" i="8"/>
  <c r="F693" i="8"/>
  <c r="F694" i="8"/>
  <c r="F695" i="8"/>
  <c r="F696" i="8"/>
  <c r="F697" i="8"/>
  <c r="F698" i="8"/>
  <c r="F699" i="8"/>
  <c r="F700" i="8"/>
  <c r="F701" i="8"/>
  <c r="F702" i="8"/>
  <c r="F703" i="8"/>
  <c r="F704" i="8"/>
  <c r="F705" i="8"/>
  <c r="F706" i="8"/>
  <c r="F707" i="8"/>
  <c r="F708" i="8"/>
  <c r="F709" i="8"/>
  <c r="F710" i="8"/>
  <c r="F711" i="8"/>
  <c r="F712" i="8"/>
  <c r="F713" i="8"/>
  <c r="F714" i="8"/>
  <c r="F715" i="8"/>
  <c r="F716" i="8"/>
  <c r="F717" i="8"/>
  <c r="F718" i="8"/>
  <c r="F719" i="8"/>
  <c r="F720" i="8"/>
  <c r="F721" i="8"/>
  <c r="F722" i="8"/>
  <c r="F723" i="8"/>
  <c r="F724" i="8"/>
  <c r="F725" i="8"/>
  <c r="F726" i="8"/>
  <c r="F727" i="8"/>
  <c r="F728" i="8"/>
  <c r="F729" i="8"/>
  <c r="F730" i="8"/>
  <c r="F731" i="8"/>
  <c r="F732" i="8"/>
  <c r="F733" i="8"/>
  <c r="F734" i="8"/>
  <c r="F735" i="8"/>
  <c r="F736" i="8"/>
  <c r="F737" i="8"/>
  <c r="F738" i="8"/>
  <c r="F739" i="8"/>
  <c r="F740" i="8"/>
  <c r="F741" i="8"/>
  <c r="F742" i="8"/>
  <c r="F743" i="8"/>
  <c r="F744" i="8"/>
  <c r="F745" i="8"/>
  <c r="F746" i="8"/>
  <c r="F747" i="8"/>
  <c r="F748" i="8"/>
  <c r="F749" i="8"/>
  <c r="F750" i="8"/>
  <c r="F751" i="8"/>
  <c r="F752" i="8"/>
  <c r="F753" i="8"/>
  <c r="F754" i="8"/>
  <c r="F755" i="8"/>
  <c r="F756" i="8"/>
  <c r="F757" i="8"/>
  <c r="F758" i="8"/>
  <c r="F759" i="8"/>
  <c r="F760" i="8"/>
  <c r="F761" i="8"/>
  <c r="F762" i="8"/>
  <c r="F763" i="8"/>
  <c r="F764" i="8"/>
  <c r="F765" i="8"/>
  <c r="F766" i="8"/>
  <c r="F767" i="8"/>
  <c r="F768" i="8"/>
  <c r="F769" i="8"/>
  <c r="F770" i="8"/>
  <c r="F771" i="8"/>
  <c r="F772" i="8"/>
  <c r="F773" i="8"/>
  <c r="F774" i="8"/>
  <c r="F775" i="8"/>
  <c r="F776" i="8"/>
  <c r="F777" i="8"/>
  <c r="F778" i="8"/>
  <c r="F779" i="8"/>
  <c r="F780" i="8"/>
  <c r="F781" i="8"/>
  <c r="F782" i="8"/>
  <c r="F783" i="8"/>
  <c r="F784" i="8"/>
  <c r="F785" i="8"/>
  <c r="F786" i="8"/>
  <c r="F787" i="8"/>
  <c r="F788" i="8"/>
  <c r="F789" i="8"/>
  <c r="F790" i="8"/>
  <c r="F791" i="8"/>
  <c r="F792" i="8"/>
  <c r="F793" i="8"/>
  <c r="F794" i="8"/>
  <c r="F795" i="8"/>
  <c r="F796" i="8"/>
  <c r="F797" i="8"/>
  <c r="F798" i="8"/>
  <c r="F799" i="8"/>
  <c r="F800" i="8"/>
  <c r="F801" i="8"/>
  <c r="F802" i="8"/>
  <c r="F803" i="8"/>
  <c r="F804" i="8"/>
  <c r="F805" i="8"/>
  <c r="F806" i="8"/>
  <c r="F807" i="8"/>
  <c r="F808" i="8"/>
  <c r="F809" i="8"/>
  <c r="F810" i="8"/>
  <c r="F811" i="8"/>
  <c r="F812" i="8"/>
  <c r="F813" i="8"/>
  <c r="F814" i="8"/>
  <c r="F815" i="8"/>
  <c r="F816" i="8"/>
  <c r="F817" i="8"/>
  <c r="F818" i="8"/>
  <c r="F819" i="8"/>
  <c r="F820" i="8"/>
  <c r="F821" i="8"/>
  <c r="F822" i="8"/>
  <c r="F823" i="8"/>
  <c r="F824" i="8"/>
  <c r="F825" i="8"/>
  <c r="F826" i="8"/>
  <c r="F827" i="8"/>
  <c r="F828" i="8"/>
  <c r="F829" i="8"/>
  <c r="F830" i="8"/>
  <c r="F831" i="8"/>
  <c r="F832" i="8"/>
  <c r="F833" i="8"/>
  <c r="F834" i="8"/>
  <c r="F835" i="8"/>
  <c r="F836" i="8"/>
  <c r="F837" i="8"/>
  <c r="F838" i="8"/>
  <c r="F839" i="8"/>
  <c r="F840" i="8"/>
  <c r="F841" i="8"/>
  <c r="F842" i="8"/>
  <c r="F843" i="8"/>
  <c r="F844" i="8"/>
  <c r="F845" i="8"/>
  <c r="F846" i="8"/>
  <c r="F847" i="8"/>
  <c r="F848" i="8"/>
  <c r="F849" i="8"/>
  <c r="F850" i="8"/>
  <c r="F851" i="8"/>
  <c r="F852" i="8"/>
  <c r="F853" i="8"/>
  <c r="F854" i="8"/>
  <c r="F855" i="8"/>
  <c r="F856" i="8"/>
  <c r="F857" i="8"/>
  <c r="F858" i="8"/>
  <c r="F859" i="8"/>
  <c r="F860" i="8"/>
  <c r="F861" i="8"/>
  <c r="F862" i="8"/>
  <c r="F863" i="8"/>
  <c r="F864" i="8"/>
  <c r="F865" i="8"/>
  <c r="F866" i="8"/>
  <c r="F867" i="8"/>
  <c r="F868" i="8"/>
  <c r="F869" i="8"/>
  <c r="F870" i="8"/>
  <c r="F871" i="8"/>
  <c r="F872" i="8"/>
  <c r="F873" i="8"/>
  <c r="F874" i="8"/>
  <c r="F875" i="8"/>
  <c r="F876" i="8"/>
  <c r="F877" i="8"/>
  <c r="F878" i="8"/>
  <c r="F879" i="8"/>
  <c r="F880" i="8"/>
  <c r="F881" i="8"/>
  <c r="F882" i="8"/>
  <c r="F883" i="8"/>
  <c r="F884" i="8"/>
  <c r="F885" i="8"/>
  <c r="F886" i="8"/>
  <c r="F887" i="8"/>
  <c r="F888" i="8"/>
  <c r="F889" i="8"/>
  <c r="F890" i="8"/>
  <c r="F891" i="8"/>
  <c r="F892" i="8"/>
  <c r="F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81" i="8"/>
  <c r="E382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0" i="8"/>
  <c r="E401" i="8"/>
  <c r="E402" i="8"/>
  <c r="E403" i="8"/>
  <c r="E404" i="8"/>
  <c r="E405" i="8"/>
  <c r="E406" i="8"/>
  <c r="E407" i="8"/>
  <c r="E408" i="8"/>
  <c r="E409" i="8"/>
  <c r="E410" i="8"/>
  <c r="E411" i="8"/>
  <c r="E412" i="8"/>
  <c r="E413" i="8"/>
  <c r="E414" i="8"/>
  <c r="E415" i="8"/>
  <c r="E416" i="8"/>
  <c r="E417" i="8"/>
  <c r="E418" i="8"/>
  <c r="E419" i="8"/>
  <c r="E420" i="8"/>
  <c r="E421" i="8"/>
  <c r="E422" i="8"/>
  <c r="E423" i="8"/>
  <c r="E424" i="8"/>
  <c r="E425" i="8"/>
  <c r="E426" i="8"/>
  <c r="E427" i="8"/>
  <c r="E428" i="8"/>
  <c r="E429" i="8"/>
  <c r="E430" i="8"/>
  <c r="E431" i="8"/>
  <c r="E432" i="8"/>
  <c r="E433" i="8"/>
  <c r="E434" i="8"/>
  <c r="E435" i="8"/>
  <c r="E436" i="8"/>
  <c r="E437" i="8"/>
  <c r="E438" i="8"/>
  <c r="E439" i="8"/>
  <c r="E440" i="8"/>
  <c r="E441" i="8"/>
  <c r="E442" i="8"/>
  <c r="E443" i="8"/>
  <c r="E444" i="8"/>
  <c r="E445" i="8"/>
  <c r="E446" i="8"/>
  <c r="E447" i="8"/>
  <c r="E448" i="8"/>
  <c r="E449" i="8"/>
  <c r="E450" i="8"/>
  <c r="E451" i="8"/>
  <c r="E452" i="8"/>
  <c r="E453" i="8"/>
  <c r="E454" i="8"/>
  <c r="E455" i="8"/>
  <c r="E456" i="8"/>
  <c r="E457" i="8"/>
  <c r="E458" i="8"/>
  <c r="E459" i="8"/>
  <c r="E460" i="8"/>
  <c r="E461" i="8"/>
  <c r="E462" i="8"/>
  <c r="E463" i="8"/>
  <c r="E464" i="8"/>
  <c r="E465" i="8"/>
  <c r="E466" i="8"/>
  <c r="E467" i="8"/>
  <c r="E468" i="8"/>
  <c r="E469" i="8"/>
  <c r="E470" i="8"/>
  <c r="E471" i="8"/>
  <c r="E472" i="8"/>
  <c r="E473" i="8"/>
  <c r="E474" i="8"/>
  <c r="E475" i="8"/>
  <c r="E476" i="8"/>
  <c r="E477" i="8"/>
  <c r="E478" i="8"/>
  <c r="E479" i="8"/>
  <c r="E480" i="8"/>
  <c r="E481" i="8"/>
  <c r="E482" i="8"/>
  <c r="E483" i="8"/>
  <c r="E484" i="8"/>
  <c r="E485" i="8"/>
  <c r="E486" i="8"/>
  <c r="E487" i="8"/>
  <c r="E488" i="8"/>
  <c r="E489" i="8"/>
  <c r="E490" i="8"/>
  <c r="E491" i="8"/>
  <c r="E492" i="8"/>
  <c r="E493" i="8"/>
  <c r="E494" i="8"/>
  <c r="E495" i="8"/>
  <c r="E496" i="8"/>
  <c r="E497" i="8"/>
  <c r="E498" i="8"/>
  <c r="E499" i="8"/>
  <c r="E500" i="8"/>
  <c r="E501" i="8"/>
  <c r="E502" i="8"/>
  <c r="E503" i="8"/>
  <c r="E504" i="8"/>
  <c r="E505" i="8"/>
  <c r="E506" i="8"/>
  <c r="E507" i="8"/>
  <c r="E508" i="8"/>
  <c r="E509" i="8"/>
  <c r="E510" i="8"/>
  <c r="E511" i="8"/>
  <c r="E512" i="8"/>
  <c r="E513" i="8"/>
  <c r="E514" i="8"/>
  <c r="E515" i="8"/>
  <c r="E516" i="8"/>
  <c r="E517" i="8"/>
  <c r="E518" i="8"/>
  <c r="E519" i="8"/>
  <c r="E520" i="8"/>
  <c r="E521" i="8"/>
  <c r="E522" i="8"/>
  <c r="E523" i="8"/>
  <c r="E524" i="8"/>
  <c r="E525" i="8"/>
  <c r="E526" i="8"/>
  <c r="E527" i="8"/>
  <c r="E528" i="8"/>
  <c r="E529" i="8"/>
  <c r="E530" i="8"/>
  <c r="E531" i="8"/>
  <c r="E532" i="8"/>
  <c r="E533" i="8"/>
  <c r="E534" i="8"/>
  <c r="E535" i="8"/>
  <c r="E536" i="8"/>
  <c r="E537" i="8"/>
  <c r="E538" i="8"/>
  <c r="E539" i="8"/>
  <c r="E540" i="8"/>
  <c r="E541" i="8"/>
  <c r="E542" i="8"/>
  <c r="E543" i="8"/>
  <c r="E544" i="8"/>
  <c r="E545" i="8"/>
  <c r="E546" i="8"/>
  <c r="E547" i="8"/>
  <c r="E548" i="8"/>
  <c r="E549" i="8"/>
  <c r="E550" i="8"/>
  <c r="E551" i="8"/>
  <c r="E552" i="8"/>
  <c r="E553" i="8"/>
  <c r="E554" i="8"/>
  <c r="E555" i="8"/>
  <c r="E556" i="8"/>
  <c r="E557" i="8"/>
  <c r="E558" i="8"/>
  <c r="E559" i="8"/>
  <c r="E560" i="8"/>
  <c r="E561" i="8"/>
  <c r="E562" i="8"/>
  <c r="E563" i="8"/>
  <c r="E564" i="8"/>
  <c r="E565" i="8"/>
  <c r="E566" i="8"/>
  <c r="E567" i="8"/>
  <c r="E568" i="8"/>
  <c r="E569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7" i="8"/>
  <c r="E598" i="8"/>
  <c r="E599" i="8"/>
  <c r="E600" i="8"/>
  <c r="E601" i="8"/>
  <c r="E602" i="8"/>
  <c r="E603" i="8"/>
  <c r="E604" i="8"/>
  <c r="E605" i="8"/>
  <c r="E606" i="8"/>
  <c r="E607" i="8"/>
  <c r="E608" i="8"/>
  <c r="E609" i="8"/>
  <c r="E610" i="8"/>
  <c r="E611" i="8"/>
  <c r="E612" i="8"/>
  <c r="E613" i="8"/>
  <c r="E614" i="8"/>
  <c r="E615" i="8"/>
  <c r="E616" i="8"/>
  <c r="E617" i="8"/>
  <c r="E618" i="8"/>
  <c r="E619" i="8"/>
  <c r="E620" i="8"/>
  <c r="E621" i="8"/>
  <c r="E622" i="8"/>
  <c r="E623" i="8"/>
  <c r="E624" i="8"/>
  <c r="E625" i="8"/>
  <c r="E626" i="8"/>
  <c r="E627" i="8"/>
  <c r="E628" i="8"/>
  <c r="E629" i="8"/>
  <c r="E630" i="8"/>
  <c r="E631" i="8"/>
  <c r="E632" i="8"/>
  <c r="E633" i="8"/>
  <c r="E634" i="8"/>
  <c r="E635" i="8"/>
  <c r="E636" i="8"/>
  <c r="E637" i="8"/>
  <c r="E638" i="8"/>
  <c r="E639" i="8"/>
  <c r="E640" i="8"/>
  <c r="E641" i="8"/>
  <c r="E642" i="8"/>
  <c r="E643" i="8"/>
  <c r="E644" i="8"/>
  <c r="E645" i="8"/>
  <c r="E646" i="8"/>
  <c r="E647" i="8"/>
  <c r="E648" i="8"/>
  <c r="E649" i="8"/>
  <c r="E650" i="8"/>
  <c r="E651" i="8"/>
  <c r="E652" i="8"/>
  <c r="E653" i="8"/>
  <c r="E654" i="8"/>
  <c r="E655" i="8"/>
  <c r="E656" i="8"/>
  <c r="E657" i="8"/>
  <c r="E658" i="8"/>
  <c r="E659" i="8"/>
  <c r="E660" i="8"/>
  <c r="E661" i="8"/>
  <c r="E662" i="8"/>
  <c r="E663" i="8"/>
  <c r="E664" i="8"/>
  <c r="E665" i="8"/>
  <c r="E666" i="8"/>
  <c r="E667" i="8"/>
  <c r="E668" i="8"/>
  <c r="E669" i="8"/>
  <c r="E670" i="8"/>
  <c r="E671" i="8"/>
  <c r="E672" i="8"/>
  <c r="E673" i="8"/>
  <c r="E674" i="8"/>
  <c r="E675" i="8"/>
  <c r="E676" i="8"/>
  <c r="E677" i="8"/>
  <c r="E678" i="8"/>
  <c r="E679" i="8"/>
  <c r="E680" i="8"/>
  <c r="E681" i="8"/>
  <c r="E682" i="8"/>
  <c r="E683" i="8"/>
  <c r="E684" i="8"/>
  <c r="E685" i="8"/>
  <c r="E686" i="8"/>
  <c r="E687" i="8"/>
  <c r="E688" i="8"/>
  <c r="E689" i="8"/>
  <c r="E690" i="8"/>
  <c r="E691" i="8"/>
  <c r="E692" i="8"/>
  <c r="E693" i="8"/>
  <c r="E694" i="8"/>
  <c r="E695" i="8"/>
  <c r="E696" i="8"/>
  <c r="E697" i="8"/>
  <c r="E698" i="8"/>
  <c r="E699" i="8"/>
  <c r="E700" i="8"/>
  <c r="E701" i="8"/>
  <c r="E702" i="8"/>
  <c r="E703" i="8"/>
  <c r="E704" i="8"/>
  <c r="E705" i="8"/>
  <c r="E706" i="8"/>
  <c r="E707" i="8"/>
  <c r="E708" i="8"/>
  <c r="E709" i="8"/>
  <c r="E710" i="8"/>
  <c r="E711" i="8"/>
  <c r="E712" i="8"/>
  <c r="E713" i="8"/>
  <c r="E714" i="8"/>
  <c r="E715" i="8"/>
  <c r="E716" i="8"/>
  <c r="E717" i="8"/>
  <c r="E718" i="8"/>
  <c r="E719" i="8"/>
  <c r="E720" i="8"/>
  <c r="E721" i="8"/>
  <c r="E722" i="8"/>
  <c r="E723" i="8"/>
  <c r="E724" i="8"/>
  <c r="E725" i="8"/>
  <c r="E726" i="8"/>
  <c r="E727" i="8"/>
  <c r="E728" i="8"/>
  <c r="E729" i="8"/>
  <c r="E730" i="8"/>
  <c r="E731" i="8"/>
  <c r="E732" i="8"/>
  <c r="E733" i="8"/>
  <c r="E734" i="8"/>
  <c r="E735" i="8"/>
  <c r="E736" i="8"/>
  <c r="E737" i="8"/>
  <c r="E738" i="8"/>
  <c r="E739" i="8"/>
  <c r="E740" i="8"/>
  <c r="E741" i="8"/>
  <c r="E742" i="8"/>
  <c r="E743" i="8"/>
  <c r="E744" i="8"/>
  <c r="E745" i="8"/>
  <c r="E746" i="8"/>
  <c r="E747" i="8"/>
  <c r="E748" i="8"/>
  <c r="E749" i="8"/>
  <c r="E750" i="8"/>
  <c r="E751" i="8"/>
  <c r="E752" i="8"/>
  <c r="E753" i="8"/>
  <c r="E754" i="8"/>
  <c r="E755" i="8"/>
  <c r="E756" i="8"/>
  <c r="E757" i="8"/>
  <c r="E758" i="8"/>
  <c r="E759" i="8"/>
  <c r="E760" i="8"/>
  <c r="E761" i="8"/>
  <c r="E762" i="8"/>
  <c r="E763" i="8"/>
  <c r="E764" i="8"/>
  <c r="E765" i="8"/>
  <c r="E766" i="8"/>
  <c r="E767" i="8"/>
  <c r="E768" i="8"/>
  <c r="E769" i="8"/>
  <c r="E770" i="8"/>
  <c r="E771" i="8"/>
  <c r="E772" i="8"/>
  <c r="E773" i="8"/>
  <c r="E774" i="8"/>
  <c r="E775" i="8"/>
  <c r="E776" i="8"/>
  <c r="E777" i="8"/>
  <c r="E778" i="8"/>
  <c r="E779" i="8"/>
  <c r="E780" i="8"/>
  <c r="E781" i="8"/>
  <c r="E782" i="8"/>
  <c r="E783" i="8"/>
  <c r="E784" i="8"/>
  <c r="E785" i="8"/>
  <c r="E786" i="8"/>
  <c r="E787" i="8"/>
  <c r="E788" i="8"/>
  <c r="E789" i="8"/>
  <c r="E790" i="8"/>
  <c r="E791" i="8"/>
  <c r="E792" i="8"/>
  <c r="E793" i="8"/>
  <c r="E794" i="8"/>
  <c r="E795" i="8"/>
  <c r="E796" i="8"/>
  <c r="E797" i="8"/>
  <c r="E798" i="8"/>
  <c r="E799" i="8"/>
  <c r="E800" i="8"/>
  <c r="E801" i="8"/>
  <c r="E802" i="8"/>
  <c r="E803" i="8"/>
  <c r="E804" i="8"/>
  <c r="E805" i="8"/>
  <c r="E806" i="8"/>
  <c r="E807" i="8"/>
  <c r="E808" i="8"/>
  <c r="E809" i="8"/>
  <c r="E810" i="8"/>
  <c r="E811" i="8"/>
  <c r="E812" i="8"/>
  <c r="E813" i="8"/>
  <c r="E814" i="8"/>
  <c r="E815" i="8"/>
  <c r="E816" i="8"/>
  <c r="E817" i="8"/>
  <c r="E818" i="8"/>
  <c r="E819" i="8"/>
  <c r="E820" i="8"/>
  <c r="E821" i="8"/>
  <c r="E822" i="8"/>
  <c r="E823" i="8"/>
  <c r="E824" i="8"/>
  <c r="E825" i="8"/>
  <c r="E826" i="8"/>
  <c r="E827" i="8"/>
  <c r="E828" i="8"/>
  <c r="E829" i="8"/>
  <c r="E830" i="8"/>
  <c r="E831" i="8"/>
  <c r="E832" i="8"/>
  <c r="E833" i="8"/>
  <c r="E834" i="8"/>
  <c r="E835" i="8"/>
  <c r="E836" i="8"/>
  <c r="E837" i="8"/>
  <c r="E838" i="8"/>
  <c r="E839" i="8"/>
  <c r="E840" i="8"/>
  <c r="E841" i="8"/>
  <c r="E842" i="8"/>
  <c r="E843" i="8"/>
  <c r="E844" i="8"/>
  <c r="E845" i="8"/>
  <c r="E846" i="8"/>
  <c r="E847" i="8"/>
  <c r="E848" i="8"/>
  <c r="E849" i="8"/>
  <c r="E850" i="8"/>
  <c r="E851" i="8"/>
  <c r="E852" i="8"/>
  <c r="E853" i="8"/>
  <c r="E854" i="8"/>
  <c r="E855" i="8"/>
  <c r="E856" i="8"/>
  <c r="E857" i="8"/>
  <c r="E858" i="8"/>
  <c r="E859" i="8"/>
  <c r="E860" i="8"/>
  <c r="E861" i="8"/>
  <c r="E862" i="8"/>
  <c r="E863" i="8"/>
  <c r="E864" i="8"/>
  <c r="E865" i="8"/>
  <c r="E866" i="8"/>
  <c r="E867" i="8"/>
  <c r="E868" i="8"/>
  <c r="E869" i="8"/>
  <c r="E870" i="8"/>
  <c r="E871" i="8"/>
  <c r="E872" i="8"/>
  <c r="E873" i="8"/>
  <c r="E874" i="8"/>
  <c r="E875" i="8"/>
  <c r="E876" i="8"/>
  <c r="E877" i="8"/>
  <c r="E878" i="8"/>
  <c r="E879" i="8"/>
  <c r="E880" i="8"/>
  <c r="E881" i="8"/>
  <c r="E882" i="8"/>
  <c r="E883" i="8"/>
  <c r="E884" i="8"/>
  <c r="E885" i="8"/>
  <c r="E886" i="8"/>
  <c r="E887" i="8"/>
  <c r="E888" i="8"/>
  <c r="E889" i="8"/>
  <c r="E890" i="8"/>
  <c r="E891" i="8"/>
  <c r="E892" i="8"/>
  <c r="E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  <c r="D653" i="8"/>
  <c r="D654" i="8"/>
  <c r="D655" i="8"/>
  <c r="D656" i="8"/>
  <c r="D657" i="8"/>
  <c r="D658" i="8"/>
  <c r="D659" i="8"/>
  <c r="D660" i="8"/>
  <c r="D661" i="8"/>
  <c r="D662" i="8"/>
  <c r="D663" i="8"/>
  <c r="D664" i="8"/>
  <c r="D665" i="8"/>
  <c r="D666" i="8"/>
  <c r="D667" i="8"/>
  <c r="D668" i="8"/>
  <c r="D669" i="8"/>
  <c r="D670" i="8"/>
  <c r="D671" i="8"/>
  <c r="D672" i="8"/>
  <c r="D673" i="8"/>
  <c r="D674" i="8"/>
  <c r="D675" i="8"/>
  <c r="D676" i="8"/>
  <c r="D677" i="8"/>
  <c r="D678" i="8"/>
  <c r="D679" i="8"/>
  <c r="D680" i="8"/>
  <c r="D681" i="8"/>
  <c r="D682" i="8"/>
  <c r="D683" i="8"/>
  <c r="D684" i="8"/>
  <c r="D685" i="8"/>
  <c r="D686" i="8"/>
  <c r="D687" i="8"/>
  <c r="D688" i="8"/>
  <c r="D689" i="8"/>
  <c r="D690" i="8"/>
  <c r="D691" i="8"/>
  <c r="D692" i="8"/>
  <c r="D693" i="8"/>
  <c r="D694" i="8"/>
  <c r="D695" i="8"/>
  <c r="D696" i="8"/>
  <c r="D697" i="8"/>
  <c r="D698" i="8"/>
  <c r="D699" i="8"/>
  <c r="D700" i="8"/>
  <c r="D701" i="8"/>
  <c r="D702" i="8"/>
  <c r="D703" i="8"/>
  <c r="D704" i="8"/>
  <c r="D705" i="8"/>
  <c r="D706" i="8"/>
  <c r="D707" i="8"/>
  <c r="D708" i="8"/>
  <c r="D709" i="8"/>
  <c r="D710" i="8"/>
  <c r="D711" i="8"/>
  <c r="D712" i="8"/>
  <c r="D713" i="8"/>
  <c r="D714" i="8"/>
  <c r="D715" i="8"/>
  <c r="D716" i="8"/>
  <c r="D717" i="8"/>
  <c r="D718" i="8"/>
  <c r="D719" i="8"/>
  <c r="D720" i="8"/>
  <c r="D721" i="8"/>
  <c r="D722" i="8"/>
  <c r="D723" i="8"/>
  <c r="D724" i="8"/>
  <c r="D725" i="8"/>
  <c r="D726" i="8"/>
  <c r="D727" i="8"/>
  <c r="D728" i="8"/>
  <c r="D729" i="8"/>
  <c r="D730" i="8"/>
  <c r="D731" i="8"/>
  <c r="D732" i="8"/>
  <c r="D733" i="8"/>
  <c r="D734" i="8"/>
  <c r="D735" i="8"/>
  <c r="D736" i="8"/>
  <c r="D737" i="8"/>
  <c r="D738" i="8"/>
  <c r="D739" i="8"/>
  <c r="D740" i="8"/>
  <c r="D741" i="8"/>
  <c r="D742" i="8"/>
  <c r="D743" i="8"/>
  <c r="D744" i="8"/>
  <c r="D745" i="8"/>
  <c r="D746" i="8"/>
  <c r="D747" i="8"/>
  <c r="D748" i="8"/>
  <c r="D749" i="8"/>
  <c r="D750" i="8"/>
  <c r="D751" i="8"/>
  <c r="D752" i="8"/>
  <c r="D753" i="8"/>
  <c r="D754" i="8"/>
  <c r="D755" i="8"/>
  <c r="D756" i="8"/>
  <c r="D757" i="8"/>
  <c r="D758" i="8"/>
  <c r="D759" i="8"/>
  <c r="D760" i="8"/>
  <c r="D761" i="8"/>
  <c r="D762" i="8"/>
  <c r="D763" i="8"/>
  <c r="D764" i="8"/>
  <c r="D765" i="8"/>
  <c r="D766" i="8"/>
  <c r="D767" i="8"/>
  <c r="D768" i="8"/>
  <c r="D769" i="8"/>
  <c r="D770" i="8"/>
  <c r="D771" i="8"/>
  <c r="D772" i="8"/>
  <c r="D773" i="8"/>
  <c r="D774" i="8"/>
  <c r="D775" i="8"/>
  <c r="D776" i="8"/>
  <c r="D777" i="8"/>
  <c r="D778" i="8"/>
  <c r="D779" i="8"/>
  <c r="D780" i="8"/>
  <c r="D781" i="8"/>
  <c r="D782" i="8"/>
  <c r="D783" i="8"/>
  <c r="D784" i="8"/>
  <c r="D785" i="8"/>
  <c r="D786" i="8"/>
  <c r="D787" i="8"/>
  <c r="D788" i="8"/>
  <c r="D789" i="8"/>
  <c r="D790" i="8"/>
  <c r="D791" i="8"/>
  <c r="D792" i="8"/>
  <c r="D793" i="8"/>
  <c r="D794" i="8"/>
  <c r="D795" i="8"/>
  <c r="D796" i="8"/>
  <c r="D797" i="8"/>
  <c r="D798" i="8"/>
  <c r="D799" i="8"/>
  <c r="D800" i="8"/>
  <c r="D801" i="8"/>
  <c r="D802" i="8"/>
  <c r="D803" i="8"/>
  <c r="D804" i="8"/>
  <c r="D805" i="8"/>
  <c r="D806" i="8"/>
  <c r="D807" i="8"/>
  <c r="D808" i="8"/>
  <c r="D809" i="8"/>
  <c r="D810" i="8"/>
  <c r="D811" i="8"/>
  <c r="D812" i="8"/>
  <c r="D813" i="8"/>
  <c r="D814" i="8"/>
  <c r="D815" i="8"/>
  <c r="D816" i="8"/>
  <c r="D817" i="8"/>
  <c r="D818" i="8"/>
  <c r="D819" i="8"/>
  <c r="D820" i="8"/>
  <c r="D821" i="8"/>
  <c r="D822" i="8"/>
  <c r="D823" i="8"/>
  <c r="D824" i="8"/>
  <c r="D825" i="8"/>
  <c r="D826" i="8"/>
  <c r="D827" i="8"/>
  <c r="D828" i="8"/>
  <c r="D829" i="8"/>
  <c r="D830" i="8"/>
  <c r="D831" i="8"/>
  <c r="D832" i="8"/>
  <c r="D833" i="8"/>
  <c r="D834" i="8"/>
  <c r="D835" i="8"/>
  <c r="D836" i="8"/>
  <c r="D837" i="8"/>
  <c r="D838" i="8"/>
  <c r="D839" i="8"/>
  <c r="D840" i="8"/>
  <c r="D841" i="8"/>
  <c r="D842" i="8"/>
  <c r="D843" i="8"/>
  <c r="D844" i="8"/>
  <c r="D845" i="8"/>
  <c r="D846" i="8"/>
  <c r="D847" i="8"/>
  <c r="D848" i="8"/>
  <c r="D849" i="8"/>
  <c r="D850" i="8"/>
  <c r="D851" i="8"/>
  <c r="D852" i="8"/>
  <c r="D853" i="8"/>
  <c r="D854" i="8"/>
  <c r="D855" i="8"/>
  <c r="D856" i="8"/>
  <c r="D857" i="8"/>
  <c r="D858" i="8"/>
  <c r="D859" i="8"/>
  <c r="D860" i="8"/>
  <c r="D861" i="8"/>
  <c r="D862" i="8"/>
  <c r="D863" i="8"/>
  <c r="D864" i="8"/>
  <c r="D865" i="8"/>
  <c r="D866" i="8"/>
  <c r="D867" i="8"/>
  <c r="D868" i="8"/>
  <c r="D869" i="8"/>
  <c r="D870" i="8"/>
  <c r="D871" i="8"/>
  <c r="D872" i="8"/>
  <c r="D873" i="8"/>
  <c r="D874" i="8"/>
  <c r="D875" i="8"/>
  <c r="D876" i="8"/>
  <c r="D877" i="8"/>
  <c r="D878" i="8"/>
  <c r="D879" i="8"/>
  <c r="D880" i="8"/>
  <c r="D881" i="8"/>
  <c r="D882" i="8"/>
  <c r="D883" i="8"/>
  <c r="D884" i="8"/>
  <c r="D885" i="8"/>
  <c r="D886" i="8"/>
  <c r="D887" i="8"/>
  <c r="D888" i="8"/>
  <c r="D889" i="8"/>
  <c r="D890" i="8"/>
  <c r="D891" i="8"/>
  <c r="D892" i="8"/>
  <c r="D10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377" i="8"/>
  <c r="C378" i="8"/>
  <c r="C379" i="8"/>
  <c r="C380" i="8"/>
  <c r="C381" i="8"/>
  <c r="C382" i="8"/>
  <c r="C383" i="8"/>
  <c r="C384" i="8"/>
  <c r="C385" i="8"/>
  <c r="C386" i="8"/>
  <c r="C387" i="8"/>
  <c r="C388" i="8"/>
  <c r="C389" i="8"/>
  <c r="C390" i="8"/>
  <c r="C391" i="8"/>
  <c r="C392" i="8"/>
  <c r="C393" i="8"/>
  <c r="C394" i="8"/>
  <c r="C395" i="8"/>
  <c r="C396" i="8"/>
  <c r="C397" i="8"/>
  <c r="C398" i="8"/>
  <c r="C399" i="8"/>
  <c r="C400" i="8"/>
  <c r="C401" i="8"/>
  <c r="C402" i="8"/>
  <c r="C403" i="8"/>
  <c r="C404" i="8"/>
  <c r="C405" i="8"/>
  <c r="C406" i="8"/>
  <c r="C407" i="8"/>
  <c r="C408" i="8"/>
  <c r="C409" i="8"/>
  <c r="C410" i="8"/>
  <c r="C411" i="8"/>
  <c r="C412" i="8"/>
  <c r="C413" i="8"/>
  <c r="C414" i="8"/>
  <c r="C415" i="8"/>
  <c r="C416" i="8"/>
  <c r="C417" i="8"/>
  <c r="C418" i="8"/>
  <c r="C419" i="8"/>
  <c r="C420" i="8"/>
  <c r="C421" i="8"/>
  <c r="C422" i="8"/>
  <c r="C423" i="8"/>
  <c r="C424" i="8"/>
  <c r="C425" i="8"/>
  <c r="C426" i="8"/>
  <c r="C427" i="8"/>
  <c r="C428" i="8"/>
  <c r="C429" i="8"/>
  <c r="C430" i="8"/>
  <c r="C431" i="8"/>
  <c r="C432" i="8"/>
  <c r="C433" i="8"/>
  <c r="C434" i="8"/>
  <c r="C435" i="8"/>
  <c r="C436" i="8"/>
  <c r="C437" i="8"/>
  <c r="C438" i="8"/>
  <c r="C439" i="8"/>
  <c r="C440" i="8"/>
  <c r="C441" i="8"/>
  <c r="C442" i="8"/>
  <c r="C443" i="8"/>
  <c r="C444" i="8"/>
  <c r="C445" i="8"/>
  <c r="C446" i="8"/>
  <c r="C447" i="8"/>
  <c r="C448" i="8"/>
  <c r="C449" i="8"/>
  <c r="C450" i="8"/>
  <c r="C451" i="8"/>
  <c r="C452" i="8"/>
  <c r="C453" i="8"/>
  <c r="C454" i="8"/>
  <c r="C455" i="8"/>
  <c r="C456" i="8"/>
  <c r="C457" i="8"/>
  <c r="C458" i="8"/>
  <c r="C459" i="8"/>
  <c r="C460" i="8"/>
  <c r="C461" i="8"/>
  <c r="C462" i="8"/>
  <c r="C463" i="8"/>
  <c r="C464" i="8"/>
  <c r="C465" i="8"/>
  <c r="C466" i="8"/>
  <c r="C467" i="8"/>
  <c r="C468" i="8"/>
  <c r="C469" i="8"/>
  <c r="C470" i="8"/>
  <c r="C471" i="8"/>
  <c r="C472" i="8"/>
  <c r="C473" i="8"/>
  <c r="C474" i="8"/>
  <c r="C475" i="8"/>
  <c r="C476" i="8"/>
  <c r="C477" i="8"/>
  <c r="C478" i="8"/>
  <c r="C479" i="8"/>
  <c r="C480" i="8"/>
  <c r="C481" i="8"/>
  <c r="C482" i="8"/>
  <c r="C483" i="8"/>
  <c r="C484" i="8"/>
  <c r="C485" i="8"/>
  <c r="C486" i="8"/>
  <c r="C487" i="8"/>
  <c r="C488" i="8"/>
  <c r="C489" i="8"/>
  <c r="C490" i="8"/>
  <c r="C491" i="8"/>
  <c r="C492" i="8"/>
  <c r="C493" i="8"/>
  <c r="C494" i="8"/>
  <c r="C495" i="8"/>
  <c r="C496" i="8"/>
  <c r="C497" i="8"/>
  <c r="C498" i="8"/>
  <c r="C499" i="8"/>
  <c r="C500" i="8"/>
  <c r="C501" i="8"/>
  <c r="C502" i="8"/>
  <c r="C503" i="8"/>
  <c r="C504" i="8"/>
  <c r="C505" i="8"/>
  <c r="C506" i="8"/>
  <c r="C507" i="8"/>
  <c r="C508" i="8"/>
  <c r="C509" i="8"/>
  <c r="C510" i="8"/>
  <c r="C511" i="8"/>
  <c r="C512" i="8"/>
  <c r="C513" i="8"/>
  <c r="C514" i="8"/>
  <c r="C515" i="8"/>
  <c r="C516" i="8"/>
  <c r="C517" i="8"/>
  <c r="C518" i="8"/>
  <c r="C519" i="8"/>
  <c r="C520" i="8"/>
  <c r="C521" i="8"/>
  <c r="C522" i="8"/>
  <c r="C523" i="8"/>
  <c r="C524" i="8"/>
  <c r="C525" i="8"/>
  <c r="C526" i="8"/>
  <c r="C527" i="8"/>
  <c r="C528" i="8"/>
  <c r="C529" i="8"/>
  <c r="C530" i="8"/>
  <c r="C531" i="8"/>
  <c r="C532" i="8"/>
  <c r="C533" i="8"/>
  <c r="C534" i="8"/>
  <c r="C535" i="8"/>
  <c r="C536" i="8"/>
  <c r="C537" i="8"/>
  <c r="C538" i="8"/>
  <c r="C539" i="8"/>
  <c r="C540" i="8"/>
  <c r="C541" i="8"/>
  <c r="C542" i="8"/>
  <c r="C543" i="8"/>
  <c r="C544" i="8"/>
  <c r="C545" i="8"/>
  <c r="C546" i="8"/>
  <c r="C547" i="8"/>
  <c r="C548" i="8"/>
  <c r="C549" i="8"/>
  <c r="C550" i="8"/>
  <c r="C551" i="8"/>
  <c r="C552" i="8"/>
  <c r="C553" i="8"/>
  <c r="C554" i="8"/>
  <c r="C555" i="8"/>
  <c r="C556" i="8"/>
  <c r="C557" i="8"/>
  <c r="C558" i="8"/>
  <c r="C559" i="8"/>
  <c r="C560" i="8"/>
  <c r="C561" i="8"/>
  <c r="C562" i="8"/>
  <c r="C563" i="8"/>
  <c r="C564" i="8"/>
  <c r="C565" i="8"/>
  <c r="C566" i="8"/>
  <c r="C567" i="8"/>
  <c r="C568" i="8"/>
  <c r="C569" i="8"/>
  <c r="C570" i="8"/>
  <c r="C571" i="8"/>
  <c r="C572" i="8"/>
  <c r="C573" i="8"/>
  <c r="C574" i="8"/>
  <c r="C575" i="8"/>
  <c r="C576" i="8"/>
  <c r="C577" i="8"/>
  <c r="C578" i="8"/>
  <c r="C579" i="8"/>
  <c r="C580" i="8"/>
  <c r="C581" i="8"/>
  <c r="C582" i="8"/>
  <c r="C583" i="8"/>
  <c r="C584" i="8"/>
  <c r="C585" i="8"/>
  <c r="C586" i="8"/>
  <c r="C587" i="8"/>
  <c r="C588" i="8"/>
  <c r="C589" i="8"/>
  <c r="C590" i="8"/>
  <c r="C591" i="8"/>
  <c r="C592" i="8"/>
  <c r="C593" i="8"/>
  <c r="C594" i="8"/>
  <c r="C595" i="8"/>
  <c r="C596" i="8"/>
  <c r="C597" i="8"/>
  <c r="C598" i="8"/>
  <c r="C599" i="8"/>
  <c r="C600" i="8"/>
  <c r="C601" i="8"/>
  <c r="C602" i="8"/>
  <c r="C603" i="8"/>
  <c r="C604" i="8"/>
  <c r="C605" i="8"/>
  <c r="C606" i="8"/>
  <c r="C607" i="8"/>
  <c r="C608" i="8"/>
  <c r="C609" i="8"/>
  <c r="C610" i="8"/>
  <c r="C611" i="8"/>
  <c r="C612" i="8"/>
  <c r="C613" i="8"/>
  <c r="C614" i="8"/>
  <c r="C615" i="8"/>
  <c r="C616" i="8"/>
  <c r="C617" i="8"/>
  <c r="C618" i="8"/>
  <c r="C619" i="8"/>
  <c r="C620" i="8"/>
  <c r="C621" i="8"/>
  <c r="C622" i="8"/>
  <c r="C623" i="8"/>
  <c r="C624" i="8"/>
  <c r="C625" i="8"/>
  <c r="C626" i="8"/>
  <c r="C627" i="8"/>
  <c r="C628" i="8"/>
  <c r="C629" i="8"/>
  <c r="C630" i="8"/>
  <c r="C631" i="8"/>
  <c r="C632" i="8"/>
  <c r="C633" i="8"/>
  <c r="C634" i="8"/>
  <c r="C635" i="8"/>
  <c r="C636" i="8"/>
  <c r="C637" i="8"/>
  <c r="C638" i="8"/>
  <c r="C639" i="8"/>
  <c r="C640" i="8"/>
  <c r="C641" i="8"/>
  <c r="C642" i="8"/>
  <c r="C643" i="8"/>
  <c r="C644" i="8"/>
  <c r="C645" i="8"/>
  <c r="C646" i="8"/>
  <c r="C647" i="8"/>
  <c r="C648" i="8"/>
  <c r="C649" i="8"/>
  <c r="C650" i="8"/>
  <c r="C651" i="8"/>
  <c r="C652" i="8"/>
  <c r="C653" i="8"/>
  <c r="C654" i="8"/>
  <c r="C655" i="8"/>
  <c r="C656" i="8"/>
  <c r="C657" i="8"/>
  <c r="C658" i="8"/>
  <c r="C659" i="8"/>
  <c r="C660" i="8"/>
  <c r="C661" i="8"/>
  <c r="C662" i="8"/>
  <c r="C663" i="8"/>
  <c r="C664" i="8"/>
  <c r="C665" i="8"/>
  <c r="C666" i="8"/>
  <c r="C667" i="8"/>
  <c r="C668" i="8"/>
  <c r="C669" i="8"/>
  <c r="C670" i="8"/>
  <c r="C671" i="8"/>
  <c r="C672" i="8"/>
  <c r="C673" i="8"/>
  <c r="C674" i="8"/>
  <c r="C675" i="8"/>
  <c r="C676" i="8"/>
  <c r="C677" i="8"/>
  <c r="C678" i="8"/>
  <c r="C679" i="8"/>
  <c r="C680" i="8"/>
  <c r="C681" i="8"/>
  <c r="C682" i="8"/>
  <c r="C683" i="8"/>
  <c r="C684" i="8"/>
  <c r="C685" i="8"/>
  <c r="C686" i="8"/>
  <c r="C687" i="8"/>
  <c r="C688" i="8"/>
  <c r="C689" i="8"/>
  <c r="C690" i="8"/>
  <c r="C691" i="8"/>
  <c r="C692" i="8"/>
  <c r="C693" i="8"/>
  <c r="C694" i="8"/>
  <c r="C695" i="8"/>
  <c r="C696" i="8"/>
  <c r="C697" i="8"/>
  <c r="C698" i="8"/>
  <c r="C699" i="8"/>
  <c r="C700" i="8"/>
  <c r="C701" i="8"/>
  <c r="C702" i="8"/>
  <c r="C703" i="8"/>
  <c r="C704" i="8"/>
  <c r="C705" i="8"/>
  <c r="C706" i="8"/>
  <c r="C707" i="8"/>
  <c r="C708" i="8"/>
  <c r="C709" i="8"/>
  <c r="C710" i="8"/>
  <c r="C711" i="8"/>
  <c r="C712" i="8"/>
  <c r="C713" i="8"/>
  <c r="C714" i="8"/>
  <c r="C715" i="8"/>
  <c r="C716" i="8"/>
  <c r="C717" i="8"/>
  <c r="C718" i="8"/>
  <c r="C719" i="8"/>
  <c r="C720" i="8"/>
  <c r="C721" i="8"/>
  <c r="C722" i="8"/>
  <c r="C723" i="8"/>
  <c r="C724" i="8"/>
  <c r="C725" i="8"/>
  <c r="C726" i="8"/>
  <c r="C727" i="8"/>
  <c r="C728" i="8"/>
  <c r="C729" i="8"/>
  <c r="C730" i="8"/>
  <c r="C731" i="8"/>
  <c r="C732" i="8"/>
  <c r="C733" i="8"/>
  <c r="C734" i="8"/>
  <c r="C735" i="8"/>
  <c r="C736" i="8"/>
  <c r="C737" i="8"/>
  <c r="C738" i="8"/>
  <c r="C739" i="8"/>
  <c r="C740" i="8"/>
  <c r="C741" i="8"/>
  <c r="C742" i="8"/>
  <c r="C743" i="8"/>
  <c r="C744" i="8"/>
  <c r="C745" i="8"/>
  <c r="C746" i="8"/>
  <c r="C747" i="8"/>
  <c r="C748" i="8"/>
  <c r="C749" i="8"/>
  <c r="C750" i="8"/>
  <c r="C751" i="8"/>
  <c r="C752" i="8"/>
  <c r="C753" i="8"/>
  <c r="C754" i="8"/>
  <c r="C755" i="8"/>
  <c r="C756" i="8"/>
  <c r="C757" i="8"/>
  <c r="C758" i="8"/>
  <c r="C759" i="8"/>
  <c r="C760" i="8"/>
  <c r="C761" i="8"/>
  <c r="C762" i="8"/>
  <c r="C763" i="8"/>
  <c r="C764" i="8"/>
  <c r="C765" i="8"/>
  <c r="C766" i="8"/>
  <c r="C767" i="8"/>
  <c r="C768" i="8"/>
  <c r="C769" i="8"/>
  <c r="C770" i="8"/>
  <c r="C771" i="8"/>
  <c r="C772" i="8"/>
  <c r="C773" i="8"/>
  <c r="C774" i="8"/>
  <c r="C775" i="8"/>
  <c r="C776" i="8"/>
  <c r="C777" i="8"/>
  <c r="C778" i="8"/>
  <c r="C779" i="8"/>
  <c r="C780" i="8"/>
  <c r="C781" i="8"/>
  <c r="C782" i="8"/>
  <c r="C783" i="8"/>
  <c r="C784" i="8"/>
  <c r="C785" i="8"/>
  <c r="C786" i="8"/>
  <c r="C787" i="8"/>
  <c r="C788" i="8"/>
  <c r="C789" i="8"/>
  <c r="C790" i="8"/>
  <c r="C791" i="8"/>
  <c r="C792" i="8"/>
  <c r="C793" i="8"/>
  <c r="C794" i="8"/>
  <c r="C795" i="8"/>
  <c r="C796" i="8"/>
  <c r="C797" i="8"/>
  <c r="C798" i="8"/>
  <c r="C799" i="8"/>
  <c r="C800" i="8"/>
  <c r="C801" i="8"/>
  <c r="C802" i="8"/>
  <c r="C803" i="8"/>
  <c r="C804" i="8"/>
  <c r="C805" i="8"/>
  <c r="C806" i="8"/>
  <c r="C807" i="8"/>
  <c r="C808" i="8"/>
  <c r="C809" i="8"/>
  <c r="C810" i="8"/>
  <c r="C811" i="8"/>
  <c r="C812" i="8"/>
  <c r="C813" i="8"/>
  <c r="C814" i="8"/>
  <c r="C815" i="8"/>
  <c r="C816" i="8"/>
  <c r="C817" i="8"/>
  <c r="C818" i="8"/>
  <c r="C819" i="8"/>
  <c r="C820" i="8"/>
  <c r="C821" i="8"/>
  <c r="C822" i="8"/>
  <c r="C823" i="8"/>
  <c r="C824" i="8"/>
  <c r="C825" i="8"/>
  <c r="C826" i="8"/>
  <c r="C827" i="8"/>
  <c r="C828" i="8"/>
  <c r="C829" i="8"/>
  <c r="C830" i="8"/>
  <c r="C831" i="8"/>
  <c r="C832" i="8"/>
  <c r="C833" i="8"/>
  <c r="C834" i="8"/>
  <c r="C835" i="8"/>
  <c r="C836" i="8"/>
  <c r="C837" i="8"/>
  <c r="C838" i="8"/>
  <c r="C839" i="8"/>
  <c r="C840" i="8"/>
  <c r="C841" i="8"/>
  <c r="C842" i="8"/>
  <c r="C843" i="8"/>
  <c r="C844" i="8"/>
  <c r="C845" i="8"/>
  <c r="C846" i="8"/>
  <c r="C847" i="8"/>
  <c r="C848" i="8"/>
  <c r="C849" i="8"/>
  <c r="C850" i="8"/>
  <c r="C851" i="8"/>
  <c r="C852" i="8"/>
  <c r="C853" i="8"/>
  <c r="C854" i="8"/>
  <c r="C855" i="8"/>
  <c r="C856" i="8"/>
  <c r="C857" i="8"/>
  <c r="C858" i="8"/>
  <c r="C859" i="8"/>
  <c r="C860" i="8"/>
  <c r="C861" i="8"/>
  <c r="C862" i="8"/>
  <c r="C863" i="8"/>
  <c r="C864" i="8"/>
  <c r="C865" i="8"/>
  <c r="C866" i="8"/>
  <c r="C867" i="8"/>
  <c r="C868" i="8"/>
  <c r="C869" i="8"/>
  <c r="C870" i="8"/>
  <c r="C871" i="8"/>
  <c r="C872" i="8"/>
  <c r="C873" i="8"/>
  <c r="C874" i="8"/>
  <c r="C875" i="8"/>
  <c r="C876" i="8"/>
  <c r="C877" i="8"/>
  <c r="C878" i="8"/>
  <c r="C879" i="8"/>
  <c r="C880" i="8"/>
  <c r="C881" i="8"/>
  <c r="C882" i="8"/>
  <c r="C883" i="8"/>
  <c r="C884" i="8"/>
  <c r="C885" i="8"/>
  <c r="C886" i="8"/>
  <c r="C887" i="8"/>
  <c r="C888" i="8"/>
  <c r="C889" i="8"/>
  <c r="C890" i="8"/>
  <c r="C891" i="8"/>
  <c r="C892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0" i="8"/>
  <c r="AB35" i="13"/>
  <c r="AB34" i="13"/>
  <c r="B33" i="13"/>
  <c r="AB31" i="13"/>
  <c r="AB30" i="13"/>
  <c r="AB29" i="13"/>
  <c r="AB32" i="13" s="1"/>
  <c r="B28" i="13"/>
  <c r="AB27" i="13"/>
  <c r="AB26" i="13"/>
  <c r="AB25" i="13"/>
  <c r="B24" i="13"/>
  <c r="AB23" i="13"/>
  <c r="AB22" i="13"/>
  <c r="B21" i="13"/>
  <c r="AB19" i="13"/>
  <c r="AB18" i="13"/>
  <c r="AB17" i="13"/>
  <c r="AB16" i="13"/>
  <c r="AB20" i="13" s="1"/>
  <c r="B15" i="13"/>
  <c r="AB13" i="13"/>
  <c r="AB14" i="13" s="1"/>
  <c r="B12" i="13"/>
  <c r="AB11" i="13"/>
  <c r="AB10" i="13"/>
  <c r="A10" i="13"/>
  <c r="B9" i="13"/>
  <c r="AB36" i="13" l="1"/>
  <c r="U15" i="8" l="1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156" i="8"/>
  <c r="U157" i="8"/>
  <c r="U158" i="8"/>
  <c r="U159" i="8"/>
  <c r="U160" i="8"/>
  <c r="U161" i="8"/>
  <c r="U162" i="8"/>
  <c r="U163" i="8"/>
  <c r="U165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9" i="8"/>
  <c r="U180" i="8"/>
  <c r="U181" i="8"/>
  <c r="U182" i="8"/>
  <c r="U183" i="8"/>
  <c r="U184" i="8"/>
  <c r="U185" i="8"/>
  <c r="U186" i="8"/>
  <c r="U187" i="8"/>
  <c r="U188" i="8"/>
  <c r="U189" i="8"/>
  <c r="U190" i="8"/>
  <c r="U191" i="8"/>
  <c r="U192" i="8"/>
  <c r="U193" i="8"/>
  <c r="U194" i="8"/>
  <c r="U195" i="8"/>
  <c r="U196" i="8"/>
  <c r="U197" i="8"/>
  <c r="U198" i="8"/>
  <c r="U199" i="8"/>
  <c r="U200" i="8"/>
  <c r="U201" i="8"/>
  <c r="U202" i="8"/>
  <c r="U203" i="8"/>
  <c r="U204" i="8"/>
  <c r="U205" i="8"/>
  <c r="U206" i="8"/>
  <c r="U207" i="8"/>
  <c r="U208" i="8"/>
  <c r="U209" i="8"/>
  <c r="U210" i="8"/>
  <c r="U211" i="8"/>
  <c r="U212" i="8"/>
  <c r="U213" i="8"/>
  <c r="U214" i="8"/>
  <c r="U215" i="8"/>
  <c r="U216" i="8"/>
  <c r="U217" i="8"/>
  <c r="U218" i="8"/>
  <c r="U219" i="8"/>
  <c r="U220" i="8"/>
  <c r="U221" i="8"/>
  <c r="U222" i="8"/>
  <c r="U223" i="8"/>
  <c r="U224" i="8"/>
  <c r="U225" i="8"/>
  <c r="U226" i="8"/>
  <c r="U227" i="8"/>
  <c r="U228" i="8"/>
  <c r="U229" i="8"/>
  <c r="U231" i="8"/>
  <c r="U232" i="8"/>
  <c r="U233" i="8"/>
  <c r="U234" i="8"/>
  <c r="U235" i="8"/>
  <c r="U236" i="8"/>
  <c r="U237" i="8"/>
  <c r="U238" i="8"/>
  <c r="U239" i="8"/>
  <c r="U240" i="8"/>
  <c r="U241" i="8"/>
  <c r="U242" i="8"/>
  <c r="U243" i="8"/>
  <c r="U244" i="8"/>
  <c r="U245" i="8"/>
  <c r="U246" i="8"/>
  <c r="U247" i="8"/>
  <c r="U248" i="8"/>
  <c r="U249" i="8"/>
  <c r="U250" i="8"/>
  <c r="U251" i="8"/>
  <c r="U252" i="8"/>
  <c r="U253" i="8"/>
  <c r="U254" i="8"/>
  <c r="U255" i="8"/>
  <c r="U256" i="8"/>
  <c r="U257" i="8"/>
  <c r="U258" i="8"/>
  <c r="U259" i="8"/>
  <c r="U260" i="8"/>
  <c r="U261" i="8"/>
  <c r="U262" i="8"/>
  <c r="U263" i="8"/>
  <c r="U264" i="8"/>
  <c r="U265" i="8"/>
  <c r="U266" i="8"/>
  <c r="U267" i="8"/>
  <c r="U268" i="8"/>
  <c r="U269" i="8"/>
  <c r="U270" i="8"/>
  <c r="U271" i="8"/>
  <c r="U272" i="8"/>
  <c r="U273" i="8"/>
  <c r="U274" i="8"/>
  <c r="U275" i="8"/>
  <c r="U276" i="8"/>
  <c r="U277" i="8"/>
  <c r="U278" i="8"/>
  <c r="U279" i="8"/>
  <c r="U280" i="8"/>
  <c r="U281" i="8"/>
  <c r="U282" i="8"/>
  <c r="U283" i="8"/>
  <c r="U284" i="8"/>
  <c r="U285" i="8"/>
  <c r="U286" i="8"/>
  <c r="U287" i="8"/>
  <c r="U288" i="8"/>
  <c r="U289" i="8"/>
  <c r="U290" i="8"/>
  <c r="U291" i="8"/>
  <c r="U292" i="8"/>
  <c r="U293" i="8"/>
  <c r="U294" i="8"/>
  <c r="U295" i="8"/>
  <c r="U296" i="8"/>
  <c r="U297" i="8"/>
  <c r="U298" i="8"/>
  <c r="U299" i="8"/>
  <c r="U300" i="8"/>
  <c r="U301" i="8"/>
  <c r="U302" i="8"/>
  <c r="U303" i="8"/>
  <c r="U304" i="8"/>
  <c r="U305" i="8"/>
  <c r="U306" i="8"/>
  <c r="U307" i="8"/>
  <c r="U308" i="8"/>
  <c r="U309" i="8"/>
  <c r="U310" i="8"/>
  <c r="U311" i="8"/>
  <c r="U312" i="8"/>
  <c r="U313" i="8"/>
  <c r="U314" i="8"/>
  <c r="U315" i="8"/>
  <c r="U316" i="8"/>
  <c r="U317" i="8"/>
  <c r="U318" i="8"/>
  <c r="U319" i="8"/>
  <c r="U320" i="8"/>
  <c r="U321" i="8"/>
  <c r="U322" i="8"/>
  <c r="U323" i="8"/>
  <c r="U324" i="8"/>
  <c r="U325" i="8"/>
  <c r="U326" i="8"/>
  <c r="U327" i="8"/>
  <c r="U328" i="8"/>
  <c r="U329" i="8"/>
  <c r="U330" i="8"/>
  <c r="U331" i="8"/>
  <c r="U332" i="8"/>
  <c r="U333" i="8"/>
  <c r="U334" i="8"/>
  <c r="U335" i="8"/>
  <c r="U336" i="8"/>
  <c r="U337" i="8"/>
  <c r="U338" i="8"/>
  <c r="U339" i="8"/>
  <c r="U340" i="8"/>
  <c r="U341" i="8"/>
  <c r="U342" i="8"/>
  <c r="U343" i="8"/>
  <c r="U344" i="8"/>
  <c r="U345" i="8"/>
  <c r="U346" i="8"/>
  <c r="U347" i="8"/>
  <c r="U348" i="8"/>
  <c r="U349" i="8"/>
  <c r="U350" i="8"/>
  <c r="U351" i="8"/>
  <c r="U352" i="8"/>
  <c r="U353" i="8"/>
  <c r="U354" i="8"/>
  <c r="U355" i="8"/>
  <c r="U356" i="8"/>
  <c r="U357" i="8"/>
  <c r="U358" i="8"/>
  <c r="U359" i="8"/>
  <c r="U360" i="8"/>
  <c r="U361" i="8"/>
  <c r="U362" i="8"/>
  <c r="U363" i="8"/>
  <c r="U364" i="8"/>
  <c r="U365" i="8"/>
  <c r="U366" i="8"/>
  <c r="U367" i="8"/>
  <c r="U368" i="8"/>
  <c r="U369" i="8"/>
  <c r="U370" i="8"/>
  <c r="U371" i="8"/>
  <c r="U372" i="8"/>
  <c r="U373" i="8"/>
  <c r="U374" i="8"/>
  <c r="U375" i="8"/>
  <c r="U376" i="8"/>
  <c r="U377" i="8"/>
  <c r="U378" i="8"/>
  <c r="U379" i="8"/>
  <c r="U380" i="8"/>
  <c r="U381" i="8"/>
  <c r="U382" i="8"/>
  <c r="U383" i="8"/>
  <c r="U384" i="8"/>
  <c r="U385" i="8"/>
  <c r="U386" i="8"/>
  <c r="U387" i="8"/>
  <c r="U388" i="8"/>
  <c r="U389" i="8"/>
  <c r="U390" i="8"/>
  <c r="U391" i="8"/>
  <c r="U392" i="8"/>
  <c r="U393" i="8"/>
  <c r="U394" i="8"/>
  <c r="U395" i="8"/>
  <c r="U396" i="8"/>
  <c r="U397" i="8"/>
  <c r="U398" i="8"/>
  <c r="U399" i="8"/>
  <c r="U400" i="8"/>
  <c r="U401" i="8"/>
  <c r="U402" i="8"/>
  <c r="U403" i="8"/>
  <c r="U404" i="8"/>
  <c r="U405" i="8"/>
  <c r="U406" i="8"/>
  <c r="U407" i="8"/>
  <c r="U408" i="8"/>
  <c r="U409" i="8"/>
  <c r="U410" i="8"/>
  <c r="U412" i="8"/>
  <c r="U413" i="8"/>
  <c r="U414" i="8"/>
  <c r="U415" i="8"/>
  <c r="U416" i="8"/>
  <c r="U417" i="8"/>
  <c r="U418" i="8"/>
  <c r="U419" i="8"/>
  <c r="U420" i="8"/>
  <c r="U421" i="8"/>
  <c r="U422" i="8"/>
  <c r="U423" i="8"/>
  <c r="U424" i="8"/>
  <c r="U425" i="8"/>
  <c r="U426" i="8"/>
  <c r="U427" i="8"/>
  <c r="U428" i="8"/>
  <c r="U429" i="8"/>
  <c r="U430" i="8"/>
  <c r="U432" i="8"/>
  <c r="U433" i="8"/>
  <c r="U434" i="8"/>
  <c r="U435" i="8"/>
  <c r="U436" i="8"/>
  <c r="U437" i="8"/>
  <c r="U438" i="8"/>
  <c r="U439" i="8"/>
  <c r="U440" i="8"/>
  <c r="U441" i="8"/>
  <c r="U442" i="8"/>
  <c r="U443" i="8"/>
  <c r="U444" i="8"/>
  <c r="U445" i="8"/>
  <c r="U446" i="8"/>
  <c r="U447" i="8"/>
  <c r="U448" i="8"/>
  <c r="U449" i="8"/>
  <c r="U450" i="8"/>
  <c r="U451" i="8"/>
  <c r="U453" i="8"/>
  <c r="U454" i="8"/>
  <c r="U455" i="8"/>
  <c r="U456" i="8"/>
  <c r="U457" i="8"/>
  <c r="U458" i="8"/>
  <c r="U459" i="8"/>
  <c r="U460" i="8"/>
  <c r="U461" i="8"/>
  <c r="U462" i="8"/>
  <c r="U463" i="8"/>
  <c r="U464" i="8"/>
  <c r="U465" i="8"/>
  <c r="U466" i="8"/>
  <c r="U467" i="8"/>
  <c r="U468" i="8"/>
  <c r="U469" i="8"/>
  <c r="U470" i="8"/>
  <c r="U471" i="8"/>
  <c r="U472" i="8"/>
  <c r="U473" i="8"/>
  <c r="U474" i="8"/>
  <c r="U475" i="8"/>
  <c r="U476" i="8"/>
  <c r="U477" i="8"/>
  <c r="U478" i="8"/>
  <c r="U479" i="8"/>
  <c r="U480" i="8"/>
  <c r="U481" i="8"/>
  <c r="U482" i="8"/>
  <c r="U483" i="8"/>
  <c r="U484" i="8"/>
  <c r="U485" i="8"/>
  <c r="U486" i="8"/>
  <c r="U487" i="8"/>
  <c r="U488" i="8"/>
  <c r="U489" i="8"/>
  <c r="U490" i="8"/>
  <c r="U491" i="8"/>
  <c r="U492" i="8"/>
  <c r="U493" i="8"/>
  <c r="U494" i="8"/>
  <c r="U495" i="8"/>
  <c r="U496" i="8"/>
  <c r="U497" i="8"/>
  <c r="U498" i="8"/>
  <c r="U499" i="8"/>
  <c r="U500" i="8"/>
  <c r="U501" i="8"/>
  <c r="U502" i="8"/>
  <c r="U503" i="8"/>
  <c r="U504" i="8"/>
  <c r="U505" i="8"/>
  <c r="U506" i="8"/>
  <c r="U507" i="8"/>
  <c r="U508" i="8"/>
  <c r="U509" i="8"/>
  <c r="U510" i="8"/>
  <c r="U511" i="8"/>
  <c r="U512" i="8"/>
  <c r="U513" i="8"/>
  <c r="U514" i="8"/>
  <c r="U515" i="8"/>
  <c r="U516" i="8"/>
  <c r="U517" i="8"/>
  <c r="U518" i="8"/>
  <c r="U519" i="8"/>
  <c r="U520" i="8"/>
  <c r="U521" i="8"/>
  <c r="U522" i="8"/>
  <c r="U523" i="8"/>
  <c r="U524" i="8"/>
  <c r="U525" i="8"/>
  <c r="U526" i="8"/>
  <c r="U527" i="8"/>
  <c r="U528" i="8"/>
  <c r="U529" i="8"/>
  <c r="U530" i="8"/>
  <c r="U531" i="8"/>
  <c r="U532" i="8"/>
  <c r="U533" i="8"/>
  <c r="U534" i="8"/>
  <c r="U535" i="8"/>
  <c r="U536" i="8"/>
  <c r="U537" i="8"/>
  <c r="U538" i="8"/>
  <c r="U539" i="8"/>
  <c r="U540" i="8"/>
  <c r="U541" i="8"/>
  <c r="U542" i="8"/>
  <c r="U543" i="8"/>
  <c r="U544" i="8"/>
  <c r="U545" i="8"/>
  <c r="U546" i="8"/>
  <c r="U547" i="8"/>
  <c r="U548" i="8"/>
  <c r="U549" i="8"/>
  <c r="U550" i="8"/>
  <c r="U551" i="8"/>
  <c r="U552" i="8"/>
  <c r="U553" i="8"/>
  <c r="U554" i="8"/>
  <c r="U555" i="8"/>
  <c r="U556" i="8"/>
  <c r="U557" i="8"/>
  <c r="U558" i="8"/>
  <c r="U559" i="8"/>
  <c r="U560" i="8"/>
  <c r="U561" i="8"/>
  <c r="U562" i="8"/>
  <c r="U563" i="8"/>
  <c r="U564" i="8"/>
  <c r="U565" i="8"/>
  <c r="U566" i="8"/>
  <c r="U567" i="8"/>
  <c r="U568" i="8"/>
  <c r="U569" i="8"/>
  <c r="U570" i="8"/>
  <c r="U571" i="8"/>
  <c r="U573" i="8"/>
  <c r="U574" i="8"/>
  <c r="U575" i="8"/>
  <c r="U576" i="8"/>
  <c r="U577" i="8"/>
  <c r="U578" i="8"/>
  <c r="U579" i="8"/>
  <c r="U580" i="8"/>
  <c r="U581" i="8"/>
  <c r="U582" i="8"/>
  <c r="U583" i="8"/>
  <c r="U584" i="8"/>
  <c r="U585" i="8"/>
  <c r="U586" i="8"/>
  <c r="U587" i="8"/>
  <c r="U588" i="8"/>
  <c r="U589" i="8"/>
  <c r="U590" i="8"/>
  <c r="U591" i="8"/>
  <c r="U592" i="8"/>
  <c r="U593" i="8"/>
  <c r="U594" i="8"/>
  <c r="U595" i="8"/>
  <c r="U596" i="8"/>
  <c r="U597" i="8"/>
  <c r="U598" i="8"/>
  <c r="U599" i="8"/>
  <c r="U600" i="8"/>
  <c r="U601" i="8"/>
  <c r="U602" i="8"/>
  <c r="U603" i="8"/>
  <c r="U604" i="8"/>
  <c r="U605" i="8"/>
  <c r="U606" i="8"/>
  <c r="U607" i="8"/>
  <c r="U608" i="8"/>
  <c r="U609" i="8"/>
  <c r="U610" i="8"/>
  <c r="U611" i="8"/>
  <c r="U612" i="8"/>
  <c r="U613" i="8"/>
  <c r="U614" i="8"/>
  <c r="U615" i="8"/>
  <c r="U616" i="8"/>
  <c r="U617" i="8"/>
  <c r="U618" i="8"/>
  <c r="U619" i="8"/>
  <c r="U620" i="8"/>
  <c r="U621" i="8"/>
  <c r="U622" i="8"/>
  <c r="U623" i="8"/>
  <c r="U624" i="8"/>
  <c r="U625" i="8"/>
  <c r="U626" i="8"/>
  <c r="U627" i="8"/>
  <c r="U628" i="8"/>
  <c r="U629" i="8"/>
  <c r="U630" i="8"/>
  <c r="U631" i="8"/>
  <c r="U632" i="8"/>
  <c r="U633" i="8"/>
  <c r="U634" i="8"/>
  <c r="U635" i="8"/>
  <c r="U636" i="8"/>
  <c r="U637" i="8"/>
  <c r="U638" i="8"/>
  <c r="U639" i="8"/>
  <c r="U640" i="8"/>
  <c r="U641" i="8"/>
  <c r="U642" i="8"/>
  <c r="U643" i="8"/>
  <c r="U644" i="8"/>
  <c r="U645" i="8"/>
  <c r="U646" i="8"/>
  <c r="U647" i="8"/>
  <c r="U648" i="8"/>
  <c r="U649" i="8"/>
  <c r="U650" i="8"/>
  <c r="U652" i="8"/>
  <c r="U653" i="8"/>
  <c r="U654" i="8"/>
  <c r="U655" i="8"/>
  <c r="U656" i="8"/>
  <c r="U657" i="8"/>
  <c r="U658" i="8"/>
  <c r="U659" i="8"/>
  <c r="U660" i="8"/>
  <c r="U661" i="8"/>
  <c r="U662" i="8"/>
  <c r="U663" i="8"/>
  <c r="U664" i="8"/>
  <c r="U665" i="8"/>
  <c r="U666" i="8"/>
  <c r="U667" i="8"/>
  <c r="U668" i="8"/>
  <c r="U669" i="8"/>
  <c r="U670" i="8"/>
  <c r="U671" i="8"/>
  <c r="U672" i="8"/>
  <c r="U673" i="8"/>
  <c r="U674" i="8"/>
  <c r="U675" i="8"/>
  <c r="U676" i="8"/>
  <c r="U677" i="8"/>
  <c r="U678" i="8"/>
  <c r="U679" i="8"/>
  <c r="U680" i="8"/>
  <c r="U681" i="8"/>
  <c r="U682" i="8"/>
  <c r="U683" i="8"/>
  <c r="U684" i="8"/>
  <c r="U685" i="8"/>
  <c r="U686" i="8"/>
  <c r="U687" i="8"/>
  <c r="U688" i="8"/>
  <c r="U689" i="8"/>
  <c r="U690" i="8"/>
  <c r="U691" i="8"/>
  <c r="U692" i="8"/>
  <c r="U693" i="8"/>
  <c r="U694" i="8"/>
  <c r="U695" i="8"/>
  <c r="U696" i="8"/>
  <c r="U697" i="8"/>
  <c r="U698" i="8"/>
  <c r="U699" i="8"/>
  <c r="U700" i="8"/>
  <c r="U701" i="8"/>
  <c r="U702" i="8"/>
  <c r="U703" i="8"/>
  <c r="U704" i="8"/>
  <c r="U705" i="8"/>
  <c r="U706" i="8"/>
  <c r="U707" i="8"/>
  <c r="U708" i="8"/>
  <c r="U709" i="8"/>
  <c r="U710" i="8"/>
  <c r="U711" i="8"/>
  <c r="U712" i="8"/>
  <c r="U713" i="8"/>
  <c r="U714" i="8"/>
  <c r="U715" i="8"/>
  <c r="U716" i="8"/>
  <c r="U717" i="8"/>
  <c r="U718" i="8"/>
  <c r="U719" i="8"/>
  <c r="U720" i="8"/>
  <c r="U721" i="8"/>
  <c r="U722" i="8"/>
  <c r="U723" i="8"/>
  <c r="U724" i="8"/>
  <c r="U725" i="8"/>
  <c r="U726" i="8"/>
  <c r="U727" i="8"/>
  <c r="U728" i="8"/>
  <c r="U729" i="8"/>
  <c r="U730" i="8"/>
  <c r="U731" i="8"/>
  <c r="U732" i="8"/>
  <c r="U733" i="8"/>
  <c r="U734" i="8"/>
  <c r="U735" i="8"/>
  <c r="U736" i="8"/>
  <c r="U737" i="8"/>
  <c r="U738" i="8"/>
  <c r="U739" i="8"/>
  <c r="U740" i="8"/>
  <c r="U741" i="8"/>
  <c r="U742" i="8"/>
  <c r="U743" i="8"/>
  <c r="U744" i="8"/>
  <c r="U745" i="8"/>
  <c r="U746" i="8"/>
  <c r="U747" i="8"/>
  <c r="U748" i="8"/>
  <c r="U749" i="8"/>
  <c r="U750" i="8"/>
  <c r="U751" i="8"/>
  <c r="U752" i="8"/>
  <c r="U753" i="8"/>
  <c r="U754" i="8"/>
  <c r="U755" i="8"/>
  <c r="U756" i="8"/>
  <c r="U757" i="8"/>
  <c r="U758" i="8"/>
  <c r="U759" i="8"/>
  <c r="U760" i="8"/>
  <c r="U762" i="8"/>
  <c r="U763" i="8"/>
  <c r="U764" i="8"/>
  <c r="U765" i="8"/>
  <c r="U766" i="8"/>
  <c r="U767" i="8"/>
  <c r="U768" i="8"/>
  <c r="U769" i="8"/>
  <c r="U770" i="8"/>
  <c r="U771" i="8"/>
  <c r="U772" i="8"/>
  <c r="U773" i="8"/>
  <c r="U774" i="8"/>
  <c r="U775" i="8"/>
  <c r="U776" i="8"/>
  <c r="U777" i="8"/>
  <c r="U778" i="8"/>
  <c r="U779" i="8"/>
  <c r="U780" i="8"/>
  <c r="U781" i="8"/>
  <c r="U782" i="8"/>
  <c r="U783" i="8"/>
  <c r="U784" i="8"/>
  <c r="U785" i="8"/>
  <c r="U786" i="8"/>
  <c r="U787" i="8"/>
  <c r="U788" i="8"/>
  <c r="U789" i="8"/>
  <c r="U790" i="8"/>
  <c r="U791" i="8"/>
  <c r="U792" i="8"/>
  <c r="U793" i="8"/>
  <c r="U794" i="8"/>
  <c r="U795" i="8"/>
  <c r="U796" i="8"/>
  <c r="U797" i="8"/>
  <c r="U798" i="8"/>
  <c r="U799" i="8"/>
  <c r="U800" i="8"/>
  <c r="U801" i="8"/>
  <c r="U802" i="8"/>
  <c r="U803" i="8"/>
  <c r="U804" i="8"/>
  <c r="U805" i="8"/>
  <c r="U806" i="8"/>
  <c r="U807" i="8"/>
  <c r="U808" i="8"/>
  <c r="U809" i="8"/>
  <c r="U810" i="8"/>
  <c r="U811" i="8"/>
  <c r="U812" i="8"/>
  <c r="U813" i="8"/>
  <c r="U814" i="8"/>
  <c r="U815" i="8"/>
  <c r="U816" i="8"/>
  <c r="U817" i="8"/>
  <c r="U818" i="8"/>
  <c r="U819" i="8"/>
  <c r="U820" i="8"/>
  <c r="U821" i="8"/>
  <c r="U822" i="8"/>
  <c r="U823" i="8"/>
  <c r="U824" i="8"/>
  <c r="U825" i="8"/>
  <c r="U826" i="8"/>
  <c r="U827" i="8"/>
  <c r="U828" i="8"/>
  <c r="U829" i="8"/>
  <c r="U830" i="8"/>
  <c r="U831" i="8"/>
  <c r="U832" i="8"/>
  <c r="U833" i="8"/>
  <c r="U834" i="8"/>
  <c r="U835" i="8"/>
  <c r="U836" i="8"/>
  <c r="U837" i="8"/>
  <c r="U838" i="8"/>
  <c r="U839" i="8"/>
  <c r="U840" i="8"/>
  <c r="U841" i="8"/>
  <c r="U842" i="8"/>
  <c r="U843" i="8"/>
  <c r="U844" i="8"/>
  <c r="U845" i="8"/>
  <c r="U846" i="8"/>
  <c r="U847" i="8"/>
  <c r="U848" i="8"/>
  <c r="U849" i="8"/>
  <c r="U850" i="8"/>
  <c r="U851" i="8"/>
  <c r="U852" i="8"/>
  <c r="U853" i="8"/>
  <c r="U854" i="8"/>
  <c r="U855" i="8"/>
  <c r="U856" i="8"/>
  <c r="U857" i="8"/>
  <c r="U858" i="8"/>
  <c r="U859" i="8"/>
  <c r="U860" i="8"/>
  <c r="U861" i="8"/>
  <c r="U862" i="8"/>
  <c r="U864" i="8"/>
  <c r="U865" i="8"/>
  <c r="U866" i="8"/>
  <c r="U867" i="8"/>
  <c r="U868" i="8"/>
  <c r="U869" i="8"/>
  <c r="U870" i="8"/>
  <c r="U871" i="8"/>
  <c r="U872" i="8"/>
  <c r="U873" i="8"/>
  <c r="U874" i="8"/>
  <c r="U875" i="8"/>
  <c r="U876" i="8"/>
  <c r="U877" i="8"/>
  <c r="U879" i="8"/>
  <c r="U880" i="8"/>
  <c r="U881" i="8"/>
  <c r="U882" i="8"/>
  <c r="U883" i="8"/>
  <c r="U884" i="8"/>
  <c r="U885" i="8"/>
  <c r="U886" i="8"/>
  <c r="U887" i="8"/>
  <c r="U888" i="8"/>
  <c r="U889" i="8"/>
  <c r="U890" i="8"/>
  <c r="U891" i="8"/>
  <c r="U11" i="8"/>
  <c r="U12" i="8"/>
  <c r="U13" i="8"/>
  <c r="U14" i="8"/>
  <c r="U10" i="8"/>
  <c r="AA893" i="8" l="1"/>
  <c r="AA892" i="8"/>
  <c r="S892" i="8"/>
  <c r="U892" i="8" s="1"/>
  <c r="R892" i="8"/>
  <c r="Q892" i="8"/>
  <c r="P892" i="8"/>
  <c r="O892" i="8"/>
  <c r="AA891" i="8"/>
  <c r="AA890" i="8"/>
  <c r="AA889" i="8"/>
  <c r="AA888" i="8"/>
  <c r="AA887" i="8"/>
  <c r="AA886" i="8"/>
  <c r="AA885" i="8"/>
  <c r="AA884" i="8"/>
  <c r="AA883" i="8"/>
  <c r="AA882" i="8"/>
  <c r="AA881" i="8"/>
  <c r="AA880" i="8"/>
  <c r="AA879" i="8"/>
  <c r="AA878" i="8"/>
  <c r="S878" i="8"/>
  <c r="U878" i="8" s="1"/>
  <c r="R878" i="8"/>
  <c r="Q878" i="8"/>
  <c r="P878" i="8"/>
  <c r="O878" i="8"/>
  <c r="AA877" i="8"/>
  <c r="AA876" i="8"/>
  <c r="AA875" i="8"/>
  <c r="AA874" i="8"/>
  <c r="AA873" i="8"/>
  <c r="AA872" i="8"/>
  <c r="AA871" i="8"/>
  <c r="AA870" i="8"/>
  <c r="AA869" i="8"/>
  <c r="AA868" i="8"/>
  <c r="AA867" i="8"/>
  <c r="AA866" i="8"/>
  <c r="AA865" i="8"/>
  <c r="AA864" i="8"/>
  <c r="AA863" i="8"/>
  <c r="S863" i="8"/>
  <c r="U863" i="8" s="1"/>
  <c r="R863" i="8"/>
  <c r="Q863" i="8"/>
  <c r="P863" i="8"/>
  <c r="O863" i="8"/>
  <c r="AA862" i="8"/>
  <c r="AA861" i="8"/>
  <c r="AA860" i="8"/>
  <c r="AA859" i="8"/>
  <c r="AA858" i="8"/>
  <c r="AA857" i="8"/>
  <c r="AA856" i="8"/>
  <c r="AA855" i="8"/>
  <c r="AA854" i="8"/>
  <c r="AA853" i="8"/>
  <c r="AA852" i="8"/>
  <c r="AA851" i="8"/>
  <c r="AA850" i="8"/>
  <c r="AA849" i="8"/>
  <c r="AA848" i="8"/>
  <c r="AA847" i="8"/>
  <c r="AA846" i="8"/>
  <c r="AA845" i="8"/>
  <c r="AA844" i="8"/>
  <c r="AA843" i="8"/>
  <c r="AA842" i="8"/>
  <c r="AA841" i="8"/>
  <c r="AA840" i="8"/>
  <c r="AA839" i="8"/>
  <c r="AA838" i="8"/>
  <c r="AA837" i="8"/>
  <c r="AA836" i="8"/>
  <c r="AA835" i="8"/>
  <c r="AA834" i="8"/>
  <c r="AA833" i="8"/>
  <c r="AA832" i="8"/>
  <c r="AA831" i="8"/>
  <c r="AA830" i="8"/>
  <c r="AA829" i="8"/>
  <c r="AA828" i="8"/>
  <c r="AA827" i="8"/>
  <c r="AA826" i="8"/>
  <c r="AA825" i="8"/>
  <c r="AA824" i="8"/>
  <c r="AA823" i="8"/>
  <c r="AA822" i="8"/>
  <c r="AA821" i="8"/>
  <c r="AA820" i="8"/>
  <c r="AA819" i="8"/>
  <c r="AA818" i="8"/>
  <c r="AA817" i="8"/>
  <c r="AA816" i="8"/>
  <c r="AA815" i="8"/>
  <c r="AA814" i="8"/>
  <c r="AA813" i="8"/>
  <c r="AA812" i="8"/>
  <c r="AA811" i="8"/>
  <c r="AA810" i="8"/>
  <c r="AA809" i="8"/>
  <c r="AA808" i="8"/>
  <c r="AA807" i="8"/>
  <c r="AA806" i="8"/>
  <c r="AA805" i="8"/>
  <c r="AA804" i="8"/>
  <c r="AA803" i="8"/>
  <c r="AA802" i="8"/>
  <c r="AA801" i="8"/>
  <c r="AA800" i="8"/>
  <c r="AA799" i="8"/>
  <c r="AA798" i="8"/>
  <c r="AA797" i="8"/>
  <c r="AA796" i="8"/>
  <c r="AA795" i="8"/>
  <c r="AA794" i="8"/>
  <c r="AA793" i="8"/>
  <c r="AA792" i="8"/>
  <c r="AA791" i="8"/>
  <c r="AA790" i="8"/>
  <c r="AA789" i="8"/>
  <c r="AA788" i="8"/>
  <c r="AA787" i="8"/>
  <c r="AA786" i="8"/>
  <c r="AA785" i="8"/>
  <c r="AA784" i="8"/>
  <c r="AA783" i="8"/>
  <c r="AA782" i="8"/>
  <c r="AA781" i="8"/>
  <c r="AA780" i="8"/>
  <c r="AA779" i="8"/>
  <c r="AA778" i="8"/>
  <c r="AA777" i="8"/>
  <c r="AA776" i="8"/>
  <c r="AA775" i="8"/>
  <c r="AA774" i="8"/>
  <c r="AA773" i="8"/>
  <c r="AA772" i="8"/>
  <c r="AA771" i="8"/>
  <c r="AA770" i="8"/>
  <c r="AA769" i="8"/>
  <c r="AA768" i="8"/>
  <c r="AA767" i="8"/>
  <c r="AA766" i="8"/>
  <c r="AA765" i="8"/>
  <c r="AA764" i="8"/>
  <c r="AA763" i="8"/>
  <c r="AA762" i="8"/>
  <c r="AA761" i="8"/>
  <c r="S761" i="8"/>
  <c r="U761" i="8" s="1"/>
  <c r="R761" i="8"/>
  <c r="Q761" i="8"/>
  <c r="P761" i="8"/>
  <c r="O761" i="8"/>
  <c r="AA760" i="8"/>
  <c r="AA759" i="8"/>
  <c r="AA758" i="8"/>
  <c r="AA757" i="8"/>
  <c r="AA756" i="8"/>
  <c r="AA755" i="8"/>
  <c r="AA754" i="8"/>
  <c r="AA753" i="8"/>
  <c r="AA752" i="8"/>
  <c r="AA751" i="8"/>
  <c r="AA750" i="8"/>
  <c r="AA749" i="8"/>
  <c r="AA748" i="8"/>
  <c r="AA747" i="8"/>
  <c r="AA746" i="8"/>
  <c r="AA745" i="8"/>
  <c r="AA744" i="8"/>
  <c r="AA743" i="8"/>
  <c r="AA742" i="8"/>
  <c r="AA741" i="8"/>
  <c r="AA740" i="8"/>
  <c r="AA739" i="8"/>
  <c r="AA738" i="8"/>
  <c r="AA737" i="8"/>
  <c r="AA736" i="8"/>
  <c r="AA735" i="8"/>
  <c r="AA734" i="8"/>
  <c r="AA733" i="8"/>
  <c r="AA732" i="8"/>
  <c r="AA731" i="8"/>
  <c r="AA730" i="8"/>
  <c r="AA729" i="8"/>
  <c r="AA728" i="8"/>
  <c r="AA727" i="8"/>
  <c r="AA726" i="8"/>
  <c r="AA725" i="8"/>
  <c r="AA724" i="8"/>
  <c r="AA723" i="8"/>
  <c r="AA722" i="8"/>
  <c r="AA721" i="8"/>
  <c r="AA720" i="8"/>
  <c r="AA719" i="8"/>
  <c r="AA718" i="8"/>
  <c r="AA717" i="8"/>
  <c r="AA716" i="8"/>
  <c r="AA715" i="8"/>
  <c r="AA714" i="8"/>
  <c r="AA713" i="8"/>
  <c r="AA712" i="8"/>
  <c r="AA711" i="8"/>
  <c r="AA710" i="8"/>
  <c r="AA709" i="8"/>
  <c r="AA708" i="8"/>
  <c r="AA707" i="8"/>
  <c r="AA706" i="8"/>
  <c r="AA705" i="8"/>
  <c r="AA704" i="8"/>
  <c r="AA703" i="8"/>
  <c r="AA702" i="8"/>
  <c r="AA701" i="8"/>
  <c r="AA700" i="8"/>
  <c r="AA699" i="8"/>
  <c r="AA698" i="8"/>
  <c r="AA697" i="8"/>
  <c r="AA696" i="8"/>
  <c r="AA695" i="8"/>
  <c r="AA694" i="8"/>
  <c r="AA693" i="8"/>
  <c r="AA692" i="8"/>
  <c r="AA691" i="8"/>
  <c r="AA690" i="8"/>
  <c r="AA689" i="8"/>
  <c r="AA688" i="8"/>
  <c r="AA687" i="8"/>
  <c r="AA686" i="8"/>
  <c r="AA685" i="8"/>
  <c r="AA684" i="8"/>
  <c r="AA683" i="8"/>
  <c r="AA682" i="8"/>
  <c r="AA681" i="8"/>
  <c r="AA680" i="8"/>
  <c r="AA679" i="8"/>
  <c r="AA678" i="8"/>
  <c r="AA677" i="8"/>
  <c r="AA676" i="8"/>
  <c r="AA675" i="8"/>
  <c r="AA674" i="8"/>
  <c r="AA673" i="8"/>
  <c r="AA672" i="8"/>
  <c r="AA671" i="8"/>
  <c r="AA670" i="8"/>
  <c r="AA669" i="8"/>
  <c r="AA668" i="8"/>
  <c r="AA667" i="8"/>
  <c r="AA666" i="8"/>
  <c r="AA665" i="8"/>
  <c r="AA664" i="8"/>
  <c r="AA663" i="8"/>
  <c r="AA662" i="8"/>
  <c r="AA661" i="8"/>
  <c r="AA660" i="8"/>
  <c r="AA659" i="8"/>
  <c r="AA658" i="8"/>
  <c r="AA657" i="8"/>
  <c r="AA656" i="8"/>
  <c r="AA655" i="8"/>
  <c r="AA654" i="8"/>
  <c r="AA653" i="8"/>
  <c r="AA652" i="8"/>
  <c r="AA651" i="8"/>
  <c r="S651" i="8"/>
  <c r="U651" i="8" s="1"/>
  <c r="R651" i="8"/>
  <c r="Q651" i="8"/>
  <c r="P651" i="8"/>
  <c r="O651" i="8"/>
  <c r="AA650" i="8"/>
  <c r="AA649" i="8"/>
  <c r="AA648" i="8"/>
  <c r="AA647" i="8"/>
  <c r="AA646" i="8"/>
  <c r="AA645" i="8"/>
  <c r="AA644" i="8"/>
  <c r="AA643" i="8"/>
  <c r="AA642" i="8"/>
  <c r="AA641" i="8"/>
  <c r="AA640" i="8"/>
  <c r="AA639" i="8"/>
  <c r="AA638" i="8"/>
  <c r="AA637" i="8"/>
  <c r="AA636" i="8"/>
  <c r="AA635" i="8"/>
  <c r="AA634" i="8"/>
  <c r="AA633" i="8"/>
  <c r="AA632" i="8"/>
  <c r="AA631" i="8"/>
  <c r="AA630" i="8"/>
  <c r="AA629" i="8"/>
  <c r="AA628" i="8"/>
  <c r="AA627" i="8"/>
  <c r="AA626" i="8"/>
  <c r="AA625" i="8"/>
  <c r="AA624" i="8"/>
  <c r="AA623" i="8"/>
  <c r="AA622" i="8"/>
  <c r="AA621" i="8"/>
  <c r="AA620" i="8"/>
  <c r="AA619" i="8"/>
  <c r="AA618" i="8"/>
  <c r="AA617" i="8"/>
  <c r="AA616" i="8"/>
  <c r="AA615" i="8"/>
  <c r="AA614" i="8"/>
  <c r="AA613" i="8"/>
  <c r="AA612" i="8"/>
  <c r="AA611" i="8"/>
  <c r="AA610" i="8"/>
  <c r="AA609" i="8"/>
  <c r="AA608" i="8"/>
  <c r="AA607" i="8"/>
  <c r="AA606" i="8"/>
  <c r="AA605" i="8"/>
  <c r="AA604" i="8"/>
  <c r="AA603" i="8"/>
  <c r="AA602" i="8"/>
  <c r="AA601" i="8"/>
  <c r="AA600" i="8"/>
  <c r="AA599" i="8"/>
  <c r="AA598" i="8"/>
  <c r="AA597" i="8"/>
  <c r="AA596" i="8"/>
  <c r="AA595" i="8"/>
  <c r="AA594" i="8"/>
  <c r="AA593" i="8"/>
  <c r="AA592" i="8"/>
  <c r="AA591" i="8"/>
  <c r="AA590" i="8"/>
  <c r="AA589" i="8"/>
  <c r="AA588" i="8"/>
  <c r="AA587" i="8"/>
  <c r="AA586" i="8"/>
  <c r="AA585" i="8"/>
  <c r="AA584" i="8"/>
  <c r="AA583" i="8"/>
  <c r="AA582" i="8"/>
  <c r="AA581" i="8"/>
  <c r="AA580" i="8"/>
  <c r="AA579" i="8"/>
  <c r="AA578" i="8"/>
  <c r="AA577" i="8"/>
  <c r="AA576" i="8"/>
  <c r="AA575" i="8"/>
  <c r="AA574" i="8"/>
  <c r="AA573" i="8"/>
  <c r="AA572" i="8"/>
  <c r="S572" i="8"/>
  <c r="U572" i="8" s="1"/>
  <c r="R572" i="8"/>
  <c r="Q572" i="8"/>
  <c r="P572" i="8"/>
  <c r="O572" i="8"/>
  <c r="AA571" i="8"/>
  <c r="AA570" i="8"/>
  <c r="AA569" i="8"/>
  <c r="AA568" i="8"/>
  <c r="AA567" i="8"/>
  <c r="AA566" i="8"/>
  <c r="AA565" i="8"/>
  <c r="AA564" i="8"/>
  <c r="AA563" i="8"/>
  <c r="AA562" i="8"/>
  <c r="AA561" i="8"/>
  <c r="AA560" i="8"/>
  <c r="AA559" i="8"/>
  <c r="AA558" i="8"/>
  <c r="AA557" i="8"/>
  <c r="AA556" i="8"/>
  <c r="AA555" i="8"/>
  <c r="AA554" i="8"/>
  <c r="AA553" i="8"/>
  <c r="AA552" i="8"/>
  <c r="AA551" i="8"/>
  <c r="AA550" i="8"/>
  <c r="AA549" i="8"/>
  <c r="AA548" i="8"/>
  <c r="AA547" i="8"/>
  <c r="AA546" i="8"/>
  <c r="AA545" i="8"/>
  <c r="AA544" i="8"/>
  <c r="AA543" i="8"/>
  <c r="AA542" i="8"/>
  <c r="AA541" i="8"/>
  <c r="AA540" i="8"/>
  <c r="AA539" i="8"/>
  <c r="AA538" i="8"/>
  <c r="AA537" i="8"/>
  <c r="AA536" i="8"/>
  <c r="AA535" i="8"/>
  <c r="AA534" i="8"/>
  <c r="AA533" i="8"/>
  <c r="AA532" i="8"/>
  <c r="AA531" i="8"/>
  <c r="AA530" i="8"/>
  <c r="AA529" i="8"/>
  <c r="AA528" i="8"/>
  <c r="AA527" i="8"/>
  <c r="AA526" i="8"/>
  <c r="AA525" i="8"/>
  <c r="AA524" i="8"/>
  <c r="AA523" i="8"/>
  <c r="AA522" i="8"/>
  <c r="AA521" i="8"/>
  <c r="AA520" i="8"/>
  <c r="AA519" i="8"/>
  <c r="AA518" i="8"/>
  <c r="AA517" i="8"/>
  <c r="AA516" i="8"/>
  <c r="AA515" i="8"/>
  <c r="AA514" i="8"/>
  <c r="AA513" i="8"/>
  <c r="AA512" i="8"/>
  <c r="AA511" i="8"/>
  <c r="AA510" i="8"/>
  <c r="AA509" i="8"/>
  <c r="AA508" i="8"/>
  <c r="AA507" i="8"/>
  <c r="AA506" i="8"/>
  <c r="AA505" i="8"/>
  <c r="AA504" i="8"/>
  <c r="AA503" i="8"/>
  <c r="AA502" i="8"/>
  <c r="AA501" i="8"/>
  <c r="AA500" i="8"/>
  <c r="AA499" i="8"/>
  <c r="AA498" i="8"/>
  <c r="AA497" i="8"/>
  <c r="AA496" i="8"/>
  <c r="AA495" i="8"/>
  <c r="AA494" i="8"/>
  <c r="AA493" i="8"/>
  <c r="AA492" i="8"/>
  <c r="AA491" i="8"/>
  <c r="AA490" i="8"/>
  <c r="AA489" i="8"/>
  <c r="AA488" i="8"/>
  <c r="AA487" i="8"/>
  <c r="AA486" i="8"/>
  <c r="AA485" i="8"/>
  <c r="AA484" i="8"/>
  <c r="AA483" i="8"/>
  <c r="AA482" i="8"/>
  <c r="AA481" i="8"/>
  <c r="AA480" i="8"/>
  <c r="AA479" i="8"/>
  <c r="AA478" i="8"/>
  <c r="AA477" i="8"/>
  <c r="AA476" i="8"/>
  <c r="AA475" i="8"/>
  <c r="AA474" i="8"/>
  <c r="AA473" i="8"/>
  <c r="AA472" i="8"/>
  <c r="AA471" i="8"/>
  <c r="AA470" i="8"/>
  <c r="AA469" i="8"/>
  <c r="AA468" i="8"/>
  <c r="AA467" i="8"/>
  <c r="AA466" i="8"/>
  <c r="AA465" i="8"/>
  <c r="AA464" i="8"/>
  <c r="AA463" i="8"/>
  <c r="AA462" i="8"/>
  <c r="AA461" i="8"/>
  <c r="AA460" i="8"/>
  <c r="AA459" i="8"/>
  <c r="AA458" i="8"/>
  <c r="AA457" i="8"/>
  <c r="AA456" i="8"/>
  <c r="AA455" i="8"/>
  <c r="AA454" i="8"/>
  <c r="AA453" i="8"/>
  <c r="AA452" i="8"/>
  <c r="S452" i="8"/>
  <c r="U452" i="8" s="1"/>
  <c r="R452" i="8"/>
  <c r="Q452" i="8"/>
  <c r="P452" i="8"/>
  <c r="O452" i="8"/>
  <c r="AA451" i="8"/>
  <c r="AA450" i="8"/>
  <c r="AA449" i="8"/>
  <c r="AA448" i="8"/>
  <c r="AA447" i="8"/>
  <c r="AA446" i="8"/>
  <c r="AA445" i="8"/>
  <c r="AA444" i="8"/>
  <c r="AA443" i="8"/>
  <c r="AA442" i="8"/>
  <c r="AA441" i="8"/>
  <c r="AA440" i="8"/>
  <c r="AA439" i="8"/>
  <c r="AA438" i="8"/>
  <c r="AA437" i="8"/>
  <c r="AA436" i="8"/>
  <c r="AA435" i="8"/>
  <c r="AA434" i="8"/>
  <c r="AA433" i="8"/>
  <c r="AA432" i="8"/>
  <c r="AA431" i="8"/>
  <c r="S431" i="8"/>
  <c r="U431" i="8" s="1"/>
  <c r="R431" i="8"/>
  <c r="Q431" i="8"/>
  <c r="P431" i="8"/>
  <c r="O431" i="8"/>
  <c r="AA430" i="8"/>
  <c r="AA429" i="8"/>
  <c r="AA428" i="8"/>
  <c r="AA427" i="8"/>
  <c r="AA426" i="8"/>
  <c r="AA425" i="8"/>
  <c r="AA424" i="8"/>
  <c r="AA423" i="8"/>
  <c r="AA422" i="8"/>
  <c r="AA421" i="8"/>
  <c r="AA420" i="8"/>
  <c r="AA419" i="8"/>
  <c r="AA418" i="8"/>
  <c r="AA417" i="8"/>
  <c r="AA416" i="8"/>
  <c r="AA415" i="8"/>
  <c r="AA414" i="8"/>
  <c r="AA413" i="8"/>
  <c r="AA412" i="8"/>
  <c r="AA411" i="8"/>
  <c r="S411" i="8"/>
  <c r="U411" i="8" s="1"/>
  <c r="R411" i="8"/>
  <c r="Q411" i="8"/>
  <c r="P411" i="8"/>
  <c r="O411" i="8"/>
  <c r="AA410" i="8"/>
  <c r="AA409" i="8"/>
  <c r="AA408" i="8"/>
  <c r="AA407" i="8"/>
  <c r="AA406" i="8"/>
  <c r="AA405" i="8"/>
  <c r="AA404" i="8"/>
  <c r="AA403" i="8"/>
  <c r="AA402" i="8"/>
  <c r="AA401" i="8"/>
  <c r="AA400" i="8"/>
  <c r="AA399" i="8"/>
  <c r="AA398" i="8"/>
  <c r="AA397" i="8"/>
  <c r="AA396" i="8"/>
  <c r="AA395" i="8"/>
  <c r="AA394" i="8"/>
  <c r="AA393" i="8"/>
  <c r="AA392" i="8"/>
  <c r="AA391" i="8"/>
  <c r="AA390" i="8"/>
  <c r="AA389" i="8"/>
  <c r="AA388" i="8"/>
  <c r="AA387" i="8"/>
  <c r="AA386" i="8"/>
  <c r="AA385" i="8"/>
  <c r="AA384" i="8"/>
  <c r="AA383" i="8"/>
  <c r="AA382" i="8"/>
  <c r="AA381" i="8"/>
  <c r="AA380" i="8"/>
  <c r="AA379" i="8"/>
  <c r="AA378" i="8"/>
  <c r="AA377" i="8"/>
  <c r="AA376" i="8"/>
  <c r="AA375" i="8"/>
  <c r="AA374" i="8"/>
  <c r="AA373" i="8"/>
  <c r="AA372" i="8"/>
  <c r="AA371" i="8"/>
  <c r="AA370" i="8"/>
  <c r="AA369" i="8"/>
  <c r="AA368" i="8"/>
  <c r="AA367" i="8"/>
  <c r="AA366" i="8"/>
  <c r="AA365" i="8"/>
  <c r="AA364" i="8"/>
  <c r="AA363" i="8"/>
  <c r="AA362" i="8"/>
  <c r="AA361" i="8"/>
  <c r="AA360" i="8"/>
  <c r="AA359" i="8"/>
  <c r="AA358" i="8"/>
  <c r="AA357" i="8"/>
  <c r="AA356" i="8"/>
  <c r="AA355" i="8"/>
  <c r="AA354" i="8"/>
  <c r="AA353" i="8"/>
  <c r="AA352" i="8"/>
  <c r="AA351" i="8"/>
  <c r="AA350" i="8"/>
  <c r="AA349" i="8"/>
  <c r="AA348" i="8"/>
  <c r="AA347" i="8"/>
  <c r="AA346" i="8"/>
  <c r="AA345" i="8"/>
  <c r="AA344" i="8"/>
  <c r="AA343" i="8"/>
  <c r="AA342" i="8"/>
  <c r="AA341" i="8"/>
  <c r="AA340" i="8"/>
  <c r="AA339" i="8"/>
  <c r="AA338" i="8"/>
  <c r="AA337" i="8"/>
  <c r="AA336" i="8"/>
  <c r="AA335" i="8"/>
  <c r="AA334" i="8"/>
  <c r="AA333" i="8"/>
  <c r="AA332" i="8"/>
  <c r="AA331" i="8"/>
  <c r="AA330" i="8"/>
  <c r="AA329" i="8"/>
  <c r="AA328" i="8"/>
  <c r="AA327" i="8"/>
  <c r="AA326" i="8"/>
  <c r="AA325" i="8"/>
  <c r="AA324" i="8"/>
  <c r="AA323" i="8"/>
  <c r="AA322" i="8"/>
  <c r="AA321" i="8"/>
  <c r="AA320" i="8"/>
  <c r="AA319" i="8"/>
  <c r="AA318" i="8"/>
  <c r="AA317" i="8"/>
  <c r="AA316" i="8"/>
  <c r="AA315" i="8"/>
  <c r="AA314" i="8"/>
  <c r="AA313" i="8"/>
  <c r="AA312" i="8"/>
  <c r="AA311" i="8"/>
  <c r="AA310" i="8"/>
  <c r="AA309" i="8"/>
  <c r="AA308" i="8"/>
  <c r="AA307" i="8"/>
  <c r="AA306" i="8"/>
  <c r="AA305" i="8"/>
  <c r="AA304" i="8"/>
  <c r="AA303" i="8"/>
  <c r="AA302" i="8"/>
  <c r="AA301" i="8"/>
  <c r="AA300" i="8"/>
  <c r="AA299" i="8"/>
  <c r="AA298" i="8"/>
  <c r="AA297" i="8"/>
  <c r="AA296" i="8"/>
  <c r="AA295" i="8"/>
  <c r="AA294" i="8"/>
  <c r="AA293" i="8"/>
  <c r="AA292" i="8"/>
  <c r="AA291" i="8"/>
  <c r="AA290" i="8"/>
  <c r="AA289" i="8"/>
  <c r="AA288" i="8"/>
  <c r="AA287" i="8"/>
  <c r="AA286" i="8"/>
  <c r="AA285" i="8"/>
  <c r="AA284" i="8"/>
  <c r="AA283" i="8"/>
  <c r="AA282" i="8"/>
  <c r="AA281" i="8"/>
  <c r="AA280" i="8"/>
  <c r="AA279" i="8"/>
  <c r="AA278" i="8"/>
  <c r="AA277" i="8"/>
  <c r="AA276" i="8"/>
  <c r="AA275" i="8"/>
  <c r="AA274" i="8"/>
  <c r="AA273" i="8"/>
  <c r="AA272" i="8"/>
  <c r="AA271" i="8"/>
  <c r="AA270" i="8"/>
  <c r="AA269" i="8"/>
  <c r="AA268" i="8"/>
  <c r="AA267" i="8"/>
  <c r="AA266" i="8"/>
  <c r="AA265" i="8"/>
  <c r="AA264" i="8"/>
  <c r="AA263" i="8"/>
  <c r="AA262" i="8"/>
  <c r="AA261" i="8"/>
  <c r="AA260" i="8"/>
  <c r="AA259" i="8"/>
  <c r="AA258" i="8"/>
  <c r="AA257" i="8"/>
  <c r="AA256" i="8"/>
  <c r="AA255" i="8"/>
  <c r="AA254" i="8"/>
  <c r="AA253" i="8"/>
  <c r="AA252" i="8"/>
  <c r="AA251" i="8"/>
  <c r="AA250" i="8"/>
  <c r="AA249" i="8"/>
  <c r="AA248" i="8"/>
  <c r="AA247" i="8"/>
  <c r="AA246" i="8"/>
  <c r="AA245" i="8"/>
  <c r="AA244" i="8"/>
  <c r="AA243" i="8"/>
  <c r="AA242" i="8"/>
  <c r="AA241" i="8"/>
  <c r="AA240" i="8"/>
  <c r="AA239" i="8"/>
  <c r="AA238" i="8"/>
  <c r="AA237" i="8"/>
  <c r="AA236" i="8"/>
  <c r="AA235" i="8"/>
  <c r="AA234" i="8"/>
  <c r="AA233" i="8"/>
  <c r="AA232" i="8"/>
  <c r="AA231" i="8"/>
  <c r="AA230" i="8"/>
  <c r="S230" i="8"/>
  <c r="U230" i="8" s="1"/>
  <c r="R230" i="8"/>
  <c r="Q230" i="8"/>
  <c r="P230" i="8"/>
  <c r="O230" i="8"/>
  <c r="AA229" i="8"/>
  <c r="AA228" i="8"/>
  <c r="AA227" i="8"/>
  <c r="AA226" i="8"/>
  <c r="AA225" i="8"/>
  <c r="AA224" i="8"/>
  <c r="AA223" i="8"/>
  <c r="AA222" i="8"/>
  <c r="AA221" i="8"/>
  <c r="AA220" i="8"/>
  <c r="AA219" i="8"/>
  <c r="AA218" i="8"/>
  <c r="AA217" i="8"/>
  <c r="AA216" i="8"/>
  <c r="AA215" i="8"/>
  <c r="AA214" i="8"/>
  <c r="AA213" i="8"/>
  <c r="AA212" i="8"/>
  <c r="AA211" i="8"/>
  <c r="AA210" i="8"/>
  <c r="AA209" i="8"/>
  <c r="AA208" i="8"/>
  <c r="AA207" i="8"/>
  <c r="AA206" i="8"/>
  <c r="AA205" i="8"/>
  <c r="AA204" i="8"/>
  <c r="AA203" i="8"/>
  <c r="AA202" i="8"/>
  <c r="AA201" i="8"/>
  <c r="AA200" i="8"/>
  <c r="AA199" i="8"/>
  <c r="AA198" i="8"/>
  <c r="AA197" i="8"/>
  <c r="AA196" i="8"/>
  <c r="AA195" i="8"/>
  <c r="AA194" i="8"/>
  <c r="AA193" i="8"/>
  <c r="AA192" i="8"/>
  <c r="AA191" i="8"/>
  <c r="AA190" i="8"/>
  <c r="AA189" i="8"/>
  <c r="AA188" i="8"/>
  <c r="AA187" i="8"/>
  <c r="AA186" i="8"/>
  <c r="AA185" i="8"/>
  <c r="AA184" i="8"/>
  <c r="AA183" i="8"/>
  <c r="AA182" i="8"/>
  <c r="AA181" i="8"/>
  <c r="AA180" i="8"/>
  <c r="AA179" i="8"/>
  <c r="AA178" i="8"/>
  <c r="S178" i="8"/>
  <c r="U178" i="8" s="1"/>
  <c r="R178" i="8"/>
  <c r="Q178" i="8"/>
  <c r="P178" i="8"/>
  <c r="O178" i="8"/>
  <c r="AA177" i="8"/>
  <c r="AA176" i="8"/>
  <c r="AA175" i="8"/>
  <c r="AA174" i="8"/>
  <c r="AA173" i="8"/>
  <c r="AA172" i="8"/>
  <c r="AA171" i="8"/>
  <c r="AA170" i="8"/>
  <c r="AA169" i="8"/>
  <c r="AA168" i="8"/>
  <c r="AA167" i="8"/>
  <c r="AA166" i="8"/>
  <c r="AA165" i="8"/>
  <c r="AA164" i="8"/>
  <c r="S164" i="8"/>
  <c r="U164" i="8" s="1"/>
  <c r="R164" i="8"/>
  <c r="Q164" i="8"/>
  <c r="P164" i="8"/>
  <c r="O164" i="8"/>
  <c r="AA163" i="8"/>
  <c r="AA162" i="8"/>
  <c r="AA161" i="8"/>
  <c r="AA160" i="8"/>
  <c r="AA159" i="8"/>
  <c r="AA158" i="8"/>
  <c r="AA157" i="8"/>
  <c r="AA156" i="8"/>
  <c r="AA155" i="8"/>
  <c r="AA154" i="8"/>
  <c r="AA153" i="8"/>
  <c r="AA152" i="8"/>
  <c r="AA151" i="8"/>
  <c r="AA150" i="8"/>
  <c r="AA149" i="8"/>
  <c r="AA148" i="8"/>
  <c r="AA147" i="8"/>
  <c r="AA146" i="8"/>
  <c r="AA145" i="8"/>
  <c r="AA144" i="8"/>
  <c r="AA143" i="8"/>
  <c r="AA142" i="8"/>
  <c r="AA141" i="8"/>
  <c r="AA140" i="8"/>
  <c r="AA139" i="8"/>
  <c r="AA138" i="8"/>
  <c r="AA137" i="8"/>
  <c r="AA136" i="8"/>
  <c r="AA135" i="8"/>
  <c r="AA134" i="8"/>
  <c r="AA133" i="8"/>
  <c r="AA132" i="8"/>
  <c r="AA131" i="8"/>
  <c r="AA130" i="8"/>
  <c r="AA129" i="8"/>
  <c r="AA128" i="8"/>
  <c r="AA127" i="8"/>
  <c r="AA126" i="8"/>
  <c r="AA125" i="8"/>
  <c r="AA124" i="8"/>
  <c r="AA123" i="8"/>
  <c r="AA122" i="8"/>
  <c r="AA121" i="8"/>
  <c r="AA120" i="8"/>
  <c r="AA119" i="8"/>
  <c r="AA118" i="8"/>
  <c r="AA117" i="8"/>
  <c r="AA116" i="8"/>
  <c r="AA115" i="8"/>
  <c r="AA114" i="8"/>
  <c r="AA113" i="8"/>
  <c r="AA112" i="8"/>
  <c r="AA111" i="8"/>
  <c r="AA110" i="8"/>
  <c r="AA109" i="8"/>
  <c r="AA108" i="8"/>
  <c r="AA107" i="8"/>
  <c r="AA106" i="8"/>
  <c r="AA105" i="8"/>
  <c r="AA104" i="8"/>
  <c r="AA103" i="8"/>
  <c r="AA102" i="8"/>
  <c r="AA101" i="8"/>
  <c r="AA100" i="8"/>
  <c r="AA99" i="8"/>
  <c r="AA98" i="8"/>
  <c r="AA97" i="8"/>
  <c r="AA96" i="8"/>
  <c r="AA95" i="8"/>
  <c r="AA94" i="8"/>
  <c r="AA93" i="8"/>
  <c r="S93" i="8"/>
  <c r="R93" i="8"/>
  <c r="Q93" i="8"/>
  <c r="P93" i="8"/>
  <c r="O93" i="8"/>
  <c r="AA92" i="8"/>
  <c r="AA91" i="8"/>
  <c r="AA90" i="8"/>
  <c r="AA89" i="8"/>
  <c r="AA88" i="8"/>
  <c r="AA87" i="8"/>
  <c r="AA86" i="8"/>
  <c r="AA85" i="8"/>
  <c r="AA84" i="8"/>
  <c r="AA83" i="8"/>
  <c r="AA82" i="8"/>
  <c r="AA81" i="8"/>
  <c r="AA80" i="8"/>
  <c r="AA79" i="8"/>
  <c r="AA78" i="8"/>
  <c r="AA77" i="8"/>
  <c r="AA76" i="8"/>
  <c r="AA75" i="8"/>
  <c r="AA74" i="8"/>
  <c r="AA73" i="8"/>
  <c r="AA72" i="8"/>
  <c r="AA71" i="8"/>
  <c r="AA70" i="8"/>
  <c r="AA69" i="8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U880" i="15" l="1"/>
  <c r="U93" i="8"/>
  <c r="U893" i="8" s="1"/>
</calcChain>
</file>

<file path=xl/sharedStrings.xml><?xml version="1.0" encoding="utf-8"?>
<sst xmlns="http://schemas.openxmlformats.org/spreadsheetml/2006/main" count="8983" uniqueCount="826">
  <si>
    <t>Lọ</t>
  </si>
  <si>
    <t>Tây Ban Nha</t>
  </si>
  <si>
    <t>24 tháng</t>
  </si>
  <si>
    <t>Nhóm 1</t>
  </si>
  <si>
    <t>1g</t>
  </si>
  <si>
    <t>Cefoxitin  (dưới dạng Cefoxitin natri)</t>
  </si>
  <si>
    <t>J01DC01.01.06.N1</t>
  </si>
  <si>
    <t>Tiêm</t>
  </si>
  <si>
    <t>Công ty TNHH Thương Mại và Dược phẩm Sang</t>
  </si>
  <si>
    <t>Ấn Độ</t>
  </si>
  <si>
    <t>Fresenius Kabi Oncology Limited</t>
  </si>
  <si>
    <t>VN-21731-19</t>
  </si>
  <si>
    <t xml:space="preserve"> 24 tháng</t>
  </si>
  <si>
    <t>Nhóm 2</t>
  </si>
  <si>
    <t>Hộp 1 lọ</t>
  </si>
  <si>
    <t>Dung dịch tiêm truyền</t>
  </si>
  <si>
    <t>Tiêm truyền tĩnh mạch</t>
  </si>
  <si>
    <t>30mg/5ml</t>
  </si>
  <si>
    <t>Paclitaxel</t>
  </si>
  <si>
    <t>Intaxel</t>
  </si>
  <si>
    <t>L01CD01.01.06.N2</t>
  </si>
  <si>
    <t>Công ty Cổ phần Dược liệu Trung ương 2</t>
  </si>
  <si>
    <t>VN-20417-17</t>
  </si>
  <si>
    <t>Hộp 1 lọ 10ml</t>
  </si>
  <si>
    <t>50mg/ 10ml</t>
  </si>
  <si>
    <t>Oxaliplatin</t>
  </si>
  <si>
    <t>Oxitan 50mg/10ml</t>
  </si>
  <si>
    <t>L01XA03.01.06.N2</t>
  </si>
  <si>
    <t>Công ty Cổ phần Dược phẩm Thiết bị Y tế Hà Nội</t>
  </si>
  <si>
    <t>Viên</t>
  </si>
  <si>
    <t>Cadila Healthcare Ltd.</t>
  </si>
  <si>
    <t>VN-10166-10</t>
  </si>
  <si>
    <t>36 tháng</t>
  </si>
  <si>
    <t>Hộp 10 vỉ x 10 viên</t>
  </si>
  <si>
    <t>Viên nang cứng</t>
  </si>
  <si>
    <t>Uống</t>
  </si>
  <si>
    <t>20mg</t>
  </si>
  <si>
    <t>Omeprazole (dạng hạt bao tan trong ruột)</t>
  </si>
  <si>
    <t>OCID</t>
  </si>
  <si>
    <t>A02BC01.01.04.N2</t>
  </si>
  <si>
    <t>A02BC01.01.01.N2</t>
  </si>
  <si>
    <t>Việt Nam</t>
  </si>
  <si>
    <t xml:space="preserve">36 tháng </t>
  </si>
  <si>
    <t>hộp 10 vỉ x 10 viên</t>
  </si>
  <si>
    <t>viên nén bao phim</t>
  </si>
  <si>
    <t>500mg</t>
  </si>
  <si>
    <t xml:space="preserve">Metformin hydroclorid </t>
  </si>
  <si>
    <t>Glumeform 500</t>
  </si>
  <si>
    <t>A10BA02.01.01.N2</t>
  </si>
  <si>
    <t>Sun Pharmaceutical Industries Limited</t>
  </si>
  <si>
    <t>VN-16032-12</t>
  </si>
  <si>
    <t>Hộp 2 vỉ x 7 viên; Hộp 4 vỉ x 7 viên</t>
  </si>
  <si>
    <t>Viên nén bao phim kháng acid dạ dày</t>
  </si>
  <si>
    <t xml:space="preserve">Esomeprazole (dưới dạng Esomeprazole magnesium vô định hình) </t>
  </si>
  <si>
    <t>A02BC05.01.04.N2</t>
  </si>
  <si>
    <t>Áo</t>
  </si>
  <si>
    <t>Fareva Unterach GmbH (tên cũ: Ebewe Pharma Ges.m.b.H.Nfg.KG)</t>
  </si>
  <si>
    <t>VN-17425-13</t>
  </si>
  <si>
    <t>Hộp 1 lọ 8 ml</t>
  </si>
  <si>
    <t>Dung dịch đậm đặc để pha dung dịch tiêm truyền</t>
  </si>
  <si>
    <t>10mg/ml</t>
  </si>
  <si>
    <t>Docetaxel</t>
  </si>
  <si>
    <t>Docetaxel "Ebewe"</t>
  </si>
  <si>
    <t>L01CD02.02.06.N1</t>
  </si>
  <si>
    <t>Hộp 1 lọ 2ml</t>
  </si>
  <si>
    <t>L01CD02.01.06.N1</t>
  </si>
  <si>
    <t>VD-20549-14</t>
  </si>
  <si>
    <t>hộp 2 vỉ x 10 viên</t>
  </si>
  <si>
    <t>Ciprofloxacin (dưới dạng Ciprofloxacin hydroclorid)</t>
  </si>
  <si>
    <t xml:space="preserve">Cifga </t>
  </si>
  <si>
    <t>J01MA02.01.01.N2</t>
  </si>
  <si>
    <t>Hộp 10 lọ</t>
  </si>
  <si>
    <t>Thuốc bột pha tiêm</t>
  </si>
  <si>
    <t>1,5g</t>
  </si>
  <si>
    <t>Cefuroxim (dưới dạng Cefuroxim natri)</t>
  </si>
  <si>
    <t>J01DC02.04.06.N2</t>
  </si>
  <si>
    <t>890114071223 (VN-20247-17)</t>
  </si>
  <si>
    <t>Hộp 1 lọ 20ml</t>
  </si>
  <si>
    <t>Dung dịch đậm đặc để pha tiêm truyền</t>
  </si>
  <si>
    <t>100mg/ 20ml</t>
  </si>
  <si>
    <t>Oxitan 100mg/20ml</t>
  </si>
  <si>
    <t>L01XA03.02.06.N2</t>
  </si>
  <si>
    <t>Công ty Cổ phần Dược phẩm Nam Hà</t>
  </si>
  <si>
    <t>VD-26841-17</t>
  </si>
  <si>
    <t xml:space="preserve">Cefoxitin (dưới dạng Cefoxitin natri) </t>
  </si>
  <si>
    <t>Cefoxitin 1g</t>
  </si>
  <si>
    <t>J01DC01.01.06.N2</t>
  </si>
  <si>
    <t>Gói thầu số 02</t>
  </si>
  <si>
    <t>Công ty Cổ phần Dược Hậu Giang</t>
  </si>
  <si>
    <t>Công ty Cổ phần Dược Hậu Giang - Chi nhánh nhà máy Dược phẩm DHG tại Hậu Giang</t>
  </si>
  <si>
    <t>VD-21779-14</t>
  </si>
  <si>
    <t>Raciper 20mg</t>
  </si>
  <si>
    <t xml:space="preserve">Công ty CP Dược phẩm Imexpharm </t>
  </si>
  <si>
    <t>Chi nhánh 3 - Công ty cổ phần dược phẩm Imexpharm tại Bình Dương</t>
  </si>
  <si>
    <t>VD-34181-20</t>
  </si>
  <si>
    <t>Zanimex 1,5g</t>
  </si>
  <si>
    <t>Chi nhánh 3- Công ty cổ phần dược phẩm Imexpharm tại Bình Dương</t>
  </si>
  <si>
    <t>Công ty Trách nhiệm hữu hạn Dược Phẩm Tự Đức</t>
  </si>
  <si>
    <t>LDP Laboratorios
 Torlan SA</t>
  </si>
  <si>
    <t>VN-20445-17</t>
  </si>
  <si>
    <t>Bột pha dung dịch tiêm</t>
  </si>
  <si>
    <t>Cefoxitine Gerda 1G</t>
  </si>
  <si>
    <t>Nhà thầu</t>
  </si>
  <si>
    <t>Gói thầu</t>
  </si>
  <si>
    <t>Xếp hạng</t>
  </si>
  <si>
    <t>Thành tiền 
(VND)</t>
  </si>
  <si>
    <t>Điểm tổng hợp đang xét</t>
  </si>
  <si>
    <t>Điểm ưu đãi</t>
  </si>
  <si>
    <t>Điểm giá đang xét x 70%</t>
  </si>
  <si>
    <t>Điểm kỹ thuật đang xét x 30%</t>
  </si>
  <si>
    <t>Điểm giá</t>
  </si>
  <si>
    <t>Điểm kỹ thuật</t>
  </si>
  <si>
    <t>Đơn giá dự thầu sau sửa lỗi, hiệu chỉnh sai lệch trừ đi giảm giá (nếu có)</t>
  </si>
  <si>
    <t>Đơn giá dự thầu sau sửa lỗi, hiệu chỉnh sai lệch</t>
  </si>
  <si>
    <t>Đơn giá (VND)</t>
  </si>
  <si>
    <t>Đơn giá kế hoạch</t>
  </si>
  <si>
    <t>Giá kê khai</t>
  </si>
  <si>
    <t xml:space="preserve">Số lượng </t>
  </si>
  <si>
    <t>Đơn vị tính</t>
  </si>
  <si>
    <t>Nước sản xuất</t>
  </si>
  <si>
    <t>Cơ sở sản xuất</t>
  </si>
  <si>
    <t>GĐKLH hoặc GPNK</t>
  </si>
  <si>
    <t>Hạn dùng (tuổi thọ)</t>
  </si>
  <si>
    <t>Nhóm TCKT</t>
  </si>
  <si>
    <t xml:space="preserve">Dạng bào chế </t>
  </si>
  <si>
    <t>Đường dùng</t>
  </si>
  <si>
    <t>Nồng độ, hàm lượng</t>
  </si>
  <si>
    <t>Tên hoạt chất</t>
  </si>
  <si>
    <t>Tên thuốc</t>
  </si>
  <si>
    <t>Mã thuốc</t>
  </si>
  <si>
    <t>STT trong HSMT</t>
  </si>
  <si>
    <t>STT</t>
  </si>
  <si>
    <t>CỘNG HÒA XÃ HỘI CHỦ NGHĨA VIỆT NAM
Độc lập - Tự do - Hạnh phúc</t>
  </si>
  <si>
    <t>BỘ Y TẾ</t>
  </si>
  <si>
    <t>TRUNG TÂM MUA SẮM 
TẬP TRUNG THUỐC QUỐC GIA</t>
  </si>
  <si>
    <t>PHỤ LỤC 1: KẾT QUẢ LỰA CHỌN NHÀ THẦU</t>
  </si>
  <si>
    <t>I</t>
  </si>
  <si>
    <t>II</t>
  </si>
  <si>
    <t>III</t>
  </si>
  <si>
    <t>IV</t>
  </si>
  <si>
    <t>V</t>
  </si>
  <si>
    <t>VI</t>
  </si>
  <si>
    <t>VII</t>
  </si>
  <si>
    <t>TỔNG CỘNG</t>
  </si>
  <si>
    <t>Gói thầu số 02: Cung cấp 19 mặt hàng thuốc cho các tỉnh miền Trung và khu vực Tây Nguyên (mã hiệu: ĐTTT.02.2023)</t>
  </si>
  <si>
    <t>Dạng bào chế</t>
  </si>
  <si>
    <t>Tiến độ cung cấp (*)</t>
  </si>
  <si>
    <t>Số lượng</t>
  </si>
  <si>
    <t>Đầu mối tổng hợp nhu cầu</t>
  </si>
  <si>
    <t>Mã KCB</t>
  </si>
  <si>
    <t>Đợt 1</t>
  </si>
  <si>
    <t>Đợt 2</t>
  </si>
  <si>
    <t>Đợt 3</t>
  </si>
  <si>
    <t>Đợt 4</t>
  </si>
  <si>
    <t>Trung tâm Mua sắm tập trung thuốc Quốc gia</t>
  </si>
  <si>
    <t>Bệnh viện đa khoa Hòa Bình</t>
  </si>
  <si>
    <t>(*) Mỗi đợt là 03 tháng</t>
  </si>
  <si>
    <t>Hạn dùng (Tuổi thọ)</t>
  </si>
  <si>
    <t>Thành tiền (VND)</t>
  </si>
  <si>
    <t>Nhà thầu trúng thầu</t>
  </si>
  <si>
    <t>46041</t>
  </si>
  <si>
    <t>46010</t>
  </si>
  <si>
    <t>Tên đơn vj sau khi kiểm tra</t>
  </si>
  <si>
    <t>Mã KCB sau khi ktra</t>
  </si>
  <si>
    <t>Bệnh viện Hữu nghị Việt Nam - Cuba Đồng Hới</t>
  </si>
  <si>
    <t>44005</t>
  </si>
  <si>
    <t>Bệnh viện Phong - Da liễu trung ương Quy Hòa</t>
  </si>
  <si>
    <t>52010</t>
  </si>
  <si>
    <t>Bệnh viện Trung ương Huế</t>
  </si>
  <si>
    <t>46001</t>
  </si>
  <si>
    <t>Bệnh viện đa khoa tỉnh Gia Lai</t>
  </si>
  <si>
    <t>Sở Y Tế Gia Lai</t>
  </si>
  <si>
    <t>64001</t>
  </si>
  <si>
    <t>Bệnh viện Lao và bệnh Phổi tỉnh Gia Lai</t>
  </si>
  <si>
    <t>Bệnh viện Nhi tỉnh Gia Lai</t>
  </si>
  <si>
    <t>64278</t>
  </si>
  <si>
    <t>Trung tâm y tế huyện ChưPưh</t>
  </si>
  <si>
    <t>Trung tâm y tế huyện ĐakPơ</t>
  </si>
  <si>
    <t>64034</t>
  </si>
  <si>
    <t>Viện Quân Y 211</t>
  </si>
  <si>
    <t>64020</t>
  </si>
  <si>
    <t>Bệnh viện đa khoa huyện Cẩm Xuyên</t>
  </si>
  <si>
    <t>Sở Y Tế Hà Tĩnh</t>
  </si>
  <si>
    <t>42009</t>
  </si>
  <si>
    <t>Trung tâm y tế huyện Can Lộc</t>
  </si>
  <si>
    <t>42006</t>
  </si>
  <si>
    <t>Bệnh viện đa khoa huyện Đức Thọ</t>
  </si>
  <si>
    <t>42004</t>
  </si>
  <si>
    <t>Bệnh viện đa khoa huyện Hương Khê</t>
  </si>
  <si>
    <t>Bệnh viện đa khoa huyện Lộc Hà</t>
  </si>
  <si>
    <t>42285</t>
  </si>
  <si>
    <t>Bệnh viện đa khoa Thành phố Hà Tĩnh</t>
  </si>
  <si>
    <t>42001</t>
  </si>
  <si>
    <t>Bệnh viện Đa khoa Thị xã Kỳ Anh</t>
  </si>
  <si>
    <t>42010</t>
  </si>
  <si>
    <t>Bệnh viện đa khoa Tỉnh Hà Tĩnh</t>
  </si>
  <si>
    <t>42012</t>
  </si>
  <si>
    <t>Bệnh viên đa khoa TTh Hà Tĩnh</t>
  </si>
  <si>
    <t>42337</t>
  </si>
  <si>
    <t>Bệnh viện Phục hồi chức năng Hà Tĩnh</t>
  </si>
  <si>
    <t>42020</t>
  </si>
  <si>
    <t>Trung tâm y tế huyện Kỳ Anh</t>
  </si>
  <si>
    <t>Trung tâm y tế huyện Nghi Xuân</t>
  </si>
  <si>
    <t>42005</t>
  </si>
  <si>
    <t>Trung tâm y tế huyện Thạch Hà</t>
  </si>
  <si>
    <t>42008</t>
  </si>
  <si>
    <t>Bệnh viện Đa khoa KV Cam Ranh</t>
  </si>
  <si>
    <t>Sở Y Tế Khánh Hòa</t>
  </si>
  <si>
    <t>56176</t>
  </si>
  <si>
    <t>Bệnh viện Đa khoa KV Ninh Hòa</t>
  </si>
  <si>
    <t>Bệnh viện Đa khoa tỉnh Khánh Hòa</t>
  </si>
  <si>
    <t>56001</t>
  </si>
  <si>
    <t>Trung tâm y tế huyện Diên Khánh</t>
  </si>
  <si>
    <t>Bệnh viện II Lâm Đồng</t>
  </si>
  <si>
    <t>Sở Y Tế Lâm Đồng</t>
  </si>
  <si>
    <t>68650</t>
  </si>
  <si>
    <t>Công ty Cổ phần bệnh viện đa khoa Hoàn Mỹ Đà Lạt</t>
  </si>
  <si>
    <t>68038</t>
  </si>
  <si>
    <t>Bệnh viện đa khoa Diễn Châu</t>
  </si>
  <si>
    <t>Sở Y Tế Nghệ An</t>
  </si>
  <si>
    <t>40007</t>
  </si>
  <si>
    <t>Bệnh viện đa khoa huyện Đô Lương</t>
  </si>
  <si>
    <t>40005</t>
  </si>
  <si>
    <t>Bệnh viện đa khoa huyện Thanh Chương</t>
  </si>
  <si>
    <t>40004</t>
  </si>
  <si>
    <t>Bệnh viện đa khoa khu vực Tây Bắc tỉnh Nghệ An</t>
  </si>
  <si>
    <t>Bệnh viện hữu nghị đa khoa tỉnh Nghệ An</t>
  </si>
  <si>
    <t>40001</t>
  </si>
  <si>
    <t>Bệnh viện Sản Nhi Nghệ An</t>
  </si>
  <si>
    <t>40021</t>
  </si>
  <si>
    <t>Trung tâm y tế huyện Quỳ Châu</t>
  </si>
  <si>
    <t>40017</t>
  </si>
  <si>
    <t>Trung tâm y tế Thị xã Cửa Lò</t>
  </si>
  <si>
    <t>40020</t>
  </si>
  <si>
    <t>Trung tâm y tế thị xã Hoàng Mai</t>
  </si>
  <si>
    <t>40572</t>
  </si>
  <si>
    <t>Bệnh viện Sản - Nhi tỉnh Phú Yên</t>
  </si>
  <si>
    <t>Sở Y Tế Phú Yên</t>
  </si>
  <si>
    <t>Bệnh viện đa khoa huyện Minh Hóa</t>
  </si>
  <si>
    <t>Sở Y Tế Quảng Bình</t>
  </si>
  <si>
    <t>44001</t>
  </si>
  <si>
    <t>Bệnh viện đa khoa huyện Quảng Ninh</t>
  </si>
  <si>
    <t>44006</t>
  </si>
  <si>
    <t>Bệnh viện đa khoa thành phố Đồng Hới</t>
  </si>
  <si>
    <t>44008</t>
  </si>
  <si>
    <t>Bệnh viện đa khoa khu vực Quảng Nam</t>
  </si>
  <si>
    <t>Sở Y Tế Quảng Nam</t>
  </si>
  <si>
    <t>49005</t>
  </si>
  <si>
    <t>Bệnh viện đa khoa KVMN phía Bắc tỉnh Quảng Nam</t>
  </si>
  <si>
    <t>49004</t>
  </si>
  <si>
    <t>Bệnh viện đa khoa Thái Bình Dương</t>
  </si>
  <si>
    <t>49154</t>
  </si>
  <si>
    <t>Bệnh viện đa khoa Thái Bình Dương - Tam Kỳ</t>
  </si>
  <si>
    <t>49176</t>
  </si>
  <si>
    <t>Bệnh viện đa khoa tỉnh Quảng Nam</t>
  </si>
  <si>
    <t>49001</t>
  </si>
  <si>
    <t>Bệnh viện đa khoa Vĩnh Đức</t>
  </si>
  <si>
    <t>49159</t>
  </si>
  <si>
    <t>Bệnh viện Phụ Sản - Nhi Quảng Nam</t>
  </si>
  <si>
    <t>Trung tâm y tế huyện Nông Sơn</t>
  </si>
  <si>
    <t>49088</t>
  </si>
  <si>
    <t>Trung tâm Y tế huyện Quế Sơn</t>
  </si>
  <si>
    <t>49008</t>
  </si>
  <si>
    <t>Bệnh viện đa khoa khu vực Đặng Thuỳ Trâm</t>
  </si>
  <si>
    <t>Sở Y Tế Quảng Ngãi</t>
  </si>
  <si>
    <t>51010</t>
  </si>
  <si>
    <t>Bệnh viện đa khoa huyện Thọ Xuân</t>
  </si>
  <si>
    <t>Sở Y Tế Thanh Hóa</t>
  </si>
  <si>
    <t>38120</t>
  </si>
  <si>
    <t>Bệnh viện đa khoa tỉnh Thanh Hóa</t>
  </si>
  <si>
    <t>38280</t>
  </si>
  <si>
    <t>Bệnh viện nhi Thanh Hóa</t>
  </si>
  <si>
    <t>38287</t>
  </si>
  <si>
    <t>Bệnh viện ung bướu tỉnh Thanh Hóa</t>
  </si>
  <si>
    <t>Bệnh viện Trường Đại học Y Dược Huế</t>
  </si>
  <si>
    <t>Sở Y Tế Thừa Thiên Huế</t>
  </si>
  <si>
    <t>46002</t>
  </si>
  <si>
    <t>Trung tâm y tế huyện Phú Vang</t>
  </si>
  <si>
    <t>46091</t>
  </si>
  <si>
    <t>Bệnh viện đa khoa tỉnh Bình Định</t>
  </si>
  <si>
    <t>Sở Y Tế Bình Định</t>
  </si>
  <si>
    <t>52001</t>
  </si>
  <si>
    <t>Bệnh viện đa khoa khu vực Bắc Bình thuận</t>
  </si>
  <si>
    <t xml:space="preserve">Sở Y tế Bình Thuận </t>
  </si>
  <si>
    <t>60037</t>
  </si>
  <si>
    <t>Bệnh viện đa khoa tỉnh Bình Thuận</t>
  </si>
  <si>
    <t>60001</t>
  </si>
  <si>
    <t>Trung tâm Y tế huyện Hàm Thuận Nam</t>
  </si>
  <si>
    <t>60012</t>
  </si>
  <si>
    <t>Bệnh viện đa khoa TX Buôn Hồ</t>
  </si>
  <si>
    <t>Sở Y Tế Đắk Lắk</t>
  </si>
  <si>
    <t>Bệnh viện đa khoa Vùng Tây Nguyên</t>
  </si>
  <si>
    <t>66001</t>
  </si>
  <si>
    <t>Trung tâm Y tế huyện Cư Kuin</t>
  </si>
  <si>
    <t>66021</t>
  </si>
  <si>
    <t>Trung tâm y tế huyện Cư Mgar</t>
  </si>
  <si>
    <t>66015</t>
  </si>
  <si>
    <t>Trung tâm Y tế huyện Ea Kar</t>
  </si>
  <si>
    <t>66005</t>
  </si>
  <si>
    <t>Trung tâm Y tế huyện Krông Pắc</t>
  </si>
  <si>
    <t>66004</t>
  </si>
  <si>
    <t>Bệnh viện đa khoa tỉnh Đắk Nông</t>
  </si>
  <si>
    <t>Sở Y Tế Đắk Nông</t>
  </si>
  <si>
    <t>67072</t>
  </si>
  <si>
    <t>Trung tâm Y tế H.Tuy Đức</t>
  </si>
  <si>
    <t>67074</t>
  </si>
  <si>
    <t>Trung tâm Y tế H.Đắk Glong</t>
  </si>
  <si>
    <t>67001</t>
  </si>
  <si>
    <t>Trung tâm Y tế H.Đắk RLấp</t>
  </si>
  <si>
    <t>Bệnh viện đa khoa Trung ương Quảng Nam</t>
  </si>
  <si>
    <t>49013</t>
  </si>
  <si>
    <t>Bệnh viện 199 - Bộ Công An</t>
  </si>
  <si>
    <t>Sở Y Tế Đà Nẵng</t>
  </si>
  <si>
    <t>48065</t>
  </si>
  <si>
    <t>Bệnh viện Chỉnh hình và Phục hồi chức năng Đà Nẵng</t>
  </si>
  <si>
    <t>48120</t>
  </si>
  <si>
    <t>Bệnh viện đa khoa Gia Đình</t>
  </si>
  <si>
    <t>48195</t>
  </si>
  <si>
    <t>Bệnh viện Đà Nẵng</t>
  </si>
  <si>
    <t>48001</t>
  </si>
  <si>
    <t>Bệnh viện đa khoa Nam Liên Chiểu</t>
  </si>
  <si>
    <t>48012</t>
  </si>
  <si>
    <t>Bệnh viện Răng-Hàm-Mặt thành phố Đà Nẵng</t>
  </si>
  <si>
    <t>48206</t>
  </si>
  <si>
    <t>Trung tâm y tế quận Cẩm Lệ</t>
  </si>
  <si>
    <t>48075</t>
  </si>
  <si>
    <t>Trung tâm Y tế Quận Hải Châu</t>
  </si>
  <si>
    <t>48003</t>
  </si>
  <si>
    <t>Trung tâm y tế quận Liên Chiểu</t>
  </si>
  <si>
    <t>48008</t>
  </si>
  <si>
    <t>Trung tâm y tế quận Ngũ Hành Sơn</t>
  </si>
  <si>
    <t>48010</t>
  </si>
  <si>
    <t>Bệnh viện Phụ sản - Nhi Đà Nẵng</t>
  </si>
  <si>
    <t>Sở Y tế Đà Nẵng</t>
  </si>
  <si>
    <t>48124</t>
  </si>
  <si>
    <t>Trung tâm y tế huyện Chư Sê</t>
  </si>
  <si>
    <t>64007</t>
  </si>
  <si>
    <t>Bệnh viện đa khoa KVCKQT Cầu Treo</t>
  </si>
  <si>
    <t>TRUNG TÂM Y TẾ HUYỆN HƯƠNG SƠN</t>
  </si>
  <si>
    <t>42003</t>
  </si>
  <si>
    <t>Trung tâm Y tế thị xã Hồng Lĩnh</t>
  </si>
  <si>
    <t>42002</t>
  </si>
  <si>
    <t>Bệnh viện đa khoa tỉnh Kon Tum</t>
  </si>
  <si>
    <t>Sở Y Tế Kon Tum</t>
  </si>
  <si>
    <t>62001</t>
  </si>
  <si>
    <t>Bệnh viện đa khoa tỉnh Lâm Đồng</t>
  </si>
  <si>
    <t>68001</t>
  </si>
  <si>
    <t>Bệnh viện đa khoa huyện Quỳnh Lưu</t>
  </si>
  <si>
    <t>40008</t>
  </si>
  <si>
    <t>Bệnh viện đa khoa KV Tây Nam Nghệ An</t>
  </si>
  <si>
    <t>40013</t>
  </si>
  <si>
    <t>Bệnh viện đa khoa Phủ Diễn</t>
  </si>
  <si>
    <t>40545</t>
  </si>
  <si>
    <t>Bệnh viện Phổi Nghệ An</t>
  </si>
  <si>
    <t>40040</t>
  </si>
  <si>
    <t>Bệnh viện Ung bướu Nghệ An</t>
  </si>
  <si>
    <t>40149</t>
  </si>
  <si>
    <t>Trung tâm Y tế huyện Quế Phong</t>
  </si>
  <si>
    <t>40018</t>
  </si>
  <si>
    <t>Trung tâm y tế huyện Tân Kỳ</t>
  </si>
  <si>
    <t>40012</t>
  </si>
  <si>
    <t>Bệnh viện đa khoa khu vực Bắc Quảng Bình</t>
  </si>
  <si>
    <t>44003</t>
  </si>
  <si>
    <t>Bệnh viện Mắt Quảng Nam</t>
  </si>
  <si>
    <t>Bệnh viện Phạm Ngọc Thạch Quảng Nam</t>
  </si>
  <si>
    <t>Bệnh viện đa khoa tỉnh Quảng Ngãi</t>
  </si>
  <si>
    <t>51001</t>
  </si>
  <si>
    <t>Bệnh viện đa khoa khu vực Triệu Hải</t>
  </si>
  <si>
    <t>Sở Y Tế Quảng Trị</t>
  </si>
  <si>
    <t>45011</t>
  </si>
  <si>
    <t>Bệnh viện đa khoa huyện Như Thanh</t>
  </si>
  <si>
    <t>Bệnh viện đa khoa huyện Như Xuân</t>
  </si>
  <si>
    <t>38070</t>
  </si>
  <si>
    <t>Bệnh viện đa khoa Thị xã Bỉm Sơn</t>
  </si>
  <si>
    <t>38020</t>
  </si>
  <si>
    <t>Bệnh viện  Da liễu tỉnh Thừa Thiên Huế</t>
  </si>
  <si>
    <t>TTYT huyện Phú Lộc</t>
  </si>
  <si>
    <t>46127</t>
  </si>
  <si>
    <t>Trung tâm y tế thị xã Hoài Nhơn</t>
  </si>
  <si>
    <t>Trung tâm y tế huyện Phù Cát</t>
  </si>
  <si>
    <t>52009</t>
  </si>
  <si>
    <t>Trung tâm y tế huyện Hàm Tân</t>
  </si>
  <si>
    <t>Trung tâm y tế huyện MĐrắk</t>
  </si>
  <si>
    <t>66006</t>
  </si>
  <si>
    <t>Trung tâm Y tế huyện Krông Bông</t>
  </si>
  <si>
    <t>66007</t>
  </si>
  <si>
    <t>Bệnh viện Quân Y 17 - Cục Hậu cần Quân Khu V</t>
  </si>
  <si>
    <t>48006</t>
  </si>
  <si>
    <t>Bệnh viện Ung bướu Đà Nẵng</t>
  </si>
  <si>
    <t>48126</t>
  </si>
  <si>
    <t>Công ty TNHH Bệnh viện Đa khoa Bình Dân</t>
  </si>
  <si>
    <t>48073</t>
  </si>
  <si>
    <t>Trung tâm y tế quận Sơn Trà</t>
  </si>
  <si>
    <t>48005</t>
  </si>
  <si>
    <t>Trung tâm y tế quận Thanh Khê</t>
  </si>
  <si>
    <t>48004</t>
  </si>
  <si>
    <t>Bệnh viện đa khoa tỉnh Phú Yên</t>
  </si>
  <si>
    <t>54001</t>
  </si>
  <si>
    <t>Bệnh viện đa khoa tỉnh Quảng Trị</t>
  </si>
  <si>
    <t>45010</t>
  </si>
  <si>
    <t>Bệnh viện phổi tỉnh Thanh Hóa</t>
  </si>
  <si>
    <t>38286</t>
  </si>
  <si>
    <t>Bệnh viện đa khoa KV Bồng Sơn</t>
  </si>
  <si>
    <t>52017</t>
  </si>
  <si>
    <t>Trung tâm y tế huyện An Lão</t>
  </si>
  <si>
    <t>52012</t>
  </si>
  <si>
    <t>Trung tâm Y tế huyện Tây Sơn</t>
  </si>
  <si>
    <t>52185</t>
  </si>
  <si>
    <t>Sở Y Tế Bình Thuận</t>
  </si>
  <si>
    <t>Trung tâm Y tế huyện Tuy Phong</t>
  </si>
  <si>
    <t>60004</t>
  </si>
  <si>
    <t>Bệnh viện Mắt thành phố Đà Nẵng</t>
  </si>
  <si>
    <t>48009</t>
  </si>
  <si>
    <t>Bệnh viện Tâm Thần</t>
  </si>
  <si>
    <t>48015</t>
  </si>
  <si>
    <t>Bệnh viện Y học Cổ truyền</t>
  </si>
  <si>
    <t>48017</t>
  </si>
  <si>
    <t>Trung tâm y khoa - Đại học Đà Nẵng</t>
  </si>
  <si>
    <t>48129</t>
  </si>
  <si>
    <t>Công ty cổ phần Bệnh viện đa khoa Cao Nguyên</t>
  </si>
  <si>
    <t>66239</t>
  </si>
  <si>
    <t>66032</t>
  </si>
  <si>
    <t>Bệnh viện đa khoa Thành phố Buôn Ma Thuột</t>
  </si>
  <si>
    <t>66003</t>
  </si>
  <si>
    <t>Bệnh viện đa khoa Thiện Hạnh</t>
  </si>
  <si>
    <t>66232</t>
  </si>
  <si>
    <t>Trung tâm Y tế huyện Buôn Đôn</t>
  </si>
  <si>
    <t>66020</t>
  </si>
  <si>
    <t>Trung tâm Y tế huyện Ea Hleo</t>
  </si>
  <si>
    <t>66019</t>
  </si>
  <si>
    <t>TRUNG TÂM Y TẾ HUYỆN EA SÚP</t>
  </si>
  <si>
    <t>66016</t>
  </si>
  <si>
    <t>Trung tâm Y tế huyện Krông Ana</t>
  </si>
  <si>
    <t>66010</t>
  </si>
  <si>
    <t>Trung tâm y tế huyện Krông Năng</t>
  </si>
  <si>
    <t>66017</t>
  </si>
  <si>
    <t>Trung tâm y tế huyện Lắk</t>
  </si>
  <si>
    <t>66008</t>
  </si>
  <si>
    <t>Trung tâm Y tế H.Đắk Song</t>
  </si>
  <si>
    <t>67050</t>
  </si>
  <si>
    <t>Trung tâm Y tế  H.Cư Jút</t>
  </si>
  <si>
    <t>67011</t>
  </si>
  <si>
    <t>Bệnh viện 331</t>
  </si>
  <si>
    <t>64015</t>
  </si>
  <si>
    <t>Trung tâm y tế Cao su Chư Sê</t>
  </si>
  <si>
    <t>64037</t>
  </si>
  <si>
    <t>Trung tâm y tế huyện ChưPrông</t>
  </si>
  <si>
    <t>64006</t>
  </si>
  <si>
    <t>Trung tâm y tế huyện ĐăkĐoa</t>
  </si>
  <si>
    <t>64029</t>
  </si>
  <si>
    <t>Trung tâm Y tế huyện Đức Cơ</t>
  </si>
  <si>
    <t>64008</t>
  </si>
  <si>
    <t>Trung tâm y tế huyện Ia Grai</t>
  </si>
  <si>
    <t>64005</t>
  </si>
  <si>
    <t>Trung tâm y tế huyện Phú Thiện</t>
  </si>
  <si>
    <t>64041</t>
  </si>
  <si>
    <t>Trung tâm y tế thị xã AyunPa</t>
  </si>
  <si>
    <t>64249</t>
  </si>
  <si>
    <t>Phòng khám đa khoa Nha Trang UNI CARE</t>
  </si>
  <si>
    <t>56189</t>
  </si>
  <si>
    <t>Phòng khám Đa khoa Phúc Sinh</t>
  </si>
  <si>
    <t>56181</t>
  </si>
  <si>
    <t>Bệnh xá Sư đoàn 10 (D24F10)</t>
  </si>
  <si>
    <t>62126</t>
  </si>
  <si>
    <t>Trung tâm Y tế huyện Đăk Glei</t>
  </si>
  <si>
    <t>62002</t>
  </si>
  <si>
    <t>Trung tâm Y tế huyện Đăk Tô</t>
  </si>
  <si>
    <t>62004</t>
  </si>
  <si>
    <t>Trung tâm Y tế huyện Ia H'Drai</t>
  </si>
  <si>
    <t>62140</t>
  </si>
  <si>
    <t>Trung tâm Y tế huyện Kon Plông</t>
  </si>
  <si>
    <t>62006</t>
  </si>
  <si>
    <t>Trung tâm y tế huyện Kon Rẫy</t>
  </si>
  <si>
    <t>62008</t>
  </si>
  <si>
    <t>Trung tâm y tế huyện Ngọc Hồi</t>
  </si>
  <si>
    <t>62003</t>
  </si>
  <si>
    <t>Trung tâm Y tế thành phố KOn Tum</t>
  </si>
  <si>
    <t>62009</t>
  </si>
  <si>
    <t>Trung tâm Y tế Đà Lạt</t>
  </si>
  <si>
    <t>68003</t>
  </si>
  <si>
    <t>Trung tâm y tế huyện Bảo Lâm</t>
  </si>
  <si>
    <t>68720</t>
  </si>
  <si>
    <t>Trung tâm y tế huyện Cát Tiên</t>
  </si>
  <si>
    <t>68930</t>
  </si>
  <si>
    <t>Trung tâm y tế huyện Đạ Tẻh</t>
  </si>
  <si>
    <t>68860</t>
  </si>
  <si>
    <t>Trung tâm y tế huyện Di Linh</t>
  </si>
  <si>
    <t>68580</t>
  </si>
  <si>
    <t>Trung tâm y tế huyện Đức Trọng</t>
  </si>
  <si>
    <t>68440</t>
  </si>
  <si>
    <t>Trung tâm y tế huyện Lạc Dương</t>
  </si>
  <si>
    <t>68300</t>
  </si>
  <si>
    <t>Trung tâm y tế huyện Lâm Hà</t>
  </si>
  <si>
    <t>68510</t>
  </si>
  <si>
    <t>Bệnh viện Chấn thương - Chỉnh hình Nghệ An</t>
  </si>
  <si>
    <t>40571</t>
  </si>
  <si>
    <t>Bệnh viện đa khoa Nghi Lộc</t>
  </si>
  <si>
    <t>40009</t>
  </si>
  <si>
    <t>Bệnh viện đa khoa Yên Thành</t>
  </si>
  <si>
    <t>40006</t>
  </si>
  <si>
    <t>Bệnh viện đa khoa Thái An</t>
  </si>
  <si>
    <t>40543</t>
  </si>
  <si>
    <t>Bệnh viện đa khoa TTH Vinh</t>
  </si>
  <si>
    <t>40549</t>
  </si>
  <si>
    <t>Bệnh viện Quân y 4- Quân khu 4</t>
  </si>
  <si>
    <t>40026</t>
  </si>
  <si>
    <t>Bệnh viện Quốc tế Vinh</t>
  </si>
  <si>
    <t>40574</t>
  </si>
  <si>
    <t>Trung tâm y tế huyện Nam Đàn</t>
  </si>
  <si>
    <t>40003</t>
  </si>
  <si>
    <t>Trung tâm y tế huyện Nghĩa Đàn</t>
  </si>
  <si>
    <t>40567</t>
  </si>
  <si>
    <t>Sở Y Tế Ninh Thuận</t>
  </si>
  <si>
    <t>Bệnh viện công an tỉnh Phú Yên</t>
  </si>
  <si>
    <t>54116</t>
  </si>
  <si>
    <t>Trung tâm Y tế thành Phố Tuy Hòa</t>
  </si>
  <si>
    <t>54016</t>
  </si>
  <si>
    <t>Bệnh viện Phục hồi chức năng Phú Yên</t>
  </si>
  <si>
    <t>54008</t>
  </si>
  <si>
    <t>Trung Tâm Y Tế huyện Đồng Xuân</t>
  </si>
  <si>
    <t>54007</t>
  </si>
  <si>
    <t>Trung tâm Y tế huyện Phú Hòa</t>
  </si>
  <si>
    <t>54028</t>
  </si>
  <si>
    <t>Trung tâm y tế huyện Sơn Hòa</t>
  </si>
  <si>
    <t>54006</t>
  </si>
  <si>
    <t>Trung tâm Y tế huyện Sông Hinh</t>
  </si>
  <si>
    <t>54004</t>
  </si>
  <si>
    <t>Trung tâm Y tế huyện Tây Hòa</t>
  </si>
  <si>
    <t>54012</t>
  </si>
  <si>
    <t>Trung Tâm Y tế huyện Tuy An</t>
  </si>
  <si>
    <t>54003</t>
  </si>
  <si>
    <t>Trung tâm Y tế thị xã Đông Hòa</t>
  </si>
  <si>
    <t>54002</t>
  </si>
  <si>
    <t>Trung tâm Y tế huyện Bắc Trà My</t>
  </si>
  <si>
    <t>49014</t>
  </si>
  <si>
    <t>Trung tâm y tế Đại Lộc</t>
  </si>
  <si>
    <t>49044</t>
  </si>
  <si>
    <t>Trung tâm Y tế huyện Duy Xuyên</t>
  </si>
  <si>
    <t>49006</t>
  </si>
  <si>
    <t>Trung tâm Y tế huyện Hiệp Đức</t>
  </si>
  <si>
    <t>49011</t>
  </si>
  <si>
    <t>Trung tâm Y tế huyện Thăng Bình</t>
  </si>
  <si>
    <t>49009</t>
  </si>
  <si>
    <t>Trung tâm Y tế huyện Tiên Phước</t>
  </si>
  <si>
    <t>49012</t>
  </si>
  <si>
    <t>Trung tâm Y tế huyện Sơn Tịnh</t>
  </si>
  <si>
    <t>51004</t>
  </si>
  <si>
    <t>Bệnh viện Sản Nhi tỉnh Quảng Ngãi</t>
  </si>
  <si>
    <t>Phòng khám Đa khoa Minh Quang</t>
  </si>
  <si>
    <t>51219</t>
  </si>
  <si>
    <t>Trung tâm Y tế huyện Bình Sơn</t>
  </si>
  <si>
    <t>51002</t>
  </si>
  <si>
    <t>Trung tâm Y tế huyện Mộ Đức</t>
  </si>
  <si>
    <t>51009</t>
  </si>
  <si>
    <t>Trung tâm Y tế huyện Nghĩa Hành</t>
  </si>
  <si>
    <t>51008</t>
  </si>
  <si>
    <t>Trung tâm y tế huyện Trà Bồng</t>
  </si>
  <si>
    <t>51003</t>
  </si>
  <si>
    <t>Trung tâm Y tế huyện Tư Nghĩa</t>
  </si>
  <si>
    <t>51006</t>
  </si>
  <si>
    <t>Trung tâm Y tế Thành phố Quảng Ngãi</t>
  </si>
  <si>
    <t>51014</t>
  </si>
  <si>
    <t>Phòng QL sức khoẻ cán bộ tỉnh Quảng Trị</t>
  </si>
  <si>
    <t>45012</t>
  </si>
  <si>
    <t>Trung tâm y tế huyện Hải Lăng</t>
  </si>
  <si>
    <t>45007</t>
  </si>
  <si>
    <t>Ban Bảo vệ, Chăm sóc sức khỏe cán bộ tỉnh Thanh Hóa</t>
  </si>
  <si>
    <t>38288</t>
  </si>
  <si>
    <t>Bệnh viện đa khoa Thanh Hà</t>
  </si>
  <si>
    <t>38725</t>
  </si>
  <si>
    <t>Bệnh viện đa khoa thành phố Thanh Hóa</t>
  </si>
  <si>
    <t>38010</t>
  </si>
  <si>
    <t>Bệnh viện phụ sản tỉnh Thanh Hóa</t>
  </si>
  <si>
    <t>38285</t>
  </si>
  <si>
    <t>Phòng khám Đa khoa Giao thông vận tải Thanh Hóa</t>
  </si>
  <si>
    <t>Trung tâm Y tế huyện Bá Thước</t>
  </si>
  <si>
    <t>38792</t>
  </si>
  <si>
    <t xml:space="preserve">Trung tâm y tế huyện Cẩm Thủy </t>
  </si>
  <si>
    <t>38779</t>
  </si>
  <si>
    <t>Trung tâm y tế huyện Hậu Lộc</t>
  </si>
  <si>
    <t>38777</t>
  </si>
  <si>
    <t>Trung tâm Y tế huyện Ngọc Lặc</t>
  </si>
  <si>
    <t>38773</t>
  </si>
  <si>
    <t>Trung tâm Y tế huyện Quan Hóa</t>
  </si>
  <si>
    <t>38994</t>
  </si>
  <si>
    <t>Trung tâm Y tế huyện Yên Định</t>
  </si>
  <si>
    <t>38763</t>
  </si>
  <si>
    <t>Bệnh viện đa khoa Bình Điền</t>
  </si>
  <si>
    <t>46074</t>
  </si>
  <si>
    <t>Bệnh viện đa khoa Hoàng Viết Thắng</t>
  </si>
  <si>
    <t>46190</t>
  </si>
  <si>
    <t>Phòng Bảo vệ sức khỏe cán bộ tỉnh Thừa Thiên Huế</t>
  </si>
  <si>
    <t>Trung tâm y tế huyện A Lưới</t>
  </si>
  <si>
    <t>46162</t>
  </si>
  <si>
    <t>Trung tâm y tế huyện Nam Đông</t>
  </si>
  <si>
    <t>46149</t>
  </si>
  <si>
    <t>Trung Tâm Y Tế Huyện Phong Điền</t>
  </si>
  <si>
    <t>Trung tâm y tế thị xã Hương Thủy</t>
  </si>
  <si>
    <t>46114</t>
  </si>
  <si>
    <t>Trung tâm Y tế thị xã Hương Trà</t>
  </si>
  <si>
    <t>46072</t>
  </si>
  <si>
    <t>Bệnh viện 71 Trung ương</t>
  </si>
  <si>
    <t>38281</t>
  </si>
  <si>
    <t>Bệnh viện C Đà Nẵng</t>
  </si>
  <si>
    <t>48002</t>
  </si>
  <si>
    <t>Bệnh viện Phong - Da liễu Trung ương Quỳnh Lập</t>
  </si>
  <si>
    <t>40042</t>
  </si>
  <si>
    <t>Bệnh viện Lao và Bệnh phổi Bình Định</t>
  </si>
  <si>
    <t>52016</t>
  </si>
  <si>
    <t>Bệnh viện Quân Y 13 - Quân khu 5</t>
  </si>
  <si>
    <t>52004</t>
  </si>
  <si>
    <t>Bệnh viện YHCT Đăk Lăk</t>
  </si>
  <si>
    <t>66002</t>
  </si>
  <si>
    <t>Trung tâm y tế huyện Kbang</t>
  </si>
  <si>
    <t>64010</t>
  </si>
  <si>
    <t>Trung tâm y tế huyện Mang Yang</t>
  </si>
  <si>
    <t>64012</t>
  </si>
  <si>
    <t>Trung tâm y tế thành phố Pleiku</t>
  </si>
  <si>
    <t>64013</t>
  </si>
  <si>
    <t>Trung tâm Y tế thị xã An Khê</t>
  </si>
  <si>
    <t>64250</t>
  </si>
  <si>
    <t>Bệnh viện đa khoa Sài Gòn - Hà Tĩnh</t>
  </si>
  <si>
    <t>42311</t>
  </si>
  <si>
    <t>Bệnh viện quân y 87</t>
  </si>
  <si>
    <t>56012</t>
  </si>
  <si>
    <t>Bệnh viện Y học cổ truyền Phạm Ngọc Thạch Lâm Đồng</t>
  </si>
  <si>
    <t>68002</t>
  </si>
  <si>
    <t>Bệnh viện đa khoa Quang Khởi (Công ty TNHH Y tế Hoàng Mai)</t>
  </si>
  <si>
    <t>40573</t>
  </si>
  <si>
    <t>Bệnh viện Trường Đại học Y khoa Vinh</t>
  </si>
  <si>
    <t>40550</t>
  </si>
  <si>
    <t>Trung tâm y tế huyện Anh Sơn</t>
  </si>
  <si>
    <t>40010</t>
  </si>
  <si>
    <t>Trung tâm y tế huyện Hưng Nguyên</t>
  </si>
  <si>
    <t>40002</t>
  </si>
  <si>
    <t>Bệnh viện đa khoa Thăng Hoa</t>
  </si>
  <si>
    <t>49180</t>
  </si>
  <si>
    <t>Trung tâm Y tế huyện Tây Giang</t>
  </si>
  <si>
    <t>49019</t>
  </si>
  <si>
    <t>Bệnh viện đa khoa tư nhân Phúc Hưng</t>
  </si>
  <si>
    <t>51221</t>
  </si>
  <si>
    <t>Trạm y tế Công ty TNHH Doosan Enerbility Việt Nam</t>
  </si>
  <si>
    <t>51220</t>
  </si>
  <si>
    <t>Trung tâm y tế huyện Ba Tơ</t>
  </si>
  <si>
    <t>51011</t>
  </si>
  <si>
    <t>Trung tâm y tế huyện Minh Long</t>
  </si>
  <si>
    <t>51007</t>
  </si>
  <si>
    <t>Trung tâm y tế huyện Sơn Hà</t>
  </si>
  <si>
    <t>51005</t>
  </si>
  <si>
    <t>Trung tâm y tế huyện Sơn Tây</t>
  </si>
  <si>
    <t>51013</t>
  </si>
  <si>
    <t>Bệnh viện phổi tỉnh Thừa Thiên Huế</t>
  </si>
  <si>
    <t>46205</t>
  </si>
  <si>
    <t>Phòng khám Bác sĩ gia đình thuộc Trung tâm Y học gia đình Trường Đại học Y Dược Huế</t>
  </si>
  <si>
    <t>46213</t>
  </si>
  <si>
    <t>Phòng khám đa khoa Việt Nhật</t>
  </si>
  <si>
    <t>46212</t>
  </si>
  <si>
    <t>Trung tâm y tế huyện Hoài Ân</t>
  </si>
  <si>
    <t>52013</t>
  </si>
  <si>
    <t>52014</t>
  </si>
  <si>
    <t>Trung tâm y tế huyện Vĩnh Thạnh</t>
  </si>
  <si>
    <t>52011</t>
  </si>
  <si>
    <t>Bệnh viện Đa khoa khu vực phía Nam</t>
  </si>
  <si>
    <t>60015</t>
  </si>
  <si>
    <t>Trung tâm Y tế H.Đắk Mil</t>
  </si>
  <si>
    <t>67012</t>
  </si>
  <si>
    <t>Bệnh viện Quân y 15</t>
  </si>
  <si>
    <t>64246</t>
  </si>
  <si>
    <t>Trung tâm y tế huyện KrôngPa</t>
  </si>
  <si>
    <t>64009</t>
  </si>
  <si>
    <t>Bệnh viện đa khoa tư nhân Minh An</t>
  </si>
  <si>
    <t>40576</t>
  </si>
  <si>
    <t>Trung tâm y tế huyện Tương Dương</t>
  </si>
  <si>
    <t>40014</t>
  </si>
  <si>
    <t>Bệnh viện Lao và Bệnh Phổi tỉnh Quảng Ngãi</t>
  </si>
  <si>
    <t>51021</t>
  </si>
  <si>
    <t>Trung tâm y tế Quân dân y kết Hợp huyện Lý Sơn</t>
  </si>
  <si>
    <t>51012</t>
  </si>
  <si>
    <t>Bệnh viện đa khoa huyện Thạch Thành</t>
  </si>
  <si>
    <t>38110</t>
  </si>
  <si>
    <t>Trung tâm Y tế huyện Nông Cống</t>
  </si>
  <si>
    <t>38765</t>
  </si>
  <si>
    <t>Bệnh viện Điều dưỡng phục hồi chức năng Trung ương</t>
  </si>
  <si>
    <t>38034</t>
  </si>
  <si>
    <t>trung tâm y tế huyện Hàm Thuận Bắc</t>
  </si>
  <si>
    <t>60005</t>
  </si>
  <si>
    <t>Bệnh viện 22-12</t>
  </si>
  <si>
    <t>56177</t>
  </si>
  <si>
    <t>Bệnh viện Đa khoa Quốc tế Vinmec Nha Trang</t>
  </si>
  <si>
    <t>Bệnh viện đa khoa huyện Bố Trạch</t>
  </si>
  <si>
    <t>44004</t>
  </si>
  <si>
    <t>Bệnh viện đa khoa huyện Cẩm Thủy</t>
  </si>
  <si>
    <t>38100</t>
  </si>
  <si>
    <t>Trung tâm y tế Quân dân y huyện Phú Quý</t>
  </si>
  <si>
    <t>60016</t>
  </si>
  <si>
    <t>Trung tâm y tế thị xã Ninh Hòa</t>
  </si>
  <si>
    <t>56003</t>
  </si>
  <si>
    <t>Trung tâm y tế huyện Tu Mơ Rông</t>
  </si>
  <si>
    <t>Bệnh viện đa khoa Cửa Đông</t>
  </si>
  <si>
    <t>40544</t>
  </si>
  <si>
    <t>Trung tâm Y tế  Huyện Ninh Phước</t>
  </si>
  <si>
    <t>58002</t>
  </si>
  <si>
    <t>Bệnh viện đa khoa huyện Đông Sơn</t>
  </si>
  <si>
    <t>38170</t>
  </si>
  <si>
    <t>Bệnh viện đa khoa khu vực La Gi</t>
  </si>
  <si>
    <t>60002</t>
  </si>
  <si>
    <t>Bệnh viện Phổi Đà Nẵng</t>
  </si>
  <si>
    <t>48014</t>
  </si>
  <si>
    <t>Bệnh viện Phục hồi chức năng Thành phố Đà Nẵng</t>
  </si>
  <si>
    <t>48076</t>
  </si>
  <si>
    <t>Bệnh viện Mắt Đắk Lắk</t>
  </si>
  <si>
    <t>66235</t>
  </si>
  <si>
    <t>Bệnh viện Đa khoa khu vực Ngọc Hồi</t>
  </si>
  <si>
    <t>62127</t>
  </si>
  <si>
    <t>Trung tâm y tế huyện Sa Thầy</t>
  </si>
  <si>
    <t>62005</t>
  </si>
  <si>
    <t>Trung tâm y tế huyện Đơn Dương</t>
  </si>
  <si>
    <t>68370</t>
  </si>
  <si>
    <t>Trung tâm y tế TP Bảo Lộc</t>
  </si>
  <si>
    <t>68663</t>
  </si>
  <si>
    <t>Bệnh viện đa khoa Thành phố Vinh</t>
  </si>
  <si>
    <t>40019</t>
  </si>
  <si>
    <t>Bệnh viện đa khoa Thành phố Vinh cơ sở 2</t>
  </si>
  <si>
    <t>40027</t>
  </si>
  <si>
    <t>Công ty cổ phần Bệnh viện 115</t>
  </si>
  <si>
    <t>40542</t>
  </si>
  <si>
    <t>Trung tâm y tế huyện Kỳ Sơn</t>
  </si>
  <si>
    <t>40015</t>
  </si>
  <si>
    <t>Trung tâm y tế huyện Quỳ Hợp</t>
  </si>
  <si>
    <t>40016</t>
  </si>
  <si>
    <t>Bệnh viện Công An Thanh Hóa</t>
  </si>
  <si>
    <t>38742</t>
  </si>
  <si>
    <t>Bệnh viện đa khoa huyện Bá Thước</t>
  </si>
  <si>
    <t>38050</t>
  </si>
  <si>
    <t>Bệnh viện đa khoa huyện Hoằng Hóa</t>
  </si>
  <si>
    <t>38190</t>
  </si>
  <si>
    <t>Bệnh viện đa khoa huyện Yên Định</t>
  </si>
  <si>
    <t>38140</t>
  </si>
  <si>
    <t>Bệnh viện đa khoa huyện Quan Hóa</t>
  </si>
  <si>
    <t>38040</t>
  </si>
  <si>
    <t>Trung tâm y tế huyện Hà Trung</t>
  </si>
  <si>
    <t>38778</t>
  </si>
  <si>
    <t xml:space="preserve">Trung tâm y tế huyện Hoằng Hóa </t>
  </si>
  <si>
    <t>38766</t>
  </si>
  <si>
    <t>Trung tâm y tế huyện Quảng Xương</t>
  </si>
  <si>
    <t>38767</t>
  </si>
  <si>
    <t>Công ty TNHH MTV Phòng khám đa khoa Thanh Sơn</t>
  </si>
  <si>
    <t>46210</t>
  </si>
  <si>
    <t>Phòng khám đa khoa Medic Chi Lăng (Công ty TNHH Medic - Chi Lăng)</t>
  </si>
  <si>
    <t>46332</t>
  </si>
  <si>
    <t>Phòng khám đa khoa Nguyễn Xuân Dũ</t>
  </si>
  <si>
    <t>46202</t>
  </si>
  <si>
    <t>Phòng khám Medic - Công ty TNHH Medic</t>
  </si>
  <si>
    <t>46191</t>
  </si>
  <si>
    <t>Phòng khám Medic Nguyễn Huệ - Công ty TNHH Medic</t>
  </si>
  <si>
    <t>46200</t>
  </si>
  <si>
    <t>Trung tâm Y tế thành phố Huế</t>
  </si>
  <si>
    <t>46011</t>
  </si>
  <si>
    <t>Trung tâm y tế huyện Phù Mỹ</t>
  </si>
  <si>
    <t>52015</t>
  </si>
  <si>
    <t>Bệnh viện Công an tỉnh Đắc Lắc</t>
  </si>
  <si>
    <t>Check</t>
  </si>
  <si>
    <t>Trung tâm Y tế H.Krông Nô</t>
  </si>
  <si>
    <t>67009</t>
  </si>
  <si>
    <t>Ban bảo vệ chăm sóc sức khỏe cán bộ tỉnh Hà Tĩnh</t>
  </si>
  <si>
    <t>42014</t>
  </si>
  <si>
    <t>Bệnh viện Đa khoa Hồng Hà</t>
  </si>
  <si>
    <t>42316</t>
  </si>
  <si>
    <t>Trung tâm y tế huyện Khánh Sơn</t>
  </si>
  <si>
    <t>56007</t>
  </si>
  <si>
    <t>Trung tâm Y tế huyện Đăk Hà</t>
  </si>
  <si>
    <t>62007</t>
  </si>
  <si>
    <t>Bệnh viện đa khoa huyện Tuyên Hóa</t>
  </si>
  <si>
    <t>44002</t>
  </si>
  <si>
    <t>Bệnh xá BCHQS Quảng Ngãi</t>
  </si>
  <si>
    <t>97503</t>
  </si>
  <si>
    <t>Bệnh viện đa khoa huyện Nga Sơn</t>
  </si>
  <si>
    <t>38200</t>
  </si>
  <si>
    <t>Bệnh viện nội tiết tỉnh Thanh Hóa</t>
  </si>
  <si>
    <t>38001</t>
  </si>
  <si>
    <t>Bệnh viện giao thông vận tải Huế</t>
  </si>
  <si>
    <t>46003</t>
  </si>
  <si>
    <t>Trung tâm y tế huyện Quảng Điền</t>
  </si>
  <si>
    <t>46060</t>
  </si>
  <si>
    <t>Bệnh viện Quân y 268</t>
  </si>
  <si>
    <t>46005</t>
  </si>
  <si>
    <t>Trung tâm y tế thành phố  Quy Nhơn</t>
  </si>
  <si>
    <t>52002</t>
  </si>
  <si>
    <t>Trung tâm y tế huyện Đạ Huoai</t>
  </si>
  <si>
    <t>68790</t>
  </si>
  <si>
    <t>Trung tâm y tế huyện Đam Rông</t>
  </si>
  <si>
    <t>68970</t>
  </si>
  <si>
    <t>Bệnh viện đa khoa huyện Thiệu Hoá</t>
  </si>
  <si>
    <t>38240</t>
  </si>
  <si>
    <t>Bệnh viện Y học cổ truyền - Phục hồi chức năng tỉnh Bình Thuận</t>
  </si>
  <si>
    <t>60011</t>
  </si>
  <si>
    <t>Bệnh viện Trường Đại học Tây Nguyên</t>
  </si>
  <si>
    <t>66069</t>
  </si>
  <si>
    <t>Trung tâm y tế thành phố Nha Trang</t>
  </si>
  <si>
    <t>56008</t>
  </si>
  <si>
    <t>Trung tâm y tế thành phố Sầm Sơn</t>
  </si>
  <si>
    <t>Trung tâm y tế thị xã Nghi Sơn</t>
  </si>
  <si>
    <t>38775</t>
  </si>
  <si>
    <t>Trung tâm y tế huyện Tánh Linh</t>
  </si>
  <si>
    <t>60013</t>
  </si>
  <si>
    <t>Bệnh viện Da Liễu  thành phố  Đà Nẵng</t>
  </si>
  <si>
    <t>48013</t>
  </si>
  <si>
    <t>Bệnh viện Công an Đắc Lắc</t>
  </si>
  <si>
    <t>Trung tâm y tế huyện IaPa</t>
  </si>
  <si>
    <t>64033</t>
  </si>
  <si>
    <t>Bệnh viện đa khoa Phúc Thịnh</t>
  </si>
  <si>
    <t>38733</t>
  </si>
  <si>
    <t>Trung tâm y tế huyện Lang Chánh</t>
  </si>
  <si>
    <t>38772</t>
  </si>
  <si>
    <t>Trung tâm y tế thành phố Thanh Hóa</t>
  </si>
  <si>
    <t>38764</t>
  </si>
  <si>
    <t>(Ban hành kèm theo Quyết định số                /QĐ-TTMS ngày          tháng 8 năm 2023 của Trung tâm Mua sắm tập trung thuốc Quốc gia)</t>
  </si>
  <si>
    <t>Quy cách đóng gói</t>
  </si>
  <si>
    <t>62013</t>
  </si>
  <si>
    <t>Cơ sở y tế</t>
  </si>
  <si>
    <t>PHỤ LỤC 3: PHẠM VI CUNG CẤP CHI TIẾT THEO CƠ SỞ Y TẾ</t>
  </si>
  <si>
    <t>PHỤ LỤC 2: PHẠM VI CUNG CẤP CHI TIẾT THEO MẶT HÀNG</t>
  </si>
  <si>
    <t>ĐẠI DIỆN HỢP PHÁP CỦA NHÀ THẦU</t>
  </si>
  <si>
    <t>ĐẠI DIỆN TRUNG TÂM MUA SẮM 
TẬP TRUNG THUỐC QUỐC GIA</t>
  </si>
  <si>
    <t>GIÁM ĐỐC</t>
  </si>
  <si>
    <t>Lê Thanh Dũng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</si>
</sst>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_-"/>
    <numFmt numFmtId="166" formatCode="_-* #,##0\ _€_-;\-* #,##0\ _€_-;_-* &quot;-&quot;??\ _€_-;_-@_-"/>
    <numFmt numFmtId="167" formatCode="_-* #,##0.00\ _₫_-;\-* #,##0.00\ _₫_-;_-* &quot;-&quot;??\ _₫_-;_-@_-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_(* #.##0.00_);_(* \(#.##0.00\);_(* &quot;-&quot;??_);_(@_)"/>
    <numFmt numFmtId="173" formatCode="_(* #,##0.00_);_(* \(#,##0.00\);_(* &quot;-&quot;&quot;?&quot;&quot;?&quot;_);_(@_)"/>
    <numFmt numFmtId="174" formatCode="&quot;\&quot;#,##0.00;[Red]&quot;\&quot;\-#,##0.00"/>
    <numFmt numFmtId="175" formatCode="&quot;\&quot;#,##0;[Red]&quot;\&quot;\-#,##0"/>
    <numFmt numFmtId="176" formatCode="&quot;VND&quot;#,##0.00_);\(&quot;VND&quot;#,##0.00\)"/>
    <numFmt numFmtId="177" formatCode="_-* #.##0.00\ _₫_-;\-* #.##0.00\ _₫_-;_-* &quot;-&quot;??\ _₫_-;_-@_-"/>
    <numFmt numFmtId="178" formatCode="_-* #,##0.00_-;\-* #,##0.00_-;_-* &quot;-&quot;??_-;_-@_-"/>
    <numFmt numFmtId="179" formatCode="&quot;€&quot;\ #,##0;\-&quot;€&quot;\ #,##0"/>
    <numFmt numFmtId="180" formatCode="#,##0;[Red]#,##0"/>
    <numFmt numFmtId="181" formatCode="#,###"/>
    <numFmt numFmtId="182" formatCode="\$#,##0\ ;\(\$#,##0\)"/>
    <numFmt numFmtId="183" formatCode="_-* #,##0\ _₫_-;\-* #,##0\ _₫_-;_-* &quot;-&quot;\ _₫_-;_-@_-"/>
  </numFmts>
  <fonts count="112">
    <font>
      <sz val="11"/>
      <color theme="1"/>
      <name val="Calibri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1"/>
      <name val=".VnTime"/>
      <family val="2"/>
    </font>
    <font>
      <b/>
      <sz val="12"/>
      <name val="Times New Roman"/>
      <family val="1"/>
    </font>
    <font>
      <b/>
      <sz val="14"/>
      <color rgb="FF000000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2"/>
      <name val="VNI-Times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4"/>
      <color indexed="8"/>
      <name val="Times New Roman"/>
      <family val="2"/>
    </font>
    <font>
      <sz val="11"/>
      <color indexed="8"/>
      <name val="Times New Roman"/>
      <family val="2"/>
    </font>
    <font>
      <sz val="14"/>
      <color theme="1"/>
      <name val="Times New Roman"/>
      <family val="2"/>
      <charset val="163"/>
    </font>
    <font>
      <sz val="10"/>
      <name val=".VnTime"/>
      <family val="2"/>
    </font>
    <font>
      <sz val="12"/>
      <name val=".VnTime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color theme="1"/>
      <name val="Arial"/>
      <family val="2"/>
    </font>
    <font>
      <sz val="10"/>
      <name val="Arial"/>
      <family val="2"/>
      <charset val="163"/>
    </font>
    <font>
      <sz val="14"/>
      <name val=".VnTime"/>
      <family val="2"/>
    </font>
    <font>
      <sz val="10"/>
      <color indexed="8"/>
      <name val="Arial"/>
      <family val="2"/>
      <charset val="163"/>
    </font>
    <font>
      <sz val="11"/>
      <name val="VNI-Times"/>
    </font>
    <font>
      <sz val="12"/>
      <name val="Times New Roman"/>
      <family val="1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  <charset val="163"/>
    </font>
    <font>
      <sz val="12"/>
      <name val="Times New Roman"/>
      <family val="1"/>
      <charset val="163"/>
    </font>
    <font>
      <sz val="11"/>
      <color indexed="8"/>
      <name val="Arial"/>
      <family val="2"/>
    </font>
    <font>
      <sz val="10"/>
      <color rgb="FF000000"/>
      <name val="Times New Roman"/>
      <family val="1"/>
    </font>
    <font>
      <sz val="13"/>
      <name val="Times New Roman"/>
      <family val="1"/>
    </font>
    <font>
      <b/>
      <u/>
      <sz val="11"/>
      <name val="Times New Roman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2"/>
      <color indexed="8"/>
      <name val="Times New Roman"/>
      <family val="2"/>
    </font>
    <font>
      <sz val="12"/>
      <color indexed="8"/>
      <name val="Calibri"/>
      <family val="2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.VnTime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charset val="163"/>
    </font>
    <font>
      <sz val="13"/>
      <color theme="1"/>
      <name val="Times New Roman"/>
      <family val="2"/>
    </font>
    <font>
      <sz val="12"/>
      <color theme="1"/>
      <name val="Times New Roman"/>
      <family val="2"/>
    </font>
    <font>
      <sz val="14"/>
      <name val="Times New Roman"/>
      <family val="1"/>
    </font>
    <font>
      <sz val="10"/>
      <color indexed="8"/>
      <name val=".VnTime"/>
      <family val="2"/>
    </font>
    <font>
      <sz val="11"/>
      <color theme="1"/>
      <name val=".VnTime"/>
      <family val="2"/>
    </font>
    <font>
      <sz val="13"/>
      <name val="Arial"/>
      <family val="2"/>
    </font>
    <font>
      <sz val="10"/>
      <color theme="1"/>
      <name val="Times New Roman"/>
      <family val="2"/>
    </font>
    <font>
      <sz val="10"/>
      <color indexed="8"/>
      <name val="Times New Roman"/>
      <family val="2"/>
      <charset val="134"/>
    </font>
    <font>
      <sz val="11"/>
      <color theme="1"/>
      <name val="Calibri"/>
      <family val="2"/>
      <charset val="163"/>
      <scheme val="minor"/>
    </font>
    <font>
      <sz val="11"/>
      <color indexed="8"/>
      <name val=".VnTime"/>
      <charset val="134"/>
    </font>
    <font>
      <sz val="10"/>
      <name val="Arial"/>
      <family val="2"/>
      <charset val="134"/>
    </font>
    <font>
      <sz val="10"/>
      <color indexed="10"/>
      <name val="Times New Roman"/>
      <family val="1"/>
    </font>
    <font>
      <sz val="11"/>
      <color theme="1"/>
      <name val="Calibri"/>
      <family val="2"/>
    </font>
    <font>
      <sz val="13.5"/>
      <color indexed="8"/>
      <name val=".VnTime"/>
      <family val="2"/>
    </font>
    <font>
      <sz val="11"/>
      <name val="Calibri"/>
      <family val="2"/>
    </font>
    <font>
      <sz val="10"/>
      <color indexed="8"/>
      <name val="Times New Roman"/>
      <family val="1"/>
    </font>
    <font>
      <sz val="10"/>
      <name val="VNI-Times"/>
    </font>
    <font>
      <sz val="13"/>
      <color indexed="8"/>
      <name val="Times New Roman"/>
      <family val="2"/>
    </font>
    <font>
      <sz val="11"/>
      <color indexed="8"/>
      <name val="Arial"/>
      <family val="2"/>
      <charset val="163"/>
    </font>
    <font>
      <sz val="11"/>
      <color indexed="8"/>
      <name val="Times New Roman"/>
      <family val="2"/>
      <charset val="163"/>
    </font>
    <font>
      <sz val="11"/>
      <color rgb="FF000000"/>
      <name val="Calibri"/>
      <family val="2"/>
    </font>
    <font>
      <sz val="11"/>
      <color indexed="8"/>
      <name val=".VnTime"/>
      <family val="2"/>
    </font>
    <font>
      <sz val="11"/>
      <color theme="1"/>
      <name val="Calibri"/>
      <family val="2"/>
      <charset val="163"/>
    </font>
    <font>
      <sz val="11"/>
      <color theme="1"/>
      <name val="Times New Roman"/>
      <family val="2"/>
    </font>
    <font>
      <sz val="14"/>
      <color theme="1"/>
      <name val="Times New Roman"/>
      <family val="2"/>
    </font>
    <font>
      <sz val="10"/>
      <name val="Times New Roman"/>
      <family val="1"/>
    </font>
    <font>
      <sz val="10"/>
      <name val="VNI-Times"/>
      <family val="2"/>
    </font>
    <font>
      <b/>
      <sz val="10"/>
      <name val="Times New Roman"/>
      <family val="1"/>
    </font>
    <font>
      <b/>
      <sz val="11"/>
      <color indexed="63"/>
      <name val="Calibri"/>
      <family val="2"/>
    </font>
    <font>
      <sz val="9"/>
      <color indexed="8"/>
      <name val="Arial"/>
      <family val="2"/>
    </font>
    <font>
      <sz val="13.5"/>
      <color indexed="8"/>
      <name val=".VnTime"/>
      <family val="2"/>
      <charset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b/>
      <sz val="1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sz val="9"/>
      <name val="Times New Roman"/>
      <family val="1"/>
    </font>
    <font>
      <b/>
      <sz val="10"/>
      <color rgb="FF000000"/>
      <name val="Times New Roman"/>
      <family val="1"/>
    </font>
    <font>
      <sz val="8"/>
      <color theme="0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14"/>
      <name val="Times New Roman"/>
      <family val="1"/>
    </font>
    <font>
      <sz val="11"/>
      <color rgb="FFFF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2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16" fillId="0" borderId="0">
      <alignment vertical="top"/>
    </xf>
    <xf numFmtId="169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7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19" fillId="0" borderId="0"/>
    <xf numFmtId="0" fontId="20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/>
    <xf numFmtId="0" fontId="25" fillId="0" borderId="0"/>
    <xf numFmtId="0" fontId="26" fillId="0" borderId="0"/>
    <xf numFmtId="0" fontId="3" fillId="0" borderId="0"/>
    <xf numFmtId="0" fontId="21" fillId="0" borderId="0">
      <alignment vertical="top"/>
    </xf>
    <xf numFmtId="0" fontId="3" fillId="0" borderId="0"/>
    <xf numFmtId="0" fontId="24" fillId="0" borderId="0"/>
    <xf numFmtId="0" fontId="27" fillId="0" borderId="0"/>
    <xf numFmtId="0" fontId="3" fillId="0" borderId="0"/>
    <xf numFmtId="0" fontId="21" fillId="0" borderId="0"/>
    <xf numFmtId="0" fontId="3" fillId="0" borderId="0"/>
    <xf numFmtId="0" fontId="28" fillId="0" borderId="0"/>
    <xf numFmtId="0" fontId="21" fillId="0" borderId="0">
      <alignment vertical="top"/>
    </xf>
    <xf numFmtId="0" fontId="29" fillId="21" borderId="1" applyNumberFormat="0" applyAlignment="0" applyProtection="0"/>
    <xf numFmtId="0" fontId="29" fillId="21" borderId="1" applyNumberFormat="0" applyAlignment="0" applyProtection="0"/>
    <xf numFmtId="0" fontId="30" fillId="22" borderId="2" applyNumberFormat="0" applyAlignment="0" applyProtection="0"/>
    <xf numFmtId="0" fontId="30" fillId="22" borderId="2" applyNumberFormat="0" applyAlignment="0" applyProtection="0"/>
    <xf numFmtId="0" fontId="31" fillId="0" borderId="0"/>
    <xf numFmtId="41" fontId="17" fillId="0" borderId="0" applyFont="0" applyFill="0" applyBorder="0" applyAlignment="0" applyProtection="0"/>
    <xf numFmtId="41" fontId="21" fillId="0" borderId="0" applyFont="0" applyFill="0" applyBorder="0" applyAlignment="0" applyProtection="0"/>
    <xf numFmtId="171" fontId="17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4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7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17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6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4" fontId="32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4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9" fontId="40" fillId="0" borderId="0" applyFont="0" applyFill="0" applyBorder="0" applyAlignment="0" applyProtection="0"/>
    <xf numFmtId="179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37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8" fillId="0" borderId="0" applyFont="0" applyFill="0" applyBorder="0" applyAlignment="0" applyProtection="0"/>
    <xf numFmtId="43" fontId="34" fillId="0" borderId="0" applyFont="0" applyFill="0" applyBorder="0" applyAlignment="0" applyProtection="0"/>
    <xf numFmtId="18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2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7" fontId="4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4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36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8" fontId="32" fillId="0" borderId="0" applyFont="0" applyFill="0" applyBorder="0" applyAlignment="0" applyProtection="0"/>
    <xf numFmtId="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81" fontId="47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48" fillId="0" borderId="0"/>
    <xf numFmtId="0" fontId="48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2" fontId="17" fillId="0" borderId="0" applyFont="0" applyFill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1" fillId="0" borderId="3" applyNumberFormat="0" applyFill="0" applyAlignment="0" applyProtection="0"/>
    <xf numFmtId="0" fontId="51" fillId="0" borderId="3" applyNumberFormat="0" applyFill="0" applyAlignment="0" applyProtection="0"/>
    <xf numFmtId="0" fontId="52" fillId="0" borderId="4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3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8" borderId="1" applyNumberFormat="0" applyAlignment="0" applyProtection="0"/>
    <xf numFmtId="0" fontId="57" fillId="8" borderId="1" applyNumberFormat="0" applyAlignment="0" applyProtection="0"/>
    <xf numFmtId="0" fontId="17" fillId="0" borderId="0">
      <alignment vertical="top"/>
    </xf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9" fillId="23" borderId="0" applyNumberFormat="0" applyBorder="0" applyAlignment="0" applyProtection="0"/>
    <xf numFmtId="0" fontId="59" fillId="23" borderId="0" applyNumberFormat="0" applyBorder="0" applyAlignment="0" applyProtection="0"/>
    <xf numFmtId="0" fontId="60" fillId="2" borderId="0" applyNumberFormat="0" applyBorder="0" applyAlignment="0" applyProtection="0"/>
    <xf numFmtId="0" fontId="27" fillId="0" borderId="0"/>
    <xf numFmtId="0" fontId="32" fillId="0" borderId="0"/>
    <xf numFmtId="0" fontId="17" fillId="0" borderId="0"/>
    <xf numFmtId="0" fontId="3" fillId="0" borderId="0"/>
    <xf numFmtId="0" fontId="3" fillId="0" borderId="0"/>
    <xf numFmtId="0" fontId="40" fillId="0" borderId="0"/>
    <xf numFmtId="0" fontId="34" fillId="0" borderId="0"/>
    <xf numFmtId="0" fontId="61" fillId="0" borderId="0"/>
    <xf numFmtId="0" fontId="32" fillId="0" borderId="0">
      <alignment vertical="top"/>
    </xf>
    <xf numFmtId="0" fontId="3" fillId="0" borderId="0"/>
    <xf numFmtId="0" fontId="3" fillId="0" borderId="0"/>
    <xf numFmtId="0" fontId="62" fillId="0" borderId="0"/>
    <xf numFmtId="0" fontId="62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2" fillId="0" borderId="0"/>
    <xf numFmtId="0" fontId="3" fillId="0" borderId="0"/>
    <xf numFmtId="0" fontId="17" fillId="0" borderId="0"/>
    <xf numFmtId="0" fontId="35" fillId="0" borderId="0"/>
    <xf numFmtId="0" fontId="63" fillId="0" borderId="0"/>
    <xf numFmtId="0" fontId="35" fillId="0" borderId="0"/>
    <xf numFmtId="0" fontId="37" fillId="0" borderId="0">
      <alignment vertical="center"/>
    </xf>
    <xf numFmtId="0" fontId="3" fillId="0" borderId="0"/>
    <xf numFmtId="0" fontId="21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>
      <alignment vertical="top"/>
    </xf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7" fillId="0" borderId="0">
      <alignment vertical="top"/>
    </xf>
    <xf numFmtId="0" fontId="3" fillId="0" borderId="0"/>
    <xf numFmtId="0" fontId="3" fillId="0" borderId="0"/>
    <xf numFmtId="0" fontId="62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>
      <alignment vertical="top"/>
    </xf>
    <xf numFmtId="0" fontId="34" fillId="0" borderId="0"/>
    <xf numFmtId="0" fontId="3" fillId="0" borderId="0"/>
    <xf numFmtId="0" fontId="3" fillId="0" borderId="0"/>
    <xf numFmtId="0" fontId="17" fillId="0" borderId="0"/>
    <xf numFmtId="0" fontId="64" fillId="0" borderId="0"/>
    <xf numFmtId="0" fontId="64" fillId="0" borderId="0"/>
    <xf numFmtId="0" fontId="65" fillId="0" borderId="0"/>
    <xf numFmtId="0" fontId="43" fillId="0" borderId="0">
      <alignment vertical="top"/>
    </xf>
    <xf numFmtId="0" fontId="43" fillId="0" borderId="0">
      <alignment vertical="top"/>
    </xf>
    <xf numFmtId="0" fontId="36" fillId="0" borderId="0">
      <alignment vertical="top"/>
    </xf>
    <xf numFmtId="0" fontId="21" fillId="0" borderId="0"/>
    <xf numFmtId="0" fontId="21" fillId="0" borderId="0"/>
    <xf numFmtId="0" fontId="21" fillId="0" borderId="0"/>
    <xf numFmtId="0" fontId="34" fillId="0" borderId="0"/>
    <xf numFmtId="0" fontId="34" fillId="0" borderId="0"/>
    <xf numFmtId="0" fontId="21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2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17" fillId="0" borderId="0"/>
    <xf numFmtId="0" fontId="3" fillId="0" borderId="0"/>
    <xf numFmtId="0" fontId="46" fillId="0" borderId="0"/>
    <xf numFmtId="0" fontId="34" fillId="0" borderId="0"/>
    <xf numFmtId="0" fontId="21" fillId="0" borderId="0"/>
    <xf numFmtId="0" fontId="21" fillId="0" borderId="0"/>
    <xf numFmtId="0" fontId="66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2" fillId="0" borderId="0"/>
    <xf numFmtId="0" fontId="3" fillId="0" borderId="0"/>
    <xf numFmtId="0" fontId="62" fillId="0" borderId="0"/>
    <xf numFmtId="0" fontId="40" fillId="0" borderId="0"/>
    <xf numFmtId="0" fontId="40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67" fillId="0" borderId="0"/>
    <xf numFmtId="0" fontId="68" fillId="0" borderId="0">
      <alignment vertical="center"/>
    </xf>
    <xf numFmtId="0" fontId="67" fillId="0" borderId="0"/>
    <xf numFmtId="0" fontId="69" fillId="0" borderId="0"/>
    <xf numFmtId="0" fontId="70" fillId="0" borderId="0"/>
    <xf numFmtId="0" fontId="17" fillId="0" borderId="0"/>
    <xf numFmtId="0" fontId="17" fillId="0" borderId="0"/>
    <xf numFmtId="0" fontId="17" fillId="0" borderId="0"/>
    <xf numFmtId="0" fontId="71" fillId="0" borderId="0">
      <alignment vertical="center"/>
    </xf>
    <xf numFmtId="0" fontId="32" fillId="0" borderId="0"/>
    <xf numFmtId="0" fontId="17" fillId="0" borderId="0"/>
    <xf numFmtId="0" fontId="17" fillId="0" borderId="0"/>
    <xf numFmtId="0" fontId="69" fillId="0" borderId="0"/>
    <xf numFmtId="0" fontId="69" fillId="0" borderId="0"/>
    <xf numFmtId="0" fontId="72" fillId="0" borderId="0"/>
    <xf numFmtId="0" fontId="38" fillId="0" borderId="0">
      <alignment vertical="center"/>
    </xf>
    <xf numFmtId="0" fontId="73" fillId="0" borderId="0"/>
    <xf numFmtId="0" fontId="17" fillId="0" borderId="0"/>
    <xf numFmtId="0" fontId="74" fillId="0" borderId="0"/>
    <xf numFmtId="0" fontId="17" fillId="0" borderId="0"/>
    <xf numFmtId="0" fontId="27" fillId="0" borderId="0">
      <alignment vertical="top"/>
    </xf>
    <xf numFmtId="0" fontId="17" fillId="0" borderId="0"/>
    <xf numFmtId="0" fontId="26" fillId="0" borderId="0"/>
    <xf numFmtId="0" fontId="17" fillId="0" borderId="0">
      <alignment vertical="top"/>
    </xf>
    <xf numFmtId="0" fontId="17" fillId="0" borderId="0"/>
    <xf numFmtId="0" fontId="32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3" fillId="0" borderId="0"/>
    <xf numFmtId="0" fontId="32" fillId="0" borderId="0"/>
    <xf numFmtId="0" fontId="75" fillId="0" borderId="0"/>
    <xf numFmtId="0" fontId="7" fillId="0" borderId="0"/>
    <xf numFmtId="0" fontId="17" fillId="0" borderId="0"/>
    <xf numFmtId="0" fontId="17" fillId="0" borderId="0"/>
    <xf numFmtId="0" fontId="71" fillId="0" borderId="0">
      <alignment vertical="center"/>
    </xf>
    <xf numFmtId="0" fontId="7" fillId="0" borderId="0"/>
    <xf numFmtId="0" fontId="7" fillId="0" borderId="0"/>
    <xf numFmtId="0" fontId="7" fillId="0" borderId="0"/>
    <xf numFmtId="0" fontId="76" fillId="0" borderId="0"/>
    <xf numFmtId="0" fontId="77" fillId="0" borderId="0"/>
    <xf numFmtId="0" fontId="71" fillId="0" borderId="0">
      <alignment vertical="center"/>
    </xf>
    <xf numFmtId="0" fontId="17" fillId="0" borderId="0"/>
    <xf numFmtId="0" fontId="7" fillId="0" borderId="0"/>
    <xf numFmtId="0" fontId="1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71" fillId="0" borderId="0">
      <alignment vertical="top"/>
    </xf>
    <xf numFmtId="0" fontId="17" fillId="0" borderId="0">
      <alignment vertical="top"/>
    </xf>
    <xf numFmtId="0" fontId="17" fillId="0" borderId="0"/>
    <xf numFmtId="0" fontId="37" fillId="0" borderId="0">
      <alignment vertical="center"/>
    </xf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32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74" fillId="0" borderId="0"/>
    <xf numFmtId="0" fontId="17" fillId="0" borderId="0">
      <alignment vertical="top"/>
    </xf>
    <xf numFmtId="0" fontId="21" fillId="0" borderId="0"/>
    <xf numFmtId="0" fontId="17" fillId="0" borderId="0">
      <alignment vertical="top"/>
    </xf>
    <xf numFmtId="0" fontId="21" fillId="0" borderId="0"/>
    <xf numFmtId="0" fontId="32" fillId="0" borderId="0"/>
    <xf numFmtId="0" fontId="3" fillId="0" borderId="0"/>
    <xf numFmtId="0" fontId="3" fillId="0" borderId="0"/>
    <xf numFmtId="0" fontId="21" fillId="0" borderId="0"/>
    <xf numFmtId="0" fontId="17" fillId="0" borderId="0"/>
    <xf numFmtId="0" fontId="3" fillId="0" borderId="0"/>
    <xf numFmtId="0" fontId="27" fillId="0" borderId="0"/>
    <xf numFmtId="0" fontId="3" fillId="0" borderId="0"/>
    <xf numFmtId="0" fontId="36" fillId="0" borderId="0"/>
    <xf numFmtId="0" fontId="3" fillId="0" borderId="0"/>
    <xf numFmtId="0" fontId="73" fillId="0" borderId="0"/>
    <xf numFmtId="0" fontId="3" fillId="0" borderId="0"/>
    <xf numFmtId="0" fontId="32" fillId="0" borderId="0"/>
    <xf numFmtId="0" fontId="28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21" fillId="0" borderId="0"/>
    <xf numFmtId="0" fontId="17" fillId="0" borderId="0"/>
    <xf numFmtId="0" fontId="3" fillId="0" borderId="0"/>
    <xf numFmtId="0" fontId="3" fillId="0" borderId="0"/>
    <xf numFmtId="0" fontId="78" fillId="0" borderId="0"/>
    <xf numFmtId="0" fontId="3" fillId="0" borderId="0"/>
    <xf numFmtId="0" fontId="3" fillId="0" borderId="0"/>
    <xf numFmtId="0" fontId="79" fillId="0" borderId="0"/>
    <xf numFmtId="0" fontId="21" fillId="0" borderId="0"/>
    <xf numFmtId="0" fontId="80" fillId="0" borderId="0"/>
    <xf numFmtId="0" fontId="17" fillId="0" borderId="0"/>
    <xf numFmtId="0" fontId="37" fillId="0" borderId="0">
      <alignment vertical="center"/>
    </xf>
    <xf numFmtId="0" fontId="16" fillId="0" borderId="0"/>
    <xf numFmtId="0" fontId="17" fillId="0" borderId="0"/>
    <xf numFmtId="0" fontId="34" fillId="0" borderId="0">
      <alignment vertical="top"/>
    </xf>
    <xf numFmtId="0" fontId="17" fillId="0" borderId="0"/>
    <xf numFmtId="0" fontId="17" fillId="0" borderId="0"/>
    <xf numFmtId="0" fontId="28" fillId="0" borderId="0"/>
    <xf numFmtId="0" fontId="17" fillId="0" borderId="0">
      <alignment vertical="top"/>
    </xf>
    <xf numFmtId="0" fontId="4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6" fillId="0" borderId="0">
      <alignment vertical="top"/>
    </xf>
    <xf numFmtId="0" fontId="7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80" fillId="0" borderId="0"/>
    <xf numFmtId="0" fontId="1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44" fillId="0" borderId="0"/>
    <xf numFmtId="0" fontId="17" fillId="0" borderId="0"/>
    <xf numFmtId="0" fontId="44" fillId="0" borderId="0"/>
    <xf numFmtId="0" fontId="32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76" fillId="0" borderId="0"/>
    <xf numFmtId="0" fontId="32" fillId="0" borderId="0"/>
    <xf numFmtId="0" fontId="17" fillId="0" borderId="0"/>
    <xf numFmtId="0" fontId="17" fillId="0" borderId="0"/>
    <xf numFmtId="0" fontId="38" fillId="0" borderId="0"/>
    <xf numFmtId="0" fontId="74" fillId="0" borderId="0"/>
    <xf numFmtId="0" fontId="71" fillId="0" borderId="0">
      <alignment vertical="top"/>
    </xf>
    <xf numFmtId="0" fontId="3" fillId="0" borderId="0"/>
    <xf numFmtId="0" fontId="37" fillId="0" borderId="0">
      <alignment vertical="center"/>
    </xf>
    <xf numFmtId="0" fontId="3" fillId="0" borderId="0"/>
    <xf numFmtId="0" fontId="3" fillId="0" borderId="0"/>
    <xf numFmtId="0" fontId="3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74" fillId="0" borderId="0"/>
    <xf numFmtId="0" fontId="32" fillId="0" borderId="0"/>
    <xf numFmtId="0" fontId="69" fillId="0" borderId="0"/>
    <xf numFmtId="0" fontId="69" fillId="0" borderId="0"/>
    <xf numFmtId="0" fontId="17" fillId="0" borderId="0"/>
    <xf numFmtId="0" fontId="69" fillId="0" borderId="0"/>
    <xf numFmtId="0" fontId="7" fillId="0" borderId="0"/>
    <xf numFmtId="0" fontId="38" fillId="0" borderId="0">
      <alignment vertical="center"/>
    </xf>
    <xf numFmtId="0" fontId="75" fillId="0" borderId="0"/>
    <xf numFmtId="0" fontId="17" fillId="0" borderId="0"/>
    <xf numFmtId="0" fontId="27" fillId="0" borderId="0"/>
    <xf numFmtId="0" fontId="4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>
      <alignment vertical="top"/>
    </xf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/>
    <xf numFmtId="0" fontId="3" fillId="0" borderId="0"/>
    <xf numFmtId="0" fontId="3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8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2" fillId="0" borderId="0">
      <alignment vertical="center"/>
    </xf>
    <xf numFmtId="0" fontId="71" fillId="0" borderId="0">
      <alignment vertical="center"/>
    </xf>
    <xf numFmtId="0" fontId="3" fillId="0" borderId="0"/>
    <xf numFmtId="0" fontId="3" fillId="0" borderId="0"/>
    <xf numFmtId="0" fontId="83" fillId="0" borderId="0"/>
    <xf numFmtId="0" fontId="17" fillId="0" borderId="0"/>
    <xf numFmtId="0" fontId="84" fillId="0" borderId="0"/>
    <xf numFmtId="0" fontId="82" fillId="0" borderId="0"/>
    <xf numFmtId="0" fontId="28" fillId="0" borderId="0"/>
    <xf numFmtId="0" fontId="32" fillId="0" borderId="0"/>
    <xf numFmtId="0" fontId="17" fillId="0" borderId="0"/>
    <xf numFmtId="0" fontId="63" fillId="0" borderId="0">
      <alignment vertical="top"/>
    </xf>
    <xf numFmtId="0" fontId="17" fillId="0" borderId="0"/>
    <xf numFmtId="0" fontId="77" fillId="0" borderId="0"/>
    <xf numFmtId="0" fontId="83" fillId="0" borderId="0"/>
    <xf numFmtId="0" fontId="17" fillId="0" borderId="0">
      <alignment vertical="top"/>
    </xf>
    <xf numFmtId="0" fontId="32" fillId="0" borderId="0"/>
    <xf numFmtId="0" fontId="85" fillId="0" borderId="0"/>
    <xf numFmtId="0" fontId="79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69" fillId="0" borderId="0"/>
    <xf numFmtId="0" fontId="32" fillId="0" borderId="0"/>
    <xf numFmtId="0" fontId="32" fillId="0" borderId="0"/>
    <xf numFmtId="0" fontId="41" fillId="0" borderId="0"/>
    <xf numFmtId="0" fontId="3" fillId="0" borderId="0"/>
    <xf numFmtId="0" fontId="75" fillId="0" borderId="0"/>
    <xf numFmtId="0" fontId="75" fillId="0" borderId="0"/>
    <xf numFmtId="0" fontId="3" fillId="0" borderId="0"/>
    <xf numFmtId="0" fontId="69" fillId="0" borderId="0"/>
    <xf numFmtId="0" fontId="16" fillId="0" borderId="0"/>
    <xf numFmtId="0" fontId="21" fillId="0" borderId="0"/>
    <xf numFmtId="0" fontId="20" fillId="0" borderId="0"/>
    <xf numFmtId="0" fontId="8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61" fillId="0" borderId="0"/>
    <xf numFmtId="0" fontId="43" fillId="0" borderId="0">
      <alignment vertical="top"/>
    </xf>
    <xf numFmtId="0" fontId="17" fillId="0" borderId="0"/>
    <xf numFmtId="0" fontId="32" fillId="0" borderId="0"/>
    <xf numFmtId="0" fontId="3" fillId="0" borderId="0"/>
    <xf numFmtId="0" fontId="3" fillId="0" borderId="0"/>
    <xf numFmtId="0" fontId="17" fillId="0" borderId="0">
      <alignment vertical="top"/>
    </xf>
    <xf numFmtId="0" fontId="3" fillId="0" borderId="0"/>
    <xf numFmtId="0" fontId="3" fillId="0" borderId="0"/>
    <xf numFmtId="0" fontId="3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>
      <alignment vertical="top"/>
    </xf>
    <xf numFmtId="0" fontId="3" fillId="0" borderId="0">
      <alignment vertical="top"/>
    </xf>
    <xf numFmtId="0" fontId="21" fillId="0" borderId="0"/>
    <xf numFmtId="0" fontId="40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7" fillId="0" borderId="0"/>
    <xf numFmtId="0" fontId="17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73" fillId="0" borderId="0"/>
    <xf numFmtId="0" fontId="43" fillId="0" borderId="0">
      <alignment vertical="top"/>
    </xf>
    <xf numFmtId="0" fontId="3" fillId="0" borderId="0">
      <alignment vertical="top"/>
    </xf>
    <xf numFmtId="0" fontId="21" fillId="0" borderId="0"/>
    <xf numFmtId="0" fontId="3" fillId="0" borderId="0"/>
    <xf numFmtId="0" fontId="25" fillId="0" borderId="0"/>
    <xf numFmtId="0" fontId="17" fillId="0" borderId="0"/>
    <xf numFmtId="0" fontId="17" fillId="0" borderId="0" applyProtection="0"/>
    <xf numFmtId="0" fontId="17" fillId="0" borderId="0" applyProtection="0"/>
    <xf numFmtId="0" fontId="36" fillId="0" borderId="0"/>
    <xf numFmtId="0" fontId="40" fillId="0" borderId="0"/>
    <xf numFmtId="0" fontId="17" fillId="0" borderId="0"/>
    <xf numFmtId="0" fontId="84" fillId="0" borderId="0"/>
    <xf numFmtId="0" fontId="43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43" fillId="0" borderId="0">
      <alignment vertical="top"/>
    </xf>
    <xf numFmtId="0" fontId="43" fillId="0" borderId="0">
      <alignment vertical="top"/>
    </xf>
    <xf numFmtId="0" fontId="71" fillId="0" borderId="0">
      <alignment vertical="center"/>
    </xf>
    <xf numFmtId="0" fontId="87" fillId="0" borderId="0"/>
    <xf numFmtId="0" fontId="17" fillId="0" borderId="0">
      <alignment vertical="top"/>
    </xf>
    <xf numFmtId="0" fontId="17" fillId="0" borderId="0"/>
    <xf numFmtId="0" fontId="21" fillId="0" borderId="0"/>
    <xf numFmtId="0" fontId="21" fillId="0" borderId="0"/>
    <xf numFmtId="0" fontId="21" fillId="0" borderId="0"/>
    <xf numFmtId="0" fontId="32" fillId="0" borderId="0">
      <alignment vertical="top"/>
    </xf>
    <xf numFmtId="0" fontId="21" fillId="0" borderId="0"/>
    <xf numFmtId="0" fontId="84" fillId="0" borderId="0"/>
    <xf numFmtId="0" fontId="88" fillId="0" borderId="0">
      <alignment vertical="top"/>
    </xf>
    <xf numFmtId="0" fontId="68" fillId="0" borderId="0">
      <alignment vertical="center"/>
    </xf>
    <xf numFmtId="0" fontId="3" fillId="0" borderId="0"/>
    <xf numFmtId="0" fontId="3" fillId="0" borderId="0"/>
    <xf numFmtId="0" fontId="17" fillId="24" borderId="7" applyNumberFormat="0" applyFont="0" applyAlignment="0" applyProtection="0"/>
    <xf numFmtId="0" fontId="17" fillId="24" borderId="7" applyNumberFormat="0" applyFont="0" applyAlignment="0" applyProtection="0"/>
    <xf numFmtId="0" fontId="89" fillId="21" borderId="8" applyNumberFormat="0" applyAlignment="0" applyProtection="0"/>
    <xf numFmtId="0" fontId="89" fillId="21" borderId="8" applyNumberFormat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0" fillId="0" borderId="0">
      <alignment horizontal="left" vertical="center"/>
    </xf>
    <xf numFmtId="0" fontId="90" fillId="0" borderId="0">
      <alignment horizontal="left" vertical="center"/>
    </xf>
    <xf numFmtId="0" fontId="16" fillId="0" borderId="0">
      <alignment vertical="top"/>
    </xf>
    <xf numFmtId="0" fontId="16" fillId="0" borderId="0">
      <alignment vertical="top"/>
    </xf>
    <xf numFmtId="0" fontId="27" fillId="0" borderId="0">
      <alignment vertical="top"/>
    </xf>
    <xf numFmtId="0" fontId="16" fillId="0" borderId="0">
      <alignment vertical="top"/>
    </xf>
    <xf numFmtId="0" fontId="44" fillId="0" borderId="0"/>
    <xf numFmtId="0" fontId="77" fillId="0" borderId="0">
      <alignment vertical="top"/>
    </xf>
    <xf numFmtId="0" fontId="44" fillId="0" borderId="0"/>
    <xf numFmtId="0" fontId="27" fillId="0" borderId="0">
      <alignment vertical="top"/>
    </xf>
    <xf numFmtId="0" fontId="16" fillId="0" borderId="0">
      <alignment vertical="top"/>
    </xf>
    <xf numFmtId="0" fontId="34" fillId="0" borderId="0">
      <alignment vertical="top"/>
    </xf>
    <xf numFmtId="0" fontId="77" fillId="0" borderId="0">
      <alignment vertical="top"/>
    </xf>
    <xf numFmtId="0" fontId="44" fillId="0" borderId="0"/>
    <xf numFmtId="0" fontId="91" fillId="0" borderId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40" fontId="95" fillId="0" borderId="0" applyFont="0" applyFill="0" applyBorder="0" applyAlignment="0" applyProtection="0"/>
    <xf numFmtId="38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96" fillId="0" borderId="0"/>
    <xf numFmtId="170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4" fontId="97" fillId="0" borderId="0" applyFont="0" applyFill="0" applyBorder="0" applyAlignment="0" applyProtection="0"/>
    <xf numFmtId="175" fontId="97" fillId="0" borderId="0" applyFont="0" applyFill="0" applyBorder="0" applyAlignment="0" applyProtection="0"/>
    <xf numFmtId="0" fontId="98" fillId="0" borderId="0"/>
    <xf numFmtId="0" fontId="17" fillId="0" borderId="0"/>
    <xf numFmtId="0" fontId="17" fillId="0" borderId="0"/>
    <xf numFmtId="0" fontId="75" fillId="0" borderId="0"/>
    <xf numFmtId="43" fontId="75" fillId="0" borderId="0" applyFont="0" applyFill="0" applyBorder="0" applyAlignment="0" applyProtection="0"/>
    <xf numFmtId="0" fontId="2" fillId="0" borderId="0"/>
    <xf numFmtId="43" fontId="75" fillId="0" borderId="0" applyFont="0" applyFill="0" applyBorder="0" applyAlignment="0" applyProtection="0"/>
    <xf numFmtId="0" fontId="75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4">
    <xf numFmtId="0" fontId="0" fillId="0" borderId="0" xfId="0"/>
    <xf numFmtId="0" fontId="4" fillId="0" borderId="0" xfId="0" applyFont="1" applyAlignment="1">
      <alignment horizontal="center" vertical="center"/>
    </xf>
    <xf numFmtId="164" fontId="0" fillId="0" borderId="0" xfId="0" applyNumberFormat="1"/>
    <xf numFmtId="166" fontId="4" fillId="0" borderId="10" xfId="3" applyNumberFormat="1" applyFont="1" applyFill="1" applyBorder="1" applyAlignment="1">
      <alignment horizontal="center" vertical="center" wrapText="1"/>
    </xf>
    <xf numFmtId="0" fontId="4" fillId="0" borderId="0" xfId="918" applyNumberFormat="1" applyFont="1" applyAlignment="1">
      <alignment wrapText="1"/>
    </xf>
    <xf numFmtId="0" fontId="101" fillId="0" borderId="0" xfId="913" applyNumberFormat="1" applyFont="1" applyAlignment="1">
      <alignment vertical="center" wrapText="1"/>
    </xf>
    <xf numFmtId="0" fontId="101" fillId="0" borderId="0" xfId="913" applyNumberFormat="1" applyFont="1" applyFill="1" applyAlignment="1">
      <alignment vertical="center" wrapText="1"/>
    </xf>
    <xf numFmtId="0" fontId="103" fillId="0" borderId="0" xfId="913" applyNumberFormat="1" applyFont="1" applyAlignment="1">
      <alignment horizontal="center" vertical="center" wrapText="1"/>
    </xf>
    <xf numFmtId="0" fontId="101" fillId="0" borderId="0" xfId="913" applyNumberFormat="1" applyFont="1" applyAlignment="1">
      <alignment horizontal="center" vertical="center" wrapText="1"/>
    </xf>
    <xf numFmtId="0" fontId="102" fillId="0" borderId="14" xfId="540" applyNumberFormat="1" applyFont="1" applyFill="1" applyBorder="1" applyAlignment="1" applyProtection="1">
      <alignment horizontal="center" vertical="center"/>
    </xf>
    <xf numFmtId="0" fontId="103" fillId="0" borderId="0" xfId="917" applyFont="1" applyFill="1" applyAlignment="1">
      <alignment vertical="center" wrapText="1"/>
    </xf>
    <xf numFmtId="0" fontId="104" fillId="0" borderId="0" xfId="917" applyFont="1" applyFill="1" applyAlignment="1">
      <alignment vertical="center" wrapText="1"/>
    </xf>
    <xf numFmtId="0" fontId="101" fillId="0" borderId="0" xfId="917" applyFont="1" applyFill="1" applyAlignment="1">
      <alignment vertical="center" wrapText="1"/>
    </xf>
    <xf numFmtId="0" fontId="104" fillId="25" borderId="0" xfId="917" applyFont="1" applyFill="1" applyAlignment="1">
      <alignment vertical="center" wrapText="1"/>
    </xf>
    <xf numFmtId="0" fontId="100" fillId="25" borderId="0" xfId="913" applyNumberFormat="1" applyFont="1" applyFill="1" applyAlignment="1">
      <alignment vertical="center" wrapText="1"/>
    </xf>
    <xf numFmtId="164" fontId="101" fillId="0" borderId="0" xfId="1" applyNumberFormat="1" applyFont="1" applyFill="1" applyAlignment="1">
      <alignment vertical="center" wrapText="1"/>
    </xf>
    <xf numFmtId="0" fontId="105" fillId="0" borderId="0" xfId="913" applyNumberFormat="1" applyFont="1" applyAlignment="1">
      <alignment vertical="center" wrapText="1"/>
    </xf>
    <xf numFmtId="0" fontId="105" fillId="0" borderId="14" xfId="917" applyFont="1" applyFill="1" applyBorder="1" applyAlignment="1">
      <alignment horizontal="center" vertical="center" wrapText="1"/>
    </xf>
    <xf numFmtId="164" fontId="105" fillId="0" borderId="14" xfId="917" applyNumberFormat="1" applyFont="1" applyFill="1" applyBorder="1" applyAlignment="1">
      <alignment horizontal="right" vertical="center" wrapText="1"/>
    </xf>
    <xf numFmtId="164" fontId="105" fillId="0" borderId="14" xfId="1" applyNumberFormat="1" applyFont="1" applyFill="1" applyBorder="1" applyAlignment="1">
      <alignment horizontal="center" vertical="center" wrapText="1"/>
    </xf>
    <xf numFmtId="0" fontId="105" fillId="0" borderId="19" xfId="917" applyFont="1" applyFill="1" applyBorder="1" applyAlignment="1">
      <alignment horizontal="center" vertical="center" wrapText="1"/>
    </xf>
    <xf numFmtId="0" fontId="105" fillId="0" borderId="0" xfId="917" applyFont="1" applyFill="1" applyAlignment="1">
      <alignment vertical="center" wrapText="1"/>
    </xf>
    <xf numFmtId="0" fontId="105" fillId="0" borderId="0" xfId="918" applyFont="1"/>
    <xf numFmtId="0" fontId="105" fillId="0" borderId="0" xfId="917" applyFont="1" applyFill="1" applyBorder="1" applyAlignment="1">
      <alignment horizontal="center" vertical="center" wrapText="1"/>
    </xf>
    <xf numFmtId="0" fontId="102" fillId="0" borderId="0" xfId="917" applyFont="1" applyFill="1" applyAlignment="1">
      <alignment vertical="center" wrapText="1"/>
    </xf>
    <xf numFmtId="0" fontId="102" fillId="25" borderId="14" xfId="917" applyFont="1" applyFill="1" applyBorder="1" applyAlignment="1">
      <alignment horizontal="center" vertical="center" wrapText="1"/>
    </xf>
    <xf numFmtId="164" fontId="102" fillId="25" borderId="14" xfId="917" applyNumberFormat="1" applyFont="1" applyFill="1" applyBorder="1" applyAlignment="1">
      <alignment horizontal="right" vertical="center" wrapText="1"/>
    </xf>
    <xf numFmtId="0" fontId="105" fillId="25" borderId="19" xfId="917" applyFont="1" applyFill="1" applyBorder="1" applyAlignment="1">
      <alignment horizontal="center" vertical="center" wrapText="1"/>
    </xf>
    <xf numFmtId="0" fontId="105" fillId="25" borderId="0" xfId="917" applyFont="1" applyFill="1" applyAlignment="1">
      <alignment vertical="center" wrapText="1"/>
    </xf>
    <xf numFmtId="0" fontId="105" fillId="26" borderId="0" xfId="917" applyFont="1" applyFill="1" applyAlignment="1">
      <alignment vertical="center" wrapText="1"/>
    </xf>
    <xf numFmtId="164" fontId="105" fillId="25" borderId="14" xfId="917" applyNumberFormat="1" applyFont="1" applyFill="1" applyBorder="1" applyAlignment="1">
      <alignment horizontal="right" vertical="center" wrapText="1"/>
    </xf>
    <xf numFmtId="0" fontId="102" fillId="25" borderId="19" xfId="917" applyFont="1" applyFill="1" applyBorder="1" applyAlignment="1">
      <alignment horizontal="center" vertical="center" wrapText="1"/>
    </xf>
    <xf numFmtId="0" fontId="105" fillId="0" borderId="14" xfId="913" applyNumberFormat="1" applyFont="1" applyFill="1" applyBorder="1" applyAlignment="1">
      <alignment horizontal="center" vertical="center" wrapText="1"/>
    </xf>
    <xf numFmtId="164" fontId="105" fillId="0" borderId="14" xfId="916" applyNumberFormat="1" applyFont="1" applyFill="1" applyBorder="1" applyAlignment="1">
      <alignment horizontal="right" vertical="center" wrapText="1"/>
    </xf>
    <xf numFmtId="0" fontId="105" fillId="0" borderId="19" xfId="913" applyNumberFormat="1" applyFont="1" applyFill="1" applyBorder="1" applyAlignment="1">
      <alignment horizontal="center" vertical="center" wrapText="1"/>
    </xf>
    <xf numFmtId="0" fontId="102" fillId="25" borderId="14" xfId="913" applyNumberFormat="1" applyFont="1" applyFill="1" applyBorder="1" applyAlignment="1">
      <alignment horizontal="center" vertical="center" wrapText="1"/>
    </xf>
    <xf numFmtId="0" fontId="102" fillId="25" borderId="19" xfId="913" applyNumberFormat="1" applyFont="1" applyFill="1" applyBorder="1" applyAlignment="1">
      <alignment horizontal="center" vertical="center" wrapText="1"/>
    </xf>
    <xf numFmtId="0" fontId="102" fillId="25" borderId="0" xfId="917" applyFont="1" applyFill="1" applyAlignment="1">
      <alignment vertical="center" wrapText="1"/>
    </xf>
    <xf numFmtId="0" fontId="105" fillId="25" borderId="14" xfId="913" applyNumberFormat="1" applyFont="1" applyFill="1" applyBorder="1" applyAlignment="1">
      <alignment horizontal="center" vertical="center" wrapText="1"/>
    </xf>
    <xf numFmtId="164" fontId="105" fillId="0" borderId="14" xfId="916" applyNumberFormat="1" applyFont="1" applyBorder="1" applyAlignment="1">
      <alignment vertical="center" wrapText="1"/>
    </xf>
    <xf numFmtId="164" fontId="105" fillId="0" borderId="14" xfId="916" applyNumberFormat="1" applyFont="1" applyFill="1" applyBorder="1" applyAlignment="1">
      <alignment vertical="center" wrapText="1"/>
    </xf>
    <xf numFmtId="0" fontId="105" fillId="0" borderId="14" xfId="913" applyNumberFormat="1" applyFont="1" applyBorder="1" applyAlignment="1">
      <alignment horizontal="center" vertical="center" wrapText="1"/>
    </xf>
    <xf numFmtId="164" fontId="102" fillId="25" borderId="14" xfId="916" applyNumberFormat="1" applyFont="1" applyFill="1" applyBorder="1" applyAlignment="1">
      <alignment vertical="center" wrapText="1"/>
    </xf>
    <xf numFmtId="0" fontId="102" fillId="25" borderId="0" xfId="913" applyNumberFormat="1" applyFont="1" applyFill="1" applyAlignment="1">
      <alignment vertical="center" wrapText="1"/>
    </xf>
    <xf numFmtId="0" fontId="105" fillId="0" borderId="0" xfId="913" applyNumberFormat="1" applyFont="1" applyFill="1" applyAlignment="1">
      <alignment vertical="center" wrapText="1"/>
    </xf>
    <xf numFmtId="0" fontId="105" fillId="26" borderId="0" xfId="913" applyNumberFormat="1" applyFont="1" applyFill="1" applyAlignment="1">
      <alignment vertical="center" wrapText="1"/>
    </xf>
    <xf numFmtId="0" fontId="105" fillId="0" borderId="20" xfId="917" applyFont="1" applyFill="1" applyBorder="1" applyAlignment="1">
      <alignment horizontal="center" vertical="center" wrapText="1"/>
    </xf>
    <xf numFmtId="0" fontId="105" fillId="0" borderId="20" xfId="913" applyNumberFormat="1" applyFont="1" applyBorder="1" applyAlignment="1">
      <alignment vertical="center" wrapText="1"/>
    </xf>
    <xf numFmtId="164" fontId="105" fillId="0" borderId="0" xfId="913" applyNumberFormat="1" applyFont="1" applyAlignment="1">
      <alignment vertical="center" wrapText="1"/>
    </xf>
    <xf numFmtId="164" fontId="105" fillId="0" borderId="0" xfId="913" applyNumberFormat="1" applyFont="1" applyFill="1" applyAlignment="1">
      <alignment vertical="center" wrapText="1"/>
    </xf>
    <xf numFmtId="164" fontId="105" fillId="0" borderId="20" xfId="1" applyNumberFormat="1" applyFont="1" applyFill="1" applyBorder="1" applyAlignment="1">
      <alignment horizontal="center" vertical="center" wrapText="1"/>
    </xf>
    <xf numFmtId="0" fontId="105" fillId="0" borderId="20" xfId="913" applyNumberFormat="1" applyFont="1" applyBorder="1" applyAlignment="1">
      <alignment horizontal="center" vertical="center" wrapText="1"/>
    </xf>
    <xf numFmtId="0" fontId="105" fillId="0" borderId="14" xfId="918" applyFont="1" applyBorder="1" applyAlignment="1">
      <alignment horizontal="center"/>
    </xf>
    <xf numFmtId="0" fontId="105" fillId="0" borderId="14" xfId="918" applyFont="1" applyBorder="1" applyAlignment="1">
      <alignment horizontal="center" vertical="center"/>
    </xf>
    <xf numFmtId="0" fontId="105" fillId="0" borderId="0" xfId="918" applyFont="1" applyAlignment="1">
      <alignment horizontal="center" vertical="center"/>
    </xf>
    <xf numFmtId="164" fontId="102" fillId="25" borderId="14" xfId="916" applyNumberFormat="1" applyFont="1" applyFill="1" applyBorder="1" applyAlignment="1">
      <alignment horizontal="center" vertical="center" wrapText="1"/>
    </xf>
    <xf numFmtId="0" fontId="105" fillId="25" borderId="19" xfId="913" applyNumberFormat="1" applyFont="1" applyFill="1" applyBorder="1" applyAlignment="1">
      <alignment horizontal="center" vertical="center" wrapText="1"/>
    </xf>
    <xf numFmtId="0" fontId="102" fillId="0" borderId="14" xfId="917" applyFont="1" applyFill="1" applyBorder="1" applyAlignment="1">
      <alignment horizontal="center" vertical="center" wrapText="1"/>
    </xf>
    <xf numFmtId="164" fontId="102" fillId="0" borderId="14" xfId="917" applyNumberFormat="1" applyFont="1" applyFill="1" applyBorder="1" applyAlignment="1">
      <alignment horizontal="right" vertical="center" wrapText="1"/>
    </xf>
    <xf numFmtId="164" fontId="107" fillId="0" borderId="20" xfId="917" applyNumberFormat="1" applyFont="1" applyFill="1" applyBorder="1" applyAlignment="1">
      <alignment horizontal="right" vertical="center" wrapText="1"/>
    </xf>
    <xf numFmtId="0" fontId="36" fillId="0" borderId="0" xfId="913" applyNumberFormat="1" applyFont="1" applyAlignment="1">
      <alignment horizontal="center" vertical="center"/>
    </xf>
    <xf numFmtId="0" fontId="105" fillId="25" borderId="0" xfId="913" applyNumberFormat="1" applyFont="1" applyFill="1" applyBorder="1" applyAlignment="1">
      <alignment horizontal="center" vertical="center" wrapText="1"/>
    </xf>
    <xf numFmtId="0" fontId="105" fillId="0" borderId="14" xfId="918" applyFont="1" applyBorder="1"/>
    <xf numFmtId="0" fontId="105" fillId="0" borderId="0" xfId="913" applyNumberFormat="1" applyFont="1" applyBorder="1" applyAlignment="1">
      <alignment horizontal="center" vertical="center" wrapText="1"/>
    </xf>
    <xf numFmtId="0" fontId="15" fillId="0" borderId="0" xfId="919" applyFont="1" applyAlignment="1">
      <alignment vertical="center" readingOrder="1"/>
    </xf>
    <xf numFmtId="0" fontId="1" fillId="0" borderId="0" xfId="919"/>
    <xf numFmtId="0" fontId="14" fillId="0" borderId="0" xfId="919" applyFont="1" applyAlignment="1">
      <alignment wrapText="1"/>
    </xf>
    <xf numFmtId="0" fontId="12" fillId="0" borderId="0" xfId="919" applyFont="1" applyAlignment="1">
      <alignment vertical="center" readingOrder="1"/>
    </xf>
    <xf numFmtId="0" fontId="13" fillId="0" borderId="0" xfId="919" applyFont="1" applyAlignment="1">
      <alignment vertical="center" readingOrder="1"/>
    </xf>
    <xf numFmtId="0" fontId="4" fillId="0" borderId="0" xfId="919" applyFont="1" applyAlignment="1">
      <alignment horizontal="center" vertical="center"/>
    </xf>
    <xf numFmtId="0" fontId="10" fillId="0" borderId="0" xfId="919" applyFont="1"/>
    <xf numFmtId="0" fontId="12" fillId="0" borderId="0" xfId="919" applyFont="1" applyAlignment="1">
      <alignment vertical="center" wrapText="1" readingOrder="1"/>
    </xf>
    <xf numFmtId="0" fontId="11" fillId="0" borderId="0" xfId="919" applyFont="1" applyAlignment="1">
      <alignment vertical="center" readingOrder="1"/>
    </xf>
    <xf numFmtId="0" fontId="9" fillId="0" borderId="0" xfId="919" applyFont="1" applyAlignment="1">
      <alignment horizontal="center" vertical="center" readingOrder="1"/>
    </xf>
    <xf numFmtId="0" fontId="8" fillId="0" borderId="14" xfId="920" applyFont="1" applyBorder="1" applyAlignment="1">
      <alignment horizontal="center" vertical="center" wrapText="1"/>
    </xf>
    <xf numFmtId="0" fontId="8" fillId="0" borderId="14" xfId="921" applyFont="1" applyBorder="1" applyAlignment="1">
      <alignment horizontal="center" vertical="center" wrapText="1"/>
    </xf>
    <xf numFmtId="0" fontId="8" fillId="0" borderId="14" xfId="920" applyFont="1" applyBorder="1" applyAlignment="1">
      <alignment horizontal="right" vertical="center" wrapText="1"/>
    </xf>
    <xf numFmtId="0" fontId="8" fillId="0" borderId="14" xfId="920" applyFont="1" applyFill="1" applyBorder="1" applyAlignment="1">
      <alignment horizontal="center" vertical="center" wrapText="1"/>
    </xf>
    <xf numFmtId="0" fontId="8" fillId="0" borderId="19" xfId="920" applyFont="1" applyBorder="1" applyAlignment="1">
      <alignment horizontal="left" vertical="center"/>
    </xf>
    <xf numFmtId="0" fontId="8" fillId="0" borderId="10" xfId="920" applyFont="1" applyBorder="1" applyAlignment="1">
      <alignment horizontal="center" vertical="center" wrapText="1"/>
    </xf>
    <xf numFmtId="0" fontId="8" fillId="0" borderId="11" xfId="921" applyFont="1" applyBorder="1" applyAlignment="1">
      <alignment horizontal="center" vertical="center" wrapText="1"/>
    </xf>
    <xf numFmtId="0" fontId="8" fillId="0" borderId="19" xfId="920" applyFont="1" applyBorder="1" applyAlignment="1">
      <alignment horizontal="center" vertical="center" wrapText="1"/>
    </xf>
    <xf numFmtId="0" fontId="8" fillId="0" borderId="11" xfId="920" applyFont="1" applyBorder="1" applyAlignment="1">
      <alignment horizontal="center" vertical="center" wrapText="1"/>
    </xf>
    <xf numFmtId="0" fontId="8" fillId="0" borderId="0" xfId="920" applyFont="1" applyBorder="1" applyAlignment="1">
      <alignment horizontal="center" vertical="center" wrapText="1"/>
    </xf>
    <xf numFmtId="0" fontId="5" fillId="0" borderId="14" xfId="919" applyFont="1" applyBorder="1" applyAlignment="1">
      <alignment horizontal="center" vertical="center" wrapText="1"/>
    </xf>
    <xf numFmtId="166" fontId="4" fillId="0" borderId="14" xfId="3" applyNumberFormat="1" applyFont="1" applyFill="1" applyBorder="1" applyAlignment="1">
      <alignment horizontal="center" vertical="center" wrapText="1"/>
    </xf>
    <xf numFmtId="3" fontId="5" fillId="0" borderId="14" xfId="919" applyNumberFormat="1" applyFont="1" applyBorder="1" applyAlignment="1">
      <alignment horizontal="right" vertical="center" wrapText="1"/>
    </xf>
    <xf numFmtId="0" fontId="6" fillId="0" borderId="14" xfId="920" applyFont="1" applyBorder="1" applyAlignment="1">
      <alignment horizontal="center" vertical="center" wrapText="1"/>
    </xf>
    <xf numFmtId="43" fontId="6" fillId="0" borderId="14" xfId="922" applyFont="1" applyFill="1" applyBorder="1" applyAlignment="1">
      <alignment horizontal="right" vertical="center" wrapText="1"/>
    </xf>
    <xf numFmtId="43" fontId="6" fillId="0" borderId="14" xfId="922" applyFont="1" applyFill="1" applyBorder="1" applyAlignment="1">
      <alignment horizontal="center" vertical="center" wrapText="1"/>
    </xf>
    <xf numFmtId="43" fontId="6" fillId="0" borderId="14" xfId="920" applyNumberFormat="1" applyFont="1" applyBorder="1" applyAlignment="1">
      <alignment horizontal="center" vertical="center" wrapText="1"/>
    </xf>
    <xf numFmtId="164" fontId="6" fillId="0" borderId="14" xfId="920" applyNumberFormat="1" applyFont="1" applyBorder="1" applyAlignment="1">
      <alignment horizontal="center" vertical="center" wrapText="1"/>
    </xf>
    <xf numFmtId="0" fontId="4" fillId="0" borderId="14" xfId="919" applyFont="1" applyBorder="1" applyAlignment="1">
      <alignment horizontal="center" vertical="center"/>
    </xf>
    <xf numFmtId="0" fontId="4" fillId="0" borderId="14" xfId="920" applyFont="1" applyBorder="1" applyAlignment="1">
      <alignment horizontal="center" vertical="center" wrapText="1"/>
    </xf>
    <xf numFmtId="0" fontId="5" fillId="0" borderId="19" xfId="919" applyFont="1" applyBorder="1" applyAlignment="1">
      <alignment horizontal="center" vertical="center" wrapText="1"/>
    </xf>
    <xf numFmtId="0" fontId="5" fillId="0" borderId="10" xfId="919" applyFont="1" applyBorder="1" applyAlignment="1">
      <alignment horizontal="center" vertical="center" wrapText="1"/>
    </xf>
    <xf numFmtId="0" fontId="99" fillId="0" borderId="10" xfId="919" applyFont="1" applyBorder="1" applyAlignment="1">
      <alignment horizontal="center" vertical="center"/>
    </xf>
    <xf numFmtId="3" fontId="5" fillId="0" borderId="10" xfId="919" applyNumberFormat="1" applyFont="1" applyBorder="1" applyAlignment="1">
      <alignment horizontal="right" vertical="center" wrapText="1"/>
    </xf>
    <xf numFmtId="3" fontId="5" fillId="0" borderId="11" xfId="919" applyNumberFormat="1" applyFont="1" applyBorder="1" applyAlignment="1">
      <alignment horizontal="right" vertical="center" wrapText="1"/>
    </xf>
    <xf numFmtId="43" fontId="6" fillId="0" borderId="19" xfId="920" applyNumberFormat="1" applyFont="1" applyBorder="1" applyAlignment="1">
      <alignment horizontal="center" vertical="center" wrapText="1"/>
    </xf>
    <xf numFmtId="164" fontId="14" fillId="0" borderId="14" xfId="920" applyNumberFormat="1" applyFont="1" applyBorder="1" applyAlignment="1">
      <alignment horizontal="center" vertical="center" wrapText="1"/>
    </xf>
    <xf numFmtId="3" fontId="5" fillId="0" borderId="14" xfId="923" applyNumberFormat="1" applyFont="1" applyBorder="1" applyAlignment="1">
      <alignment horizontal="right" vertical="center"/>
    </xf>
    <xf numFmtId="0" fontId="75" fillId="25" borderId="0" xfId="778" applyNumberFormat="1" applyFont="1" applyFill="1" applyProtection="1"/>
    <xf numFmtId="0" fontId="111" fillId="25" borderId="0" xfId="778" applyNumberFormat="1" applyFont="1" applyFill="1" applyAlignment="1" applyProtection="1">
      <alignment horizontal="right"/>
    </xf>
    <xf numFmtId="0" fontId="110" fillId="25" borderId="0" xfId="778" applyNumberFormat="1" applyFont="1" applyFill="1" applyAlignment="1" applyProtection="1">
      <alignment horizontal="center" vertical="center"/>
    </xf>
    <xf numFmtId="0" fontId="110" fillId="25" borderId="0" xfId="778" applyNumberFormat="1" applyFont="1" applyFill="1" applyAlignment="1" applyProtection="1">
      <alignment horizontal="center" wrapText="1"/>
    </xf>
    <xf numFmtId="0" fontId="110" fillId="25" borderId="0" xfId="778" applyNumberFormat="1" applyFont="1" applyFill="1" applyAlignment="1" applyProtection="1">
      <alignment horizontal="center"/>
    </xf>
    <xf numFmtId="0" fontId="15" fillId="0" borderId="0" xfId="919" applyFont="1" applyAlignment="1">
      <alignment horizontal="center" vertical="center" readingOrder="1"/>
    </xf>
    <xf numFmtId="0" fontId="14" fillId="0" borderId="0" xfId="919" applyFont="1" applyAlignment="1">
      <alignment horizontal="center" vertical="center" wrapText="1"/>
    </xf>
    <xf numFmtId="0" fontId="12" fillId="0" borderId="0" xfId="919" applyFont="1" applyAlignment="1">
      <alignment horizontal="center" vertical="center" wrapText="1" readingOrder="1"/>
    </xf>
    <xf numFmtId="0" fontId="12" fillId="0" borderId="0" xfId="919" applyFont="1" applyAlignment="1">
      <alignment horizontal="center" vertical="center" readingOrder="1"/>
    </xf>
    <xf numFmtId="0" fontId="11" fillId="0" borderId="0" xfId="919" applyFont="1" applyAlignment="1">
      <alignment horizontal="center" vertical="center" readingOrder="1"/>
    </xf>
    <xf numFmtId="0" fontId="41" fillId="0" borderId="0" xfId="0" applyFont="1" applyAlignment="1">
      <alignment horizontal="center" vertical="center" readingOrder="1"/>
    </xf>
    <xf numFmtId="0" fontId="106" fillId="0" borderId="0" xfId="0" applyFont="1" applyAlignment="1">
      <alignment horizontal="center" vertical="center" wrapText="1" readingOrder="1"/>
    </xf>
    <xf numFmtId="0" fontId="106" fillId="0" borderId="0" xfId="0" applyFont="1" applyAlignment="1">
      <alignment horizontal="center" vertical="center" readingOrder="1"/>
    </xf>
    <xf numFmtId="0" fontId="109" fillId="0" borderId="0" xfId="540" applyNumberFormat="1" applyFont="1" applyFill="1" applyAlignment="1">
      <alignment horizontal="center" vertical="center" readingOrder="1"/>
    </xf>
    <xf numFmtId="0" fontId="100" fillId="0" borderId="0" xfId="913" applyNumberFormat="1" applyFont="1" applyFill="1" applyAlignment="1">
      <alignment horizontal="center" vertical="center" wrapText="1"/>
    </xf>
    <xf numFmtId="0" fontId="108" fillId="0" borderId="0" xfId="540" applyNumberFormat="1" applyFont="1" applyFill="1" applyAlignment="1">
      <alignment horizontal="center" vertical="center" readingOrder="1"/>
    </xf>
    <xf numFmtId="0" fontId="108" fillId="0" borderId="0" xfId="540" applyNumberFormat="1" applyFont="1" applyFill="1" applyAlignment="1">
      <alignment horizontal="center" vertical="center" wrapText="1" readingOrder="1"/>
    </xf>
    <xf numFmtId="0" fontId="102" fillId="25" borderId="13" xfId="913" applyFont="1" applyFill="1" applyBorder="1" applyAlignment="1">
      <alignment horizontal="center" vertical="center" wrapText="1"/>
    </xf>
    <xf numFmtId="0" fontId="102" fillId="25" borderId="12" xfId="913" applyFont="1" applyFill="1" applyBorder="1" applyAlignment="1">
      <alignment horizontal="center" vertical="center" wrapText="1"/>
    </xf>
    <xf numFmtId="164" fontId="102" fillId="0" borderId="13" xfId="1" applyNumberFormat="1" applyFont="1" applyBorder="1" applyAlignment="1">
      <alignment horizontal="center" vertical="center" wrapText="1"/>
    </xf>
    <xf numFmtId="164" fontId="102" fillId="0" borderId="12" xfId="1" applyNumberFormat="1" applyFont="1" applyBorder="1" applyAlignment="1">
      <alignment horizontal="center" vertical="center" wrapText="1"/>
    </xf>
    <xf numFmtId="164" fontId="102" fillId="0" borderId="13" xfId="914" applyNumberFormat="1" applyFont="1" applyBorder="1" applyAlignment="1">
      <alignment horizontal="center" vertical="center" wrapText="1"/>
    </xf>
    <xf numFmtId="164" fontId="102" fillId="0" borderId="12" xfId="914" applyNumberFormat="1" applyFont="1" applyBorder="1" applyAlignment="1">
      <alignment horizontal="center" vertical="center" wrapText="1"/>
    </xf>
    <xf numFmtId="0" fontId="102" fillId="25" borderId="13" xfId="913" applyNumberFormat="1" applyFont="1" applyFill="1" applyBorder="1" applyAlignment="1">
      <alignment horizontal="center" vertical="center" wrapText="1"/>
    </xf>
    <xf numFmtId="0" fontId="102" fillId="25" borderId="12" xfId="913" applyNumberFormat="1" applyFont="1" applyFill="1" applyBorder="1" applyAlignment="1">
      <alignment horizontal="center" vertical="center" wrapText="1"/>
    </xf>
    <xf numFmtId="0" fontId="105" fillId="0" borderId="14" xfId="913" applyNumberFormat="1" applyFont="1" applyBorder="1" applyAlignment="1">
      <alignment horizontal="center" vertical="center" wrapText="1"/>
    </xf>
    <xf numFmtId="164" fontId="102" fillId="0" borderId="14" xfId="916" applyNumberFormat="1" applyFont="1" applyBorder="1" applyAlignment="1">
      <alignment horizontal="center" vertical="center" wrapText="1"/>
    </xf>
    <xf numFmtId="164" fontId="102" fillId="0" borderId="15" xfId="916" applyNumberFormat="1" applyFont="1" applyBorder="1" applyAlignment="1">
      <alignment horizontal="center" vertical="center" wrapText="1"/>
    </xf>
    <xf numFmtId="164" fontId="102" fillId="0" borderId="16" xfId="916" applyNumberFormat="1" applyFont="1" applyBorder="1" applyAlignment="1">
      <alignment horizontal="center" vertical="center" wrapText="1"/>
    </xf>
    <xf numFmtId="0" fontId="102" fillId="25" borderId="17" xfId="913" applyNumberFormat="1" applyFont="1" applyFill="1" applyBorder="1" applyAlignment="1">
      <alignment horizontal="center" vertical="center" wrapText="1"/>
    </xf>
    <xf numFmtId="0" fontId="102" fillId="25" borderId="18" xfId="913" applyNumberFormat="1" applyFont="1" applyFill="1" applyBorder="1" applyAlignment="1">
      <alignment horizontal="center" vertical="center" wrapText="1"/>
    </xf>
    <xf numFmtId="0" fontId="102" fillId="0" borderId="14" xfId="913" applyNumberFormat="1" applyFont="1" applyBorder="1" applyAlignment="1">
      <alignment horizontal="center" vertical="center" wrapText="1"/>
    </xf>
  </cellXfs>
  <cellStyles count="925">
    <cellStyle name=" 1" xfId="8"/>
    <cellStyle name="??" xfId="9"/>
    <cellStyle name="?? [0.00]_PRODUCT DETAIL Q1" xfId="10"/>
    <cellStyle name="?? [0]" xfId="11"/>
    <cellStyle name="???? [0.00]_PRODUCT DETAIL Q1" xfId="12"/>
    <cellStyle name="????_PRODUCT DETAIL Q1" xfId="13"/>
    <cellStyle name="???_HOBONG" xfId="14"/>
    <cellStyle name="??_(????)??????" xfId="15"/>
    <cellStyle name="_ET_STYLE_NoName_00_" xfId="16"/>
    <cellStyle name="20% - Accent1 2" xfId="17"/>
    <cellStyle name="20% - Accent1 2 2" xfId="18"/>
    <cellStyle name="20% - Accent1 2 2 2" xfId="19"/>
    <cellStyle name="20% - Accent1 2 3" xfId="20"/>
    <cellStyle name="20% - Accent1 3" xfId="21"/>
    <cellStyle name="20% - Accent1 3 2" xfId="22"/>
    <cellStyle name="20% - Accent1 3 2 2" xfId="23"/>
    <cellStyle name="20% - Accent1 3 3" xfId="24"/>
    <cellStyle name="20% - Accent2 2" xfId="25"/>
    <cellStyle name="20% - Accent2 2 2" xfId="26"/>
    <cellStyle name="20% - Accent2 2 2 2" xfId="27"/>
    <cellStyle name="20% - Accent2 2 3" xfId="28"/>
    <cellStyle name="20% - Accent2 3" xfId="29"/>
    <cellStyle name="20% - Accent2 3 2" xfId="30"/>
    <cellStyle name="20% - Accent2 3 2 2" xfId="31"/>
    <cellStyle name="20% - Accent2 3 3" xfId="32"/>
    <cellStyle name="20% - Accent3 2" xfId="33"/>
    <cellStyle name="20% - Accent3 2 2" xfId="34"/>
    <cellStyle name="20% - Accent3 2 2 2" xfId="35"/>
    <cellStyle name="20% - Accent3 2 3" xfId="36"/>
    <cellStyle name="20% - Accent3 3" xfId="37"/>
    <cellStyle name="20% - Accent3 3 2" xfId="38"/>
    <cellStyle name="20% - Accent3 3 2 2" xfId="39"/>
    <cellStyle name="20% - Accent3 3 3" xfId="40"/>
    <cellStyle name="20% - Accent4 2" xfId="41"/>
    <cellStyle name="20% - Accent4 2 2" xfId="42"/>
    <cellStyle name="20% - Accent4 2 2 2" xfId="43"/>
    <cellStyle name="20% - Accent4 2 3" xfId="44"/>
    <cellStyle name="20% - Accent4 3" xfId="45"/>
    <cellStyle name="20% - Accent4 3 2" xfId="46"/>
    <cellStyle name="20% - Accent4 3 2 2" xfId="47"/>
    <cellStyle name="20% - Accent4 3 3" xfId="48"/>
    <cellStyle name="20% - Accent5 2" xfId="49"/>
    <cellStyle name="20% - Accent5 2 2" xfId="50"/>
    <cellStyle name="20% - Accent5 2 2 2" xfId="51"/>
    <cellStyle name="20% - Accent5 2 3" xfId="52"/>
    <cellStyle name="20% - Accent5 3" xfId="53"/>
    <cellStyle name="20% - Accent5 3 2" xfId="54"/>
    <cellStyle name="20% - Accent5 3 2 2" xfId="55"/>
    <cellStyle name="20% - Accent5 3 3" xfId="56"/>
    <cellStyle name="20% - Accent6 2" xfId="57"/>
    <cellStyle name="20% - Accent6 2 2" xfId="58"/>
    <cellStyle name="20% - Accent6 2 2 2" xfId="59"/>
    <cellStyle name="20% - Accent6 2 3" xfId="60"/>
    <cellStyle name="20% - Accent6 3" xfId="61"/>
    <cellStyle name="20% - Accent6 3 2" xfId="62"/>
    <cellStyle name="20% - Accent6 3 2 2" xfId="63"/>
    <cellStyle name="20% - Accent6 3 3" xfId="64"/>
    <cellStyle name="40% - Accent1 2" xfId="65"/>
    <cellStyle name="40% - Accent1 2 2" xfId="66"/>
    <cellStyle name="40% - Accent1 2 2 2" xfId="67"/>
    <cellStyle name="40% - Accent1 2 3" xfId="68"/>
    <cellStyle name="40% - Accent1 3" xfId="69"/>
    <cellStyle name="40% - Accent1 3 2" xfId="70"/>
    <cellStyle name="40% - Accent1 3 2 2" xfId="71"/>
    <cellStyle name="40% - Accent1 3 3" xfId="72"/>
    <cellStyle name="40% - Accent2 2" xfId="73"/>
    <cellStyle name="40% - Accent2 2 2" xfId="74"/>
    <cellStyle name="40% - Accent2 2 2 2" xfId="75"/>
    <cellStyle name="40% - Accent2 2 3" xfId="76"/>
    <cellStyle name="40% - Accent2 3" xfId="77"/>
    <cellStyle name="40% - Accent2 3 2" xfId="78"/>
    <cellStyle name="40% - Accent2 3 2 2" xfId="79"/>
    <cellStyle name="40% - Accent2 3 3" xfId="80"/>
    <cellStyle name="40% - Accent3 2" xfId="81"/>
    <cellStyle name="40% - Accent3 2 2" xfId="82"/>
    <cellStyle name="40% - Accent3 2 2 2" xfId="83"/>
    <cellStyle name="40% - Accent3 2 3" xfId="84"/>
    <cellStyle name="40% - Accent3 3" xfId="85"/>
    <cellStyle name="40% - Accent3 3 2" xfId="86"/>
    <cellStyle name="40% - Accent3 3 2 2" xfId="87"/>
    <cellStyle name="40% - Accent3 3 3" xfId="88"/>
    <cellStyle name="40% - Accent4 2" xfId="89"/>
    <cellStyle name="40% - Accent4 2 2" xfId="90"/>
    <cellStyle name="40% - Accent4 2 2 2" xfId="91"/>
    <cellStyle name="40% - Accent4 2 3" xfId="92"/>
    <cellStyle name="40% - Accent4 3" xfId="93"/>
    <cellStyle name="40% - Accent4 3 2" xfId="94"/>
    <cellStyle name="40% - Accent4 3 2 2" xfId="95"/>
    <cellStyle name="40% - Accent4 3 3" xfId="96"/>
    <cellStyle name="40% - Accent5 2" xfId="97"/>
    <cellStyle name="40% - Accent5 2 2" xfId="98"/>
    <cellStyle name="40% - Accent5 2 2 2" xfId="99"/>
    <cellStyle name="40% - Accent5 2 3" xfId="100"/>
    <cellStyle name="40% - Accent5 3" xfId="101"/>
    <cellStyle name="40% - Accent5 3 2" xfId="102"/>
    <cellStyle name="40% - Accent5 3 2 2" xfId="103"/>
    <cellStyle name="40% - Accent5 3 3" xfId="104"/>
    <cellStyle name="40% - Accent6 2" xfId="105"/>
    <cellStyle name="40% - Accent6 2 2" xfId="106"/>
    <cellStyle name="40% - Accent6 2 2 2" xfId="107"/>
    <cellStyle name="40% - Accent6 2 3" xfId="108"/>
    <cellStyle name="40% - Accent6 3" xfId="109"/>
    <cellStyle name="40% - Accent6 3 2" xfId="110"/>
    <cellStyle name="40% - Accent6 3 2 2" xfId="111"/>
    <cellStyle name="40% - Accent6 3 3" xfId="112"/>
    <cellStyle name="60% - Accent1 2" xfId="113"/>
    <cellStyle name="60% - Accent1 3" xfId="114"/>
    <cellStyle name="60% - Accent2 2" xfId="115"/>
    <cellStyle name="60% - Accent2 3" xfId="116"/>
    <cellStyle name="60% - Accent3 2" xfId="117"/>
    <cellStyle name="60% - Accent3 3" xfId="118"/>
    <cellStyle name="60% - Accent4 2" xfId="119"/>
    <cellStyle name="60% - Accent4 3" xfId="120"/>
    <cellStyle name="60% - Accent5 2" xfId="121"/>
    <cellStyle name="60% - Accent5 3" xfId="122"/>
    <cellStyle name="60% - Accent6 2" xfId="123"/>
    <cellStyle name="60% - Accent6 3" xfId="124"/>
    <cellStyle name="Accent1 2" xfId="125"/>
    <cellStyle name="Accent1 3" xfId="126"/>
    <cellStyle name="Accent2 2" xfId="127"/>
    <cellStyle name="Accent2 3" xfId="128"/>
    <cellStyle name="Accent3 2" xfId="129"/>
    <cellStyle name="Accent3 3" xfId="130"/>
    <cellStyle name="Accent4 2" xfId="131"/>
    <cellStyle name="Accent4 3" xfId="132"/>
    <cellStyle name="Accent5 2" xfId="133"/>
    <cellStyle name="Accent5 3" xfId="134"/>
    <cellStyle name="Accent6 2" xfId="135"/>
    <cellStyle name="Accent6 3" xfId="136"/>
    <cellStyle name="Bad 2" xfId="137"/>
    <cellStyle name="Bad 3" xfId="138"/>
    <cellStyle name="Bình thường 12" xfId="139"/>
    <cellStyle name="Bình thường 2" xfId="140"/>
    <cellStyle name="Bình thường 2 2" xfId="141"/>
    <cellStyle name="Bình thường 3" xfId="142"/>
    <cellStyle name="Bình thường 3 2" xfId="143"/>
    <cellStyle name="Bình thường 3 3" xfId="144"/>
    <cellStyle name="Bình thường 4" xfId="145"/>
    <cellStyle name="Bình thường 5" xfId="146"/>
    <cellStyle name="Bình thường 5 2" xfId="147"/>
    <cellStyle name="Bình thường 5 2 2" xfId="148"/>
    <cellStyle name="Bình thường 5 2 3" xfId="149"/>
    <cellStyle name="Bình thường 6" xfId="150"/>
    <cellStyle name="Bình thường 7" xfId="151"/>
    <cellStyle name="Calculation 2" xfId="152"/>
    <cellStyle name="Calculation 3" xfId="153"/>
    <cellStyle name="Check Cell 2" xfId="154"/>
    <cellStyle name="Check Cell 3" xfId="155"/>
    <cellStyle name="Chuẩn 2" xfId="156"/>
    <cellStyle name="Comma" xfId="1" builtinId="3"/>
    <cellStyle name="Comma [0] 2" xfId="157"/>
    <cellStyle name="Comma [0] 2 2" xfId="158"/>
    <cellStyle name="Comma [0] 3" xfId="159"/>
    <cellStyle name="Comma [0] 4" xfId="160"/>
    <cellStyle name="Comma [0] 5" xfId="161"/>
    <cellStyle name="Comma 10" xfId="162"/>
    <cellStyle name="Comma 10 2" xfId="163"/>
    <cellStyle name="Comma 10 2 2" xfId="164"/>
    <cellStyle name="Comma 10 2 2 2" xfId="165"/>
    <cellStyle name="Comma 10 2 2 2 2" xfId="166"/>
    <cellStyle name="Comma 10 2 2 2 3" xfId="167"/>
    <cellStyle name="Comma 10 2 2 3" xfId="168"/>
    <cellStyle name="Comma 10 2 2 4" xfId="169"/>
    <cellStyle name="Comma 10 2 3" xfId="170"/>
    <cellStyle name="Comma 10 3" xfId="171"/>
    <cellStyle name="Comma 10 4" xfId="172"/>
    <cellStyle name="Comma 11" xfId="173"/>
    <cellStyle name="Comma 11 2" xfId="174"/>
    <cellStyle name="Comma 11 2 2" xfId="175"/>
    <cellStyle name="Comma 11 2 3" xfId="176"/>
    <cellStyle name="Comma 11 3" xfId="177"/>
    <cellStyle name="Comma 11 3 2" xfId="178"/>
    <cellStyle name="Comma 11 4" xfId="179"/>
    <cellStyle name="Comma 11 5" xfId="180"/>
    <cellStyle name="Comma 12" xfId="181"/>
    <cellStyle name="Comma 12 2" xfId="182"/>
    <cellStyle name="Comma 12 2 2" xfId="183"/>
    <cellStyle name="Comma 12 3" xfId="184"/>
    <cellStyle name="Comma 12 3 2" xfId="185"/>
    <cellStyle name="Comma 12 4" xfId="186"/>
    <cellStyle name="Comma 12 5" xfId="187"/>
    <cellStyle name="Comma 13" xfId="188"/>
    <cellStyle name="Comma 13 2" xfId="189"/>
    <cellStyle name="Comma 13 3" xfId="190"/>
    <cellStyle name="Comma 14" xfId="191"/>
    <cellStyle name="Comma 14 2" xfId="192"/>
    <cellStyle name="Comma 14 2 3" xfId="193"/>
    <cellStyle name="Comma 14 3" xfId="194"/>
    <cellStyle name="Comma 14 4" xfId="195"/>
    <cellStyle name="Comma 14 5" xfId="196"/>
    <cellStyle name="Comma 15" xfId="197"/>
    <cellStyle name="Comma 15 2" xfId="198"/>
    <cellStyle name="Comma 15 2 2_27-7 danh muc thau 2016 tuan mail" xfId="199"/>
    <cellStyle name="Comma 15 2_27-7 danh muc thau 2016 tuan mail" xfId="200"/>
    <cellStyle name="Comma 16" xfId="201"/>
    <cellStyle name="Comma 16 3" xfId="202"/>
    <cellStyle name="Comma 16 3 2" xfId="203"/>
    <cellStyle name="Comma 17" xfId="204"/>
    <cellStyle name="Comma 18" xfId="205"/>
    <cellStyle name="Comma 19" xfId="3"/>
    <cellStyle name="Comma 2" xfId="206"/>
    <cellStyle name="Comma 2 10" xfId="207"/>
    <cellStyle name="Comma 2 10 2" xfId="208"/>
    <cellStyle name="Comma 2 11" xfId="209"/>
    <cellStyle name="Comma 2 12" xfId="210"/>
    <cellStyle name="Comma 2 13" xfId="211"/>
    <cellStyle name="Comma 2 14" xfId="212"/>
    <cellStyle name="Comma 2 15" xfId="6"/>
    <cellStyle name="Comma 2 16" xfId="213"/>
    <cellStyle name="Comma 2 17" xfId="916"/>
    <cellStyle name="Comma 2 2" xfId="214"/>
    <cellStyle name="Comma 2 2 11" xfId="215"/>
    <cellStyle name="Comma 2 2 2" xfId="216"/>
    <cellStyle name="Comma 2 2 2 13 2" xfId="217"/>
    <cellStyle name="Comma 2 2 2 2" xfId="218"/>
    <cellStyle name="Comma 2 2 2 2 2" xfId="219"/>
    <cellStyle name="Comma 2 2 3" xfId="220"/>
    <cellStyle name="Comma 2 2 3 2" xfId="221"/>
    <cellStyle name="Comma 2 2 3 2 2" xfId="222"/>
    <cellStyle name="Comma 2 2 3 3" xfId="223"/>
    <cellStyle name="Comma 2 2 4" xfId="224"/>
    <cellStyle name="Comma 2 2 5" xfId="225"/>
    <cellStyle name="Comma 2 2 6" xfId="226"/>
    <cellStyle name="Comma 2 2 7" xfId="227"/>
    <cellStyle name="Comma 2 20" xfId="228"/>
    <cellStyle name="Comma 2 22" xfId="229"/>
    <cellStyle name="Comma 2 24" xfId="230"/>
    <cellStyle name="Comma 2 3" xfId="231"/>
    <cellStyle name="Comma 2 3 2" xfId="232"/>
    <cellStyle name="Comma 2 3 2 2" xfId="233"/>
    <cellStyle name="Comma 2 3 2 2 2" xfId="234"/>
    <cellStyle name="Comma 2 3 2 3" xfId="235"/>
    <cellStyle name="Comma 2 3 3" xfId="236"/>
    <cellStyle name="Comma 2 3_27-7 danh muc thau 2016 tuan mail" xfId="237"/>
    <cellStyle name="Comma 2 4" xfId="238"/>
    <cellStyle name="Comma 2 4 2" xfId="239"/>
    <cellStyle name="Comma 2 4 2 2" xfId="240"/>
    <cellStyle name="Comma 2 4 3" xfId="241"/>
    <cellStyle name="Comma 2 4 4" xfId="242"/>
    <cellStyle name="Comma 2 5" xfId="243"/>
    <cellStyle name="Comma 2 5 2" xfId="244"/>
    <cellStyle name="Comma 2 5_27-7 danh muc thau 2016 tuan mail" xfId="245"/>
    <cellStyle name="Comma 2 6" xfId="246"/>
    <cellStyle name="Comma 2 6 2" xfId="247"/>
    <cellStyle name="Comma 2 7" xfId="248"/>
    <cellStyle name="Comma 2 8" xfId="249"/>
    <cellStyle name="Comma 2 9" xfId="250"/>
    <cellStyle name="Comma 2 9 2" xfId="251"/>
    <cellStyle name="Comma 2 9 2 2" xfId="252"/>
    <cellStyle name="Comma 2 9 2 2 2" xfId="253"/>
    <cellStyle name="Comma 2 9 2 2 2 2 3" xfId="254"/>
    <cellStyle name="Comma 2 9 2 2 2 2 3 2" xfId="255"/>
    <cellStyle name="Comma 2 9 3" xfId="256"/>
    <cellStyle name="Comma 2 9 4" xfId="257"/>
    <cellStyle name="Comma 2_TTYT THI XA_2013" xfId="258"/>
    <cellStyle name="Comma 20" xfId="259"/>
    <cellStyle name="Comma 21" xfId="260"/>
    <cellStyle name="Comma 21 2" xfId="261"/>
    <cellStyle name="Comma 21 2 2" xfId="262"/>
    <cellStyle name="Comma 21 3" xfId="263"/>
    <cellStyle name="Comma 21 4" xfId="264"/>
    <cellStyle name="Comma 21 5" xfId="265"/>
    <cellStyle name="Comma 22" xfId="266"/>
    <cellStyle name="Comma 23" xfId="267"/>
    <cellStyle name="Comma 23 2" xfId="268"/>
    <cellStyle name="Comma 24" xfId="269"/>
    <cellStyle name="Comma 24 2" xfId="270"/>
    <cellStyle name="Comma 24 2 2" xfId="271"/>
    <cellStyle name="Comma 24 3" xfId="272"/>
    <cellStyle name="Comma 25" xfId="273"/>
    <cellStyle name="Comma 25 2" xfId="274"/>
    <cellStyle name="Comma 25 2 2" xfId="275"/>
    <cellStyle name="Comma 25 3" xfId="276"/>
    <cellStyle name="Comma 26" xfId="277"/>
    <cellStyle name="Comma 27" xfId="278"/>
    <cellStyle name="Comma 27 2" xfId="279"/>
    <cellStyle name="Comma 28" xfId="280"/>
    <cellStyle name="Comma 29" xfId="281"/>
    <cellStyle name="Comma 29 2" xfId="282"/>
    <cellStyle name="Comma 3" xfId="283"/>
    <cellStyle name="Comma 3 10" xfId="284"/>
    <cellStyle name="Comma 3 15" xfId="285"/>
    <cellStyle name="Comma 3 2" xfId="286"/>
    <cellStyle name="Comma 3 2 2" xfId="287"/>
    <cellStyle name="Comma 3 2 2 2" xfId="288"/>
    <cellStyle name="Comma 3 2 2 2 2" xfId="289"/>
    <cellStyle name="Comma 3 2 2 3" xfId="290"/>
    <cellStyle name="Comma 3 2 3" xfId="291"/>
    <cellStyle name="Comma 3 2 4" xfId="292"/>
    <cellStyle name="Comma 3 2 5" xfId="293"/>
    <cellStyle name="Comma 3 2 6" xfId="294"/>
    <cellStyle name="Comma 3 3" xfId="295"/>
    <cellStyle name="Comma 3 4" xfId="296"/>
    <cellStyle name="Comma 3 4 2" xfId="297"/>
    <cellStyle name="Comma 3 4 3" xfId="298"/>
    <cellStyle name="Comma 3 5" xfId="299"/>
    <cellStyle name="Comma 3 6" xfId="300"/>
    <cellStyle name="Comma 3 7" xfId="301"/>
    <cellStyle name="Comma 3 8" xfId="302"/>
    <cellStyle name="Comma 30" xfId="303"/>
    <cellStyle name="Comma 31" xfId="304"/>
    <cellStyle name="Comma 31 2" xfId="305"/>
    <cellStyle name="Comma 32" xfId="306"/>
    <cellStyle name="Comma 33" xfId="307"/>
    <cellStyle name="Comma 33 2" xfId="308"/>
    <cellStyle name="Comma 33 2 2" xfId="309"/>
    <cellStyle name="Comma 33 3" xfId="310"/>
    <cellStyle name="Comma 34" xfId="311"/>
    <cellStyle name="Comma 35" xfId="312"/>
    <cellStyle name="Comma 36" xfId="313"/>
    <cellStyle name="Comma 37" xfId="314"/>
    <cellStyle name="Comma 38" xfId="914"/>
    <cellStyle name="Comma 39" xfId="922"/>
    <cellStyle name="Comma 4" xfId="315"/>
    <cellStyle name="Comma 4 2" xfId="316"/>
    <cellStyle name="Comma 4 2 2" xfId="317"/>
    <cellStyle name="Comma 4 2 3" xfId="318"/>
    <cellStyle name="Comma 4 3" xfId="319"/>
    <cellStyle name="Comma 4 3 2" xfId="320"/>
    <cellStyle name="Comma 4 4" xfId="321"/>
    <cellStyle name="Comma 4 5" xfId="322"/>
    <cellStyle name="Comma 41" xfId="323"/>
    <cellStyle name="Comma 43" xfId="324"/>
    <cellStyle name="Comma 45" xfId="325"/>
    <cellStyle name="Comma 49" xfId="326"/>
    <cellStyle name="Comma 5" xfId="327"/>
    <cellStyle name="Comma 5 2" xfId="328"/>
    <cellStyle name="Comma 5 2 2" xfId="329"/>
    <cellStyle name="Comma 5 3" xfId="330"/>
    <cellStyle name="Comma 5 3 2" xfId="331"/>
    <cellStyle name="Comma 5 3 3" xfId="332"/>
    <cellStyle name="Comma 5 4" xfId="333"/>
    <cellStyle name="Comma 5 4 2" xfId="334"/>
    <cellStyle name="Comma 5 5" xfId="335"/>
    <cellStyle name="Comma 52" xfId="336"/>
    <cellStyle name="Comma 6" xfId="337"/>
    <cellStyle name="Comma 6 2" xfId="338"/>
    <cellStyle name="Comma 6 3" xfId="339"/>
    <cellStyle name="Comma 6 3 2" xfId="340"/>
    <cellStyle name="Comma 6 4" xfId="341"/>
    <cellStyle name="Comma 62 2" xfId="342"/>
    <cellStyle name="Comma 7" xfId="343"/>
    <cellStyle name="Comma 7 2" xfId="344"/>
    <cellStyle name="Comma 7 2 2" xfId="345"/>
    <cellStyle name="Comma 7 2 3" xfId="346"/>
    <cellStyle name="Comma 8" xfId="347"/>
    <cellStyle name="Comma 8 2" xfId="348"/>
    <cellStyle name="Comma 8 3" xfId="349"/>
    <cellStyle name="Comma 8 4" xfId="350"/>
    <cellStyle name="Comma 8 4 2" xfId="351"/>
    <cellStyle name="Comma 8 5" xfId="352"/>
    <cellStyle name="Comma 8 6" xfId="353"/>
    <cellStyle name="Comma 82" xfId="354"/>
    <cellStyle name="Comma 9" xfId="355"/>
    <cellStyle name="Comma 9 10" xfId="356"/>
    <cellStyle name="Comma 9 2" xfId="357"/>
    <cellStyle name="Comma0" xfId="358"/>
    <cellStyle name="Currency 2" xfId="359"/>
    <cellStyle name="Currency 2 2" xfId="360"/>
    <cellStyle name="Currency 2 5" xfId="361"/>
    <cellStyle name="Currency 3" xfId="362"/>
    <cellStyle name="Currency 3 2" xfId="363"/>
    <cellStyle name="Currency 3 2 2" xfId="364"/>
    <cellStyle name="Currency 3 3" xfId="365"/>
    <cellStyle name="Currency 4" xfId="366"/>
    <cellStyle name="Currency 5" xfId="367"/>
    <cellStyle name="Currency0" xfId="368"/>
    <cellStyle name="Date" xfId="369"/>
    <cellStyle name="Dấu phảy [0] 2" xfId="370"/>
    <cellStyle name="Dấu_phảy 2" xfId="371"/>
    <cellStyle name="Excel Built-in Normal" xfId="372"/>
    <cellStyle name="Excel Built-in Normal 2" xfId="373"/>
    <cellStyle name="Explanatory Text 2" xfId="374"/>
    <cellStyle name="Explanatory Text 3" xfId="375"/>
    <cellStyle name="Fixed" xfId="376"/>
    <cellStyle name="Good 2" xfId="377"/>
    <cellStyle name="Good 3" xfId="378"/>
    <cellStyle name="Heading 1 2" xfId="379"/>
    <cellStyle name="Heading 1 3" xfId="380"/>
    <cellStyle name="Heading 2 2" xfId="381"/>
    <cellStyle name="Heading 2 3" xfId="382"/>
    <cellStyle name="Heading 3 2" xfId="383"/>
    <cellStyle name="Heading 3 3" xfId="384"/>
    <cellStyle name="Heading 4 2" xfId="385"/>
    <cellStyle name="Heading 4 3" xfId="386"/>
    <cellStyle name="Hyperlink 2" xfId="387"/>
    <cellStyle name="Hyperlink 2 2" xfId="388"/>
    <cellStyle name="Hyperlink 3" xfId="389"/>
    <cellStyle name="Hyperlink 4" xfId="390"/>
    <cellStyle name="Input 2" xfId="391"/>
    <cellStyle name="Input 3" xfId="392"/>
    <cellStyle name="Ledger 17 x 11 in" xfId="393"/>
    <cellStyle name="Linked Cell 2" xfId="394"/>
    <cellStyle name="Linked Cell 3" xfId="395"/>
    <cellStyle name="Neutral 2" xfId="396"/>
    <cellStyle name="Neutral 3" xfId="397"/>
    <cellStyle name="Neutral 5" xfId="398"/>
    <cellStyle name="Normal" xfId="0" builtinId="0"/>
    <cellStyle name="Normal 10" xfId="399"/>
    <cellStyle name="Normal 10 2" xfId="400"/>
    <cellStyle name="Normal 10 2 2" xfId="401"/>
    <cellStyle name="Normal 10 2 2 2 3" xfId="402"/>
    <cellStyle name="Normal 10 2 2 2 3 2" xfId="2"/>
    <cellStyle name="Normal 10 2 2 2 3 2 2" xfId="920"/>
    <cellStyle name="Normal 10 2 2 2 3 3" xfId="7"/>
    <cellStyle name="Normal 10 2 2 2 3 3 2" xfId="921"/>
    <cellStyle name="Normal 10 2 2 2 3 4" xfId="403"/>
    <cellStyle name="Normal 10 2 2 2 3 5" xfId="919"/>
    <cellStyle name="Normal 10 3" xfId="404"/>
    <cellStyle name="Normal 10 3 2" xfId="405"/>
    <cellStyle name="Normal 10 4" xfId="406"/>
    <cellStyle name="Normal 10 5" xfId="407"/>
    <cellStyle name="Normal 105 2" xfId="408"/>
    <cellStyle name="Normal 105 2 2" xfId="409"/>
    <cellStyle name="Normal 108" xfId="410"/>
    <cellStyle name="Normal 109" xfId="411"/>
    <cellStyle name="Normal 11" xfId="412"/>
    <cellStyle name="Normal 11 2" xfId="413"/>
    <cellStyle name="Normal 11 2 2" xfId="414"/>
    <cellStyle name="Normal 11 2 2 3" xfId="415"/>
    <cellStyle name="Normal 11 2 3" xfId="416"/>
    <cellStyle name="Normal 11 2 4" xfId="417"/>
    <cellStyle name="Normal 11 3" xfId="418"/>
    <cellStyle name="Normal 11 4" xfId="419"/>
    <cellStyle name="Normal 11 5" xfId="420"/>
    <cellStyle name="Normal 11 6" xfId="421"/>
    <cellStyle name="Normal 11 7" xfId="422"/>
    <cellStyle name="Normal 11 8" xfId="423"/>
    <cellStyle name="Normal 11_Bang tinh diem tong hop dang xet G2_Biet duoc 2016" xfId="424"/>
    <cellStyle name="Normal 110" xfId="425"/>
    <cellStyle name="Normal 111" xfId="426"/>
    <cellStyle name="Normal 111 2" xfId="427"/>
    <cellStyle name="Normal 112" xfId="428"/>
    <cellStyle name="Normal 112 2" xfId="429"/>
    <cellStyle name="Normal 113" xfId="430"/>
    <cellStyle name="Normal 114" xfId="431"/>
    <cellStyle name="Normal 114 2" xfId="432"/>
    <cellStyle name="Normal 116" xfId="433"/>
    <cellStyle name="Normal 117" xfId="434"/>
    <cellStyle name="Normal 117 2" xfId="435"/>
    <cellStyle name="Normal 118" xfId="436"/>
    <cellStyle name="Normal 119" xfId="437"/>
    <cellStyle name="Normal 119 2" xfId="438"/>
    <cellStyle name="Normal 12" xfId="439"/>
    <cellStyle name="Normal 12 2" xfId="440"/>
    <cellStyle name="Normal 12 2 2" xfId="441"/>
    <cellStyle name="Normal 12 2 4" xfId="442"/>
    <cellStyle name="Normal 12 3" xfId="443"/>
    <cellStyle name="Normal 12 4" xfId="444"/>
    <cellStyle name="Normal 12 4 2" xfId="445"/>
    <cellStyle name="Normal 12 4 2 2" xfId="446"/>
    <cellStyle name="Normal 12 4 3" xfId="447"/>
    <cellStyle name="Normal 12 5" xfId="448"/>
    <cellStyle name="Normal 12 6" xfId="449"/>
    <cellStyle name="Normal 120" xfId="450"/>
    <cellStyle name="Normal 120 2" xfId="451"/>
    <cellStyle name="Normal 121" xfId="452"/>
    <cellStyle name="Normal 13" xfId="453"/>
    <cellStyle name="Normal 13 2" xfId="454"/>
    <cellStyle name="Normal 13 2 2" xfId="455"/>
    <cellStyle name="Normal 13 3" xfId="456"/>
    <cellStyle name="Normal 13 4" xfId="457"/>
    <cellStyle name="Normal 13 5" xfId="458"/>
    <cellStyle name="Normal 14" xfId="459"/>
    <cellStyle name="Normal 14 2" xfId="460"/>
    <cellStyle name="Normal 14 2 2" xfId="461"/>
    <cellStyle name="Normal 14 2 2 2" xfId="462"/>
    <cellStyle name="Normal 14 2 2 3" xfId="463"/>
    <cellStyle name="Normal 14 3" xfId="464"/>
    <cellStyle name="Normal 14 3 2" xfId="465"/>
    <cellStyle name="Normal 14 4" xfId="466"/>
    <cellStyle name="Normal 14 4 2" xfId="467"/>
    <cellStyle name="Normal 14 4 3" xfId="468"/>
    <cellStyle name="Normal 14 5" xfId="469"/>
    <cellStyle name="Normal 15" xfId="470"/>
    <cellStyle name="Normal 15 2" xfId="471"/>
    <cellStyle name="Normal 15 2 2" xfId="472"/>
    <cellStyle name="Normal 15 2 2 2" xfId="473"/>
    <cellStyle name="Normal 15 2 3" xfId="474"/>
    <cellStyle name="Normal 15 3" xfId="475"/>
    <cellStyle name="Normal 15 4" xfId="476"/>
    <cellStyle name="Normal 15 5" xfId="477"/>
    <cellStyle name="Normal 16" xfId="478"/>
    <cellStyle name="Normal 16 2" xfId="479"/>
    <cellStyle name="Normal 16 3" xfId="480"/>
    <cellStyle name="Normal 16 4" xfId="481"/>
    <cellStyle name="Normal 16 5" xfId="482"/>
    <cellStyle name="Normal 17" xfId="483"/>
    <cellStyle name="Normal 17 2" xfId="484"/>
    <cellStyle name="Normal 17 2 2" xfId="485"/>
    <cellStyle name="Normal 17 2 3" xfId="486"/>
    <cellStyle name="Normal 17 2 3 2" xfId="487"/>
    <cellStyle name="Normal 17 3" xfId="488"/>
    <cellStyle name="Normal 17 4" xfId="489"/>
    <cellStyle name="Normal 17 5" xfId="490"/>
    <cellStyle name="Normal 18" xfId="491"/>
    <cellStyle name="Normal 18 2" xfId="492"/>
    <cellStyle name="Normal 18 2 2" xfId="493"/>
    <cellStyle name="Normal 18 3" xfId="494"/>
    <cellStyle name="Normal 18 3 2" xfId="495"/>
    <cellStyle name="Normal 18 4" xfId="496"/>
    <cellStyle name="Normal 18 5" xfId="497"/>
    <cellStyle name="Normal 19" xfId="498"/>
    <cellStyle name="Normal 19 2" xfId="499"/>
    <cellStyle name="Normal 19 3" xfId="500"/>
    <cellStyle name="Normal 195 2" xfId="501"/>
    <cellStyle name="Normal 2" xfId="502"/>
    <cellStyle name="Normal 2 10" xfId="503"/>
    <cellStyle name="Normal 2 10 2" xfId="504"/>
    <cellStyle name="Normal 2 10 3" xfId="505"/>
    <cellStyle name="Normal 2 10 4" xfId="506"/>
    <cellStyle name="Normal 2 10 5" xfId="507"/>
    <cellStyle name="Normal 2 107" xfId="508"/>
    <cellStyle name="Normal 2 11" xfId="509"/>
    <cellStyle name="Normal 2 114" xfId="510"/>
    <cellStyle name="Normal 2 114 2" xfId="511"/>
    <cellStyle name="Normal 2 114 3" xfId="512"/>
    <cellStyle name="Normal 2 115" xfId="513"/>
    <cellStyle name="Normal 2 116" xfId="514"/>
    <cellStyle name="Normal 2 12" xfId="515"/>
    <cellStyle name="Normal 2 13" xfId="516"/>
    <cellStyle name="Normal 2 14" xfId="517"/>
    <cellStyle name="Normal 2 15" xfId="518"/>
    <cellStyle name="Normal 2 15 2" xfId="519"/>
    <cellStyle name="Normal 2 157" xfId="520"/>
    <cellStyle name="Normal 2 16" xfId="521"/>
    <cellStyle name="Normal 2 16 2" xfId="522"/>
    <cellStyle name="Normal 2 17" xfId="523"/>
    <cellStyle name="Normal 2 17 2" xfId="524"/>
    <cellStyle name="Normal 2 18" xfId="525"/>
    <cellStyle name="Normal 2 18 2" xfId="526"/>
    <cellStyle name="Normal 2 18 2 3" xfId="527"/>
    <cellStyle name="Normal 2 18 2 3 2" xfId="528"/>
    <cellStyle name="Normal 2 19" xfId="529"/>
    <cellStyle name="Normal 2 2" xfId="530"/>
    <cellStyle name="Normal 2 2 10" xfId="531"/>
    <cellStyle name="Normal 2 2 10 2" xfId="532"/>
    <cellStyle name="Normal 2 2 10 2 2" xfId="533"/>
    <cellStyle name="Normal 2 2 11" xfId="534"/>
    <cellStyle name="Normal 2 2 12" xfId="535"/>
    <cellStyle name="Normal 2 2 13" xfId="536"/>
    <cellStyle name="Normal 2 2 14" xfId="537"/>
    <cellStyle name="Normal 2 2 15" xfId="538"/>
    <cellStyle name="Normal 2 2 16" xfId="539"/>
    <cellStyle name="Normal 2 2 17" xfId="540"/>
    <cellStyle name="Normal 2 2 2" xfId="541"/>
    <cellStyle name="Normal 2 2 2 10" xfId="542"/>
    <cellStyle name="Normal 2 2 2 10 2" xfId="543"/>
    <cellStyle name="Normal 2 2 2 10 3" xfId="544"/>
    <cellStyle name="Normal 2 2 2 11" xfId="545"/>
    <cellStyle name="Normal 2 2 2 12" xfId="546"/>
    <cellStyle name="Normal 2 2 2 13" xfId="547"/>
    <cellStyle name="Normal 2 2 2 14" xfId="548"/>
    <cellStyle name="Normal 2 2 2 2" xfId="549"/>
    <cellStyle name="Normal 2 2 2 2 2" xfId="550"/>
    <cellStyle name="Normal 2 2 2 2 2 2" xfId="551"/>
    <cellStyle name="Normal 2 2 2 2 3" xfId="552"/>
    <cellStyle name="Normal 2 2 2 2 5" xfId="553"/>
    <cellStyle name="Normal 2 2 2 3" xfId="554"/>
    <cellStyle name="Normal 2 2 2 4" xfId="555"/>
    <cellStyle name="Normal 2 2 2 4 2" xfId="556"/>
    <cellStyle name="Normal 2 2 2 4 2 2" xfId="557"/>
    <cellStyle name="Normal 2 2 2 4 3" xfId="558"/>
    <cellStyle name="Normal 2 2 2 5" xfId="559"/>
    <cellStyle name="Normal 2 2 2 6" xfId="560"/>
    <cellStyle name="Normal 2 2 2 7" xfId="561"/>
    <cellStyle name="Normal 2 2 2 8" xfId="562"/>
    <cellStyle name="Normal 2 2 2 9" xfId="563"/>
    <cellStyle name="Normal 2 2 2_Đính chính DM" xfId="564"/>
    <cellStyle name="Normal 2 2 3" xfId="565"/>
    <cellStyle name="Normal 2 2 3 2" xfId="566"/>
    <cellStyle name="Normal 2 2 37" xfId="567"/>
    <cellStyle name="Normal 2 2 37 2" xfId="568"/>
    <cellStyle name="Normal 2 2 4" xfId="569"/>
    <cellStyle name="Normal 2 2 4 2" xfId="570"/>
    <cellStyle name="Normal 2 2 4 2 2" xfId="571"/>
    <cellStyle name="Normal 2 2 4 3" xfId="572"/>
    <cellStyle name="Normal 2 2 5" xfId="573"/>
    <cellStyle name="Normal 2 2 5 2" xfId="574"/>
    <cellStyle name="Normal 2 2 6" xfId="575"/>
    <cellStyle name="Normal 2 2 7" xfId="576"/>
    <cellStyle name="Normal 2 2 8" xfId="577"/>
    <cellStyle name="Normal 2 2 9" xfId="578"/>
    <cellStyle name="Normal 2 2_Bảng LÃI  BVĐKBẮC QUẢNG BÌNH" xfId="579"/>
    <cellStyle name="Normal 2 20" xfId="580"/>
    <cellStyle name="Normal 2 21" xfId="581"/>
    <cellStyle name="Normal 2 21 2" xfId="582"/>
    <cellStyle name="Normal 2 22" xfId="583"/>
    <cellStyle name="Normal 2 23" xfId="584"/>
    <cellStyle name="Normal 2 24" xfId="585"/>
    <cellStyle name="Normal 2 24 2" xfId="586"/>
    <cellStyle name="Normal 2 25" xfId="587"/>
    <cellStyle name="Normal 2 26" xfId="588"/>
    <cellStyle name="Normal 2 27" xfId="589"/>
    <cellStyle name="Normal 2 3" xfId="590"/>
    <cellStyle name="Normal 2 3 10" xfId="591"/>
    <cellStyle name="Normal 2 3 2" xfId="592"/>
    <cellStyle name="Normal 2 3 2 2" xfId="593"/>
    <cellStyle name="Normal 2 3 2 2 2" xfId="594"/>
    <cellStyle name="Normal 2 3 2 2 3" xfId="918"/>
    <cellStyle name="Normal 2 3 2 3" xfId="595"/>
    <cellStyle name="Normal 2 3 3" xfId="596"/>
    <cellStyle name="Normal 2 3 3 2" xfId="597"/>
    <cellStyle name="Normal 2 3 3 2 2" xfId="598"/>
    <cellStyle name="Normal 2 3 3 2 3" xfId="599"/>
    <cellStyle name="Normal 2 3 3 3" xfId="600"/>
    <cellStyle name="Normal 2 3 4" xfId="601"/>
    <cellStyle name="Normal 2 3 5" xfId="602"/>
    <cellStyle name="Normal 2 3 5 2" xfId="603"/>
    <cellStyle name="Normal 2 3_Sheet1" xfId="604"/>
    <cellStyle name="Normal 2 30" xfId="605"/>
    <cellStyle name="Normal 2 4" xfId="606"/>
    <cellStyle name="Normal 2 4 10 2" xfId="607"/>
    <cellStyle name="Normal 2 4 2" xfId="608"/>
    <cellStyle name="Normal 2 4 2 2" xfId="609"/>
    <cellStyle name="Normal 2 4 2 3" xfId="610"/>
    <cellStyle name="Normal 2 4 3" xfId="611"/>
    <cellStyle name="Normal 2 4 4" xfId="612"/>
    <cellStyle name="Normal 2 5" xfId="613"/>
    <cellStyle name="Normal 2 5 2" xfId="614"/>
    <cellStyle name="Normal 2 5 3" xfId="615"/>
    <cellStyle name="Normal 2 51" xfId="616"/>
    <cellStyle name="Normal 2 52" xfId="617"/>
    <cellStyle name="Normal 2 57" xfId="618"/>
    <cellStyle name="Normal 2 6" xfId="619"/>
    <cellStyle name="Normal 2 7" xfId="620"/>
    <cellStyle name="Normal 2 7 2" xfId="621"/>
    <cellStyle name="Normal 2 7 2 2" xfId="622"/>
    <cellStyle name="Normal 2 8" xfId="623"/>
    <cellStyle name="Normal 2 8 2" xfId="624"/>
    <cellStyle name="Normal 2 8 2 2" xfId="625"/>
    <cellStyle name="Normal 2 9" xfId="626"/>
    <cellStyle name="Normal 2_Bang gia chao thau SYT Quang Ninh-Cty Ha Long" xfId="627"/>
    <cellStyle name="Normal 20" xfId="628"/>
    <cellStyle name="Normal 20 2" xfId="629"/>
    <cellStyle name="Normal 200" xfId="630"/>
    <cellStyle name="Normal 21" xfId="631"/>
    <cellStyle name="Normal 21 2" xfId="632"/>
    <cellStyle name="Normal 21 3" xfId="633"/>
    <cellStyle name="Normal 211" xfId="634"/>
    <cellStyle name="Normal 212" xfId="635"/>
    <cellStyle name="Normal 22" xfId="636"/>
    <cellStyle name="Normal 22 2" xfId="637"/>
    <cellStyle name="Normal 22 3" xfId="638"/>
    <cellStyle name="Normal 220" xfId="639"/>
    <cellStyle name="Normal 220 2" xfId="640"/>
    <cellStyle name="Normal 220 2 2" xfId="641"/>
    <cellStyle name="Normal 220 3" xfId="642"/>
    <cellStyle name="Normal 23" xfId="643"/>
    <cellStyle name="Normal 23 2" xfId="644"/>
    <cellStyle name="Normal 24" xfId="645"/>
    <cellStyle name="Normal 24 2" xfId="646"/>
    <cellStyle name="Normal 25" xfId="647"/>
    <cellStyle name="Normal 25 2" xfId="648"/>
    <cellStyle name="Normal 25_BDG" xfId="649"/>
    <cellStyle name="Normal 26" xfId="650"/>
    <cellStyle name="Normal 26 2" xfId="651"/>
    <cellStyle name="Normal 26 4" xfId="652"/>
    <cellStyle name="Normal 26 4 2" xfId="653"/>
    <cellStyle name="Normal 27" xfId="654"/>
    <cellStyle name="Normal 27 2" xfId="655"/>
    <cellStyle name="Normal 27 3" xfId="656"/>
    <cellStyle name="Normal 28" xfId="657"/>
    <cellStyle name="Normal 28 2" xfId="658"/>
    <cellStyle name="Normal 29" xfId="659"/>
    <cellStyle name="Normal 29 3" xfId="660"/>
    <cellStyle name="Normal 3" xfId="4"/>
    <cellStyle name="Normal 3 10" xfId="661"/>
    <cellStyle name="Normal 3 11" xfId="662"/>
    <cellStyle name="Normal 3 12" xfId="923"/>
    <cellStyle name="Normal 3 2" xfId="663"/>
    <cellStyle name="Normal 3 2 2" xfId="664"/>
    <cellStyle name="Normal 3 2 2 2" xfId="665"/>
    <cellStyle name="Normal 3 2 2 2 2" xfId="666"/>
    <cellStyle name="Normal 3 2 2 3" xfId="667"/>
    <cellStyle name="Normal 3 2 3" xfId="668"/>
    <cellStyle name="Normal 3 2 4" xfId="669"/>
    <cellStyle name="Normal 3 2 5" xfId="670"/>
    <cellStyle name="Normal 3 2 6" xfId="671"/>
    <cellStyle name="Normal 3 29" xfId="672"/>
    <cellStyle name="Normal 3 29 2" xfId="673"/>
    <cellStyle name="Normal 3 29 2 3" xfId="674"/>
    <cellStyle name="Normal 3 29 2 3 2" xfId="675"/>
    <cellStyle name="Normal 3 29 3" xfId="676"/>
    <cellStyle name="Normal 3 3" xfId="677"/>
    <cellStyle name="Normal 3 3 2" xfId="678"/>
    <cellStyle name="Normal 3 3 2 2" xfId="679"/>
    <cellStyle name="Normal 3 3 2 2 2" xfId="680"/>
    <cellStyle name="Normal 3 3 2 3" xfId="681"/>
    <cellStyle name="Normal 3 3 2 4" xfId="682"/>
    <cellStyle name="Normal 3 3 2 5" xfId="683"/>
    <cellStyle name="Normal 3 3 3" xfId="684"/>
    <cellStyle name="Normal 3 3 4" xfId="685"/>
    <cellStyle name="Normal 3 3 4 2" xfId="686"/>
    <cellStyle name="Normal 3 3 5" xfId="687"/>
    <cellStyle name="Normal 3 3 6" xfId="688"/>
    <cellStyle name="Normal 3 4" xfId="689"/>
    <cellStyle name="Normal 3 4 2" xfId="690"/>
    <cellStyle name="Normal 3 5" xfId="691"/>
    <cellStyle name="Normal 3 5 2" xfId="692"/>
    <cellStyle name="Normal 3 5 3" xfId="917"/>
    <cellStyle name="Normal 3 6" xfId="693"/>
    <cellStyle name="Normal 3 7" xfId="694"/>
    <cellStyle name="Normal 3 8" xfId="5"/>
    <cellStyle name="Normal 3 8 2" xfId="924"/>
    <cellStyle name="Normal 3 9" xfId="695"/>
    <cellStyle name="Normal 3_BDG" xfId="696"/>
    <cellStyle name="Normal 30" xfId="697"/>
    <cellStyle name="Normal 30 2" xfId="698"/>
    <cellStyle name="Normal 31" xfId="699"/>
    <cellStyle name="Normal 31 2" xfId="700"/>
    <cellStyle name="Normal 31 2 2" xfId="701"/>
    <cellStyle name="Normal 31 3" xfId="702"/>
    <cellStyle name="Normal 32" xfId="703"/>
    <cellStyle name="Normal 32 3" xfId="704"/>
    <cellStyle name="Normal 33" xfId="705"/>
    <cellStyle name="Normal 33 2" xfId="706"/>
    <cellStyle name="Normal 33 2 2" xfId="707"/>
    <cellStyle name="Normal 33 3" xfId="708"/>
    <cellStyle name="Normal 33 4" xfId="709"/>
    <cellStyle name="Normal 34" xfId="710"/>
    <cellStyle name="Normal 34 2" xfId="711"/>
    <cellStyle name="Normal 35" xfId="712"/>
    <cellStyle name="Normal 35 2" xfId="713"/>
    <cellStyle name="Normal 35 3" xfId="714"/>
    <cellStyle name="Normal 35 3 2" xfId="715"/>
    <cellStyle name="Normal 35 4" xfId="716"/>
    <cellStyle name="Normal 35 5" xfId="717"/>
    <cellStyle name="Normal 36" xfId="718"/>
    <cellStyle name="Normal 37" xfId="719"/>
    <cellStyle name="Normal 37 2" xfId="720"/>
    <cellStyle name="Normal 37 2 2" xfId="721"/>
    <cellStyle name="Normal 37 2 3" xfId="722"/>
    <cellStyle name="Normal 37 3" xfId="723"/>
    <cellStyle name="Normal 38" xfId="724"/>
    <cellStyle name="Normal 39" xfId="725"/>
    <cellStyle name="Normal 39 2" xfId="726"/>
    <cellStyle name="Normal 39 2 2" xfId="727"/>
    <cellStyle name="Normal 39 3" xfId="728"/>
    <cellStyle name="Normal 4" xfId="729"/>
    <cellStyle name="Normal 4 10" xfId="730"/>
    <cellStyle name="Normal 4 11" xfId="731"/>
    <cellStyle name="Normal 4 11 2" xfId="732"/>
    <cellStyle name="Normal 4 2" xfId="733"/>
    <cellStyle name="Normal 4 2 2" xfId="734"/>
    <cellStyle name="Normal 4 2 3" xfId="735"/>
    <cellStyle name="Normal 4 2 4" xfId="736"/>
    <cellStyle name="Normal 4 2 5" xfId="737"/>
    <cellStyle name="Normal 4 2 6" xfId="738"/>
    <cellStyle name="Normal 4 3" xfId="739"/>
    <cellStyle name="Normal 4 3 2" xfId="740"/>
    <cellStyle name="Normal 4 3 3" xfId="741"/>
    <cellStyle name="Normal 4 4" xfId="742"/>
    <cellStyle name="Normal 4 5" xfId="743"/>
    <cellStyle name="Normal 4 6" xfId="744"/>
    <cellStyle name="Normal 4 7" xfId="745"/>
    <cellStyle name="Normal 4 8" xfId="746"/>
    <cellStyle name="Normal 4 9" xfId="913"/>
    <cellStyle name="Normal 4_Goi 3_Cung ung thuoc thanh pham YHCT" xfId="747"/>
    <cellStyle name="Normal 40" xfId="748"/>
    <cellStyle name="Normal 41" xfId="749"/>
    <cellStyle name="Normal 41 2" xfId="750"/>
    <cellStyle name="Normal 41 2 2" xfId="751"/>
    <cellStyle name="Normal 41 3" xfId="752"/>
    <cellStyle name="Normal 42" xfId="753"/>
    <cellStyle name="Normal 42 2" xfId="754"/>
    <cellStyle name="Normal 42 2 2" xfId="755"/>
    <cellStyle name="Normal 42 3" xfId="756"/>
    <cellStyle name="Normal 43" xfId="757"/>
    <cellStyle name="Normal 43 2" xfId="758"/>
    <cellStyle name="Normal 43 2 2" xfId="759"/>
    <cellStyle name="Normal 43 2 2 2" xfId="760"/>
    <cellStyle name="Normal 43 2 3" xfId="761"/>
    <cellStyle name="Normal 43 3" xfId="762"/>
    <cellStyle name="Normal 44" xfId="763"/>
    <cellStyle name="Normal 44 2" xfId="764"/>
    <cellStyle name="Normal 44 2 2" xfId="765"/>
    <cellStyle name="Normal 44 3" xfId="766"/>
    <cellStyle name="Normal 45" xfId="767"/>
    <cellStyle name="Normal 46" xfId="768"/>
    <cellStyle name="Normal 46 2" xfId="769"/>
    <cellStyle name="Normal 46 3" xfId="770"/>
    <cellStyle name="Normal 47" xfId="771"/>
    <cellStyle name="Normal 48" xfId="772"/>
    <cellStyle name="Normal 49" xfId="773"/>
    <cellStyle name="Normal 5" xfId="774"/>
    <cellStyle name="Normal 5 10" xfId="775"/>
    <cellStyle name="Normal 5 11" xfId="776"/>
    <cellStyle name="Normal 5 12" xfId="777"/>
    <cellStyle name="Normal 5 2" xfId="778"/>
    <cellStyle name="Normal 5 2 2" xfId="779"/>
    <cellStyle name="Normal 5 2 3" xfId="780"/>
    <cellStyle name="Normal 5 2 4" xfId="781"/>
    <cellStyle name="Normal 5 3" xfId="782"/>
    <cellStyle name="Normal 5 3 2" xfId="783"/>
    <cellStyle name="Normal 5 4" xfId="784"/>
    <cellStyle name="Normal 5 4 2" xfId="785"/>
    <cellStyle name="Normal 5 4 2 2" xfId="786"/>
    <cellStyle name="Normal 5 4 3" xfId="787"/>
    <cellStyle name="Normal 5 5" xfId="788"/>
    <cellStyle name="Normal 5 6" xfId="789"/>
    <cellStyle name="Normal 5 6 2" xfId="790"/>
    <cellStyle name="Normal 5 7" xfId="791"/>
    <cellStyle name="Normal 5 8" xfId="792"/>
    <cellStyle name="Normal 5 9" xfId="793"/>
    <cellStyle name="Normal 50" xfId="794"/>
    <cellStyle name="Normal 51" xfId="795"/>
    <cellStyle name="Normal 51 2" xfId="796"/>
    <cellStyle name="Normal 52" xfId="797"/>
    <cellStyle name="Normal 53" xfId="798"/>
    <cellStyle name="Normal 53 2" xfId="799"/>
    <cellStyle name="Normal 54" xfId="800"/>
    <cellStyle name="Normal 55" xfId="801"/>
    <cellStyle name="Normal 56" xfId="802"/>
    <cellStyle name="Normal 56 2" xfId="803"/>
    <cellStyle name="Normal 57" xfId="804"/>
    <cellStyle name="Normal 58" xfId="805"/>
    <cellStyle name="Normal 59" xfId="806"/>
    <cellStyle name="Normal 6" xfId="807"/>
    <cellStyle name="Normal 6 10" xfId="808"/>
    <cellStyle name="Normal 6 2" xfId="809"/>
    <cellStyle name="Normal 6 2 2" xfId="810"/>
    <cellStyle name="Normal 6 2 2 2" xfId="811"/>
    <cellStyle name="Normal 6 2 3" xfId="812"/>
    <cellStyle name="Normal 6 2 3 2" xfId="813"/>
    <cellStyle name="Normal 6 2 4" xfId="814"/>
    <cellStyle name="Normal 6 2 5" xfId="815"/>
    <cellStyle name="Normal 6 2 5 2" xfId="816"/>
    <cellStyle name="Normal 6 2_Công ty Vipharco" xfId="817"/>
    <cellStyle name="Normal 6 3" xfId="818"/>
    <cellStyle name="Normal 6 3 2" xfId="819"/>
    <cellStyle name="Normal 6 4" xfId="820"/>
    <cellStyle name="Normal 6 4 2" xfId="821"/>
    <cellStyle name="Normal 6 4 2 2" xfId="822"/>
    <cellStyle name="Normal 6 5" xfId="823"/>
    <cellStyle name="Normal 6 5 2" xfId="824"/>
    <cellStyle name="Normal 6 6" xfId="825"/>
    <cellStyle name="Normal 6 7" xfId="826"/>
    <cellStyle name="Normal 6 8" xfId="827"/>
    <cellStyle name="Normal 6 9" xfId="828"/>
    <cellStyle name="Normal 6_Đính chính DM" xfId="829"/>
    <cellStyle name="Normal 60" xfId="830"/>
    <cellStyle name="Normal 61" xfId="915"/>
    <cellStyle name="Normal 64" xfId="831"/>
    <cellStyle name="Normal 7" xfId="832"/>
    <cellStyle name="Normal 7 2" xfId="833"/>
    <cellStyle name="Normal 7 2 2" xfId="834"/>
    <cellStyle name="Normal 7 3" xfId="835"/>
    <cellStyle name="Normal 7 4" xfId="836"/>
    <cellStyle name="Normal 7 5" xfId="837"/>
    <cellStyle name="Normal 7 6" xfId="838"/>
    <cellStyle name="Normal 7 7" xfId="839"/>
    <cellStyle name="Normal 7_Thuốc trúng thầu_1" xfId="840"/>
    <cellStyle name="Normal 8" xfId="841"/>
    <cellStyle name="Normal 8 2" xfId="842"/>
    <cellStyle name="Normal 8 2 2" xfId="843"/>
    <cellStyle name="Normal 8 2 2 2" xfId="844"/>
    <cellStyle name="Normal 8 2 3" xfId="845"/>
    <cellStyle name="Normal 8 2 4" xfId="846"/>
    <cellStyle name="Normal 8 3" xfId="847"/>
    <cellStyle name="Normal 8 4" xfId="848"/>
    <cellStyle name="Normal 8 5" xfId="849"/>
    <cellStyle name="Normal 8 6" xfId="850"/>
    <cellStyle name="Normal 8 7" xfId="851"/>
    <cellStyle name="Normal 9" xfId="852"/>
    <cellStyle name="Normal 9 2" xfId="853"/>
    <cellStyle name="Normal 9 2 2" xfId="854"/>
    <cellStyle name="Normal 9 2 2 2" xfId="855"/>
    <cellStyle name="Normal 9 2 3" xfId="856"/>
    <cellStyle name="Normal 9 2 4" xfId="857"/>
    <cellStyle name="Normal 9 3" xfId="858"/>
    <cellStyle name="Normal 9 4" xfId="859"/>
    <cellStyle name="Normal 9 5" xfId="860"/>
    <cellStyle name="Normal 9 6" xfId="861"/>
    <cellStyle name="Normal 9 7" xfId="862"/>
    <cellStyle name="Normal 9 7 2" xfId="863"/>
    <cellStyle name="Note 2" xfId="864"/>
    <cellStyle name="Note 3" xfId="865"/>
    <cellStyle name="Output 2" xfId="866"/>
    <cellStyle name="Output 3" xfId="867"/>
    <cellStyle name="Percent 2" xfId="868"/>
    <cellStyle name="Percent 2 2" xfId="869"/>
    <cellStyle name="Percent 2 3" xfId="870"/>
    <cellStyle name="Percent 2 3 2" xfId="871"/>
    <cellStyle name="Percent 2 4" xfId="872"/>
    <cellStyle name="Percent 2 5" xfId="873"/>
    <cellStyle name="Percent 3" xfId="874"/>
    <cellStyle name="Percent 4" xfId="875"/>
    <cellStyle name="Percent 5" xfId="876"/>
    <cellStyle name="Percent 6" xfId="877"/>
    <cellStyle name="Percent 7" xfId="878"/>
    <cellStyle name="S8" xfId="879"/>
    <cellStyle name="S9" xfId="880"/>
    <cellStyle name="Style 1" xfId="881"/>
    <cellStyle name="Style 1 10" xfId="882"/>
    <cellStyle name="Style 1 10 2" xfId="883"/>
    <cellStyle name="Style 1 10 6" xfId="884"/>
    <cellStyle name="Style 1 2" xfId="885"/>
    <cellStyle name="Style 1 2 2" xfId="886"/>
    <cellStyle name="Style 1 3" xfId="887"/>
    <cellStyle name="Style 1 3 2" xfId="888"/>
    <cellStyle name="Style 1 4" xfId="889"/>
    <cellStyle name="Style 1 5" xfId="890"/>
    <cellStyle name="Style 1 6" xfId="891"/>
    <cellStyle name="Style 1_DANH MUC THUOC DAU THAU 2013  gui cac huyen, khoa ls" xfId="892"/>
    <cellStyle name="TableStyleLight1" xfId="893"/>
    <cellStyle name="Title 2" xfId="894"/>
    <cellStyle name="Title 3" xfId="895"/>
    <cellStyle name="Total 2" xfId="896"/>
    <cellStyle name="Total 3" xfId="897"/>
    <cellStyle name="Warning Text 2" xfId="898"/>
    <cellStyle name="Warning Text 3" xfId="899"/>
    <cellStyle name="똿뗦먛귟 [0.00]_PRODUCT DETAIL Q1" xfId="900"/>
    <cellStyle name="똿뗦먛귟_PRODUCT DETAIL Q1" xfId="901"/>
    <cellStyle name="믅됞 [0.00]_PRODUCT DETAIL Q1" xfId="902"/>
    <cellStyle name="믅됞_PRODUCT DETAIL Q1" xfId="903"/>
    <cellStyle name="백분율_HOBONG" xfId="904"/>
    <cellStyle name="뷭?_BOOKSHIP" xfId="905"/>
    <cellStyle name="콤마 [0]_1202" xfId="906"/>
    <cellStyle name="콤마_1202" xfId="907"/>
    <cellStyle name="통화 [0]_1202" xfId="908"/>
    <cellStyle name="통화_1202" xfId="909"/>
    <cellStyle name="표준_(정보부문)월별인원계획" xfId="910"/>
    <cellStyle name="常规_DMH Bao Hiem" xfId="911"/>
    <cellStyle name="標準_Reagents prices 26-03-2004" xfId="9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1</xdr:row>
      <xdr:rowOff>447675</xdr:rowOff>
    </xdr:from>
    <xdr:to>
      <xdr:col>3</xdr:col>
      <xdr:colOff>800100</xdr:colOff>
      <xdr:row>1</xdr:row>
      <xdr:rowOff>447675</xdr:rowOff>
    </xdr:to>
    <xdr:cxnSp macro="">
      <xdr:nvCxnSpPr>
        <xdr:cNvPr id="2" name="Straight Connector 1"/>
        <xdr:cNvCxnSpPr/>
      </xdr:nvCxnSpPr>
      <xdr:spPr>
        <a:xfrm>
          <a:off x="1323975" y="676275"/>
          <a:ext cx="1028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359125</xdr:colOff>
      <xdr:row>1</xdr:row>
      <xdr:rowOff>342900</xdr:rowOff>
    </xdr:from>
    <xdr:to>
      <xdr:col>18</xdr:col>
      <xdr:colOff>210276</xdr:colOff>
      <xdr:row>1</xdr:row>
      <xdr:rowOff>342900</xdr:rowOff>
    </xdr:to>
    <xdr:cxnSp macro="">
      <xdr:nvCxnSpPr>
        <xdr:cNvPr id="3" name="Straight Connector 2"/>
        <xdr:cNvCxnSpPr/>
      </xdr:nvCxnSpPr>
      <xdr:spPr>
        <a:xfrm>
          <a:off x="10198450" y="571500"/>
          <a:ext cx="172757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254323</xdr:colOff>
      <xdr:row>1</xdr:row>
      <xdr:rowOff>360218</xdr:rowOff>
    </xdr:from>
    <xdr:to>
      <xdr:col>3</xdr:col>
      <xdr:colOff>109361</xdr:colOff>
      <xdr:row>1</xdr:row>
      <xdr:rowOff>360218</xdr:rowOff>
    </xdr:to>
    <xdr:cxnSp macro="">
      <xdr:nvCxnSpPr>
        <xdr:cNvPr id="3" name="Straight Connector 2"/>
        <xdr:cNvCxnSpPr/>
      </xdr:nvCxnSpPr>
      <xdr:spPr>
        <a:xfrm>
          <a:off x="1206823" y="541193"/>
          <a:ext cx="5313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338308</xdr:colOff>
      <xdr:row>1</xdr:row>
      <xdr:rowOff>267566</xdr:rowOff>
    </xdr:from>
    <xdr:to>
      <xdr:col>23</xdr:col>
      <xdr:colOff>58274</xdr:colOff>
      <xdr:row>1</xdr:row>
      <xdr:rowOff>267566</xdr:rowOff>
    </xdr:to>
    <xdr:cxnSp macro="">
      <xdr:nvCxnSpPr>
        <xdr:cNvPr id="5" name="Straight Connector 4"/>
        <xdr:cNvCxnSpPr/>
      </xdr:nvCxnSpPr>
      <xdr:spPr>
        <a:xfrm>
          <a:off x="14625808" y="448541"/>
          <a:ext cx="140589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254323</xdr:colOff>
      <xdr:row>1</xdr:row>
      <xdr:rowOff>360218</xdr:rowOff>
    </xdr:from>
    <xdr:to>
      <xdr:col>3</xdr:col>
      <xdr:colOff>109361</xdr:colOff>
      <xdr:row>1</xdr:row>
      <xdr:rowOff>360218</xdr:rowOff>
    </xdr:to>
    <xdr:cxnSp macro="">
      <xdr:nvCxnSpPr>
        <xdr:cNvPr id="2" name="Straight Connector 1"/>
        <xdr:cNvCxnSpPr/>
      </xdr:nvCxnSpPr>
      <xdr:spPr>
        <a:xfrm>
          <a:off x="1206823" y="541193"/>
          <a:ext cx="5313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338308</xdr:colOff>
      <xdr:row>1</xdr:row>
      <xdr:rowOff>267566</xdr:rowOff>
    </xdr:from>
    <xdr:to>
      <xdr:col>23</xdr:col>
      <xdr:colOff>58274</xdr:colOff>
      <xdr:row>1</xdr:row>
      <xdr:rowOff>267566</xdr:rowOff>
    </xdr:to>
    <xdr:cxnSp macro="">
      <xdr:nvCxnSpPr>
        <xdr:cNvPr id="3" name="Straight Connector 2"/>
        <xdr:cNvCxnSpPr/>
      </xdr:nvCxnSpPr>
      <xdr:spPr>
        <a:xfrm>
          <a:off x="14625808" y="448541"/>
          <a:ext cx="140589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5"/>
  <sheetViews>
    <sheetView view="pageBreakPreview" topLeftCell="F26" zoomScale="90" zoomScaleNormal="100" zoomScaleSheetLayoutView="90" workbookViewId="0">
      <selection activeCell="C10" sqref="C10:F34"/>
    </sheetView>
  </sheetViews>
  <sheetFormatPr defaultRowHeight="15"/>
  <cols>
    <col min="1" max="1" width="5.7109375" style="65" customWidth="1"/>
    <col min="2" max="2" width="7.5703125" style="65" customWidth="1"/>
    <col min="3" max="3" width="10" style="65" customWidth="1"/>
    <col min="4" max="4" width="15.85546875" style="65" customWidth="1"/>
    <col min="5" max="5" width="16.7109375" style="65" customWidth="1"/>
    <col min="6" max="6" width="12.5703125" style="65" customWidth="1"/>
    <col min="7" max="7" width="9.140625" style="65"/>
    <col min="8" max="8" width="11.28515625" style="65" customWidth="1"/>
    <col min="9" max="11" width="9.140625" style="65"/>
    <col min="12" max="12" width="12.7109375" style="65" customWidth="1"/>
    <col min="13" max="13" width="18.5703125" style="65" customWidth="1"/>
    <col min="14" max="15" width="9.140625" style="65"/>
    <col min="16" max="16" width="9.85546875" style="65" customWidth="1"/>
    <col min="17" max="18" width="0" style="65" hidden="1" customWidth="1"/>
    <col min="19" max="19" width="9.140625" style="65"/>
    <col min="20" max="25" width="9.140625" style="65" hidden="1" customWidth="1"/>
    <col min="26" max="26" width="5.85546875" style="65" hidden="1" customWidth="1"/>
    <col min="27" max="27" width="9.140625" style="65" hidden="1" customWidth="1"/>
    <col min="28" max="28" width="17.85546875" style="65" bestFit="1" customWidth="1"/>
    <col min="29" max="29" width="6.42578125" style="65" hidden="1" customWidth="1"/>
    <col min="30" max="30" width="0" style="65" hidden="1" customWidth="1"/>
    <col min="31" max="31" width="16.7109375" style="69" customWidth="1"/>
    <col min="32" max="32" width="45.42578125" style="65" customWidth="1"/>
    <col min="33" max="33" width="9.140625" style="65"/>
    <col min="34" max="34" width="18.42578125" style="65" bestFit="1" customWidth="1"/>
    <col min="35" max="35" width="17.5703125" style="65" customWidth="1"/>
    <col min="36" max="16384" width="9.140625" style="65"/>
  </cols>
  <sheetData>
    <row r="1" spans="1:32" ht="18" customHeight="1">
      <c r="A1" s="107" t="s">
        <v>133</v>
      </c>
      <c r="B1" s="107"/>
      <c r="C1" s="107"/>
      <c r="D1" s="107"/>
      <c r="E1" s="107"/>
      <c r="F1" s="64"/>
      <c r="G1" s="64"/>
      <c r="M1" s="108" t="s">
        <v>132</v>
      </c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66"/>
      <c r="AD1" s="66"/>
      <c r="AE1" s="66"/>
    </row>
    <row r="2" spans="1:32" ht="36.75" customHeight="1">
      <c r="A2" s="109" t="s">
        <v>134</v>
      </c>
      <c r="B2" s="110"/>
      <c r="C2" s="110"/>
      <c r="D2" s="110"/>
      <c r="E2" s="110"/>
      <c r="F2" s="67"/>
      <c r="G2" s="67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66"/>
      <c r="AD2" s="66"/>
      <c r="AE2" s="66"/>
    </row>
    <row r="3" spans="1:32" ht="18" customHeight="1">
      <c r="A3" s="68"/>
    </row>
    <row r="4" spans="1:32" s="70" customFormat="1" ht="15.75">
      <c r="A4" s="110" t="s">
        <v>135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67"/>
      <c r="AD4" s="67"/>
      <c r="AE4" s="67"/>
      <c r="AF4" s="67"/>
    </row>
    <row r="5" spans="1:32" s="70" customFormat="1" ht="24" customHeight="1">
      <c r="A5" s="109" t="s">
        <v>144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71"/>
      <c r="AD5" s="71"/>
      <c r="AE5" s="71"/>
      <c r="AF5" s="71"/>
    </row>
    <row r="6" spans="1:32" s="70" customFormat="1" ht="15.75">
      <c r="A6" s="111" t="s">
        <v>816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72"/>
      <c r="AD6" s="72"/>
      <c r="AE6" s="72"/>
      <c r="AF6" s="72"/>
    </row>
    <row r="7" spans="1:32" ht="15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AF7" s="73"/>
    </row>
    <row r="8" spans="1:32" ht="77.25" customHeight="1">
      <c r="A8" s="74" t="s">
        <v>131</v>
      </c>
      <c r="B8" s="74" t="s">
        <v>130</v>
      </c>
      <c r="C8" s="74" t="s">
        <v>129</v>
      </c>
      <c r="D8" s="74" t="s">
        <v>128</v>
      </c>
      <c r="E8" s="74" t="s">
        <v>127</v>
      </c>
      <c r="F8" s="74" t="s">
        <v>126</v>
      </c>
      <c r="G8" s="74" t="s">
        <v>125</v>
      </c>
      <c r="H8" s="74" t="s">
        <v>124</v>
      </c>
      <c r="I8" s="74" t="s">
        <v>817</v>
      </c>
      <c r="J8" s="74" t="s">
        <v>123</v>
      </c>
      <c r="K8" s="74" t="s">
        <v>122</v>
      </c>
      <c r="L8" s="74" t="s">
        <v>121</v>
      </c>
      <c r="M8" s="74" t="s">
        <v>120</v>
      </c>
      <c r="N8" s="74" t="s">
        <v>119</v>
      </c>
      <c r="O8" s="74" t="s">
        <v>118</v>
      </c>
      <c r="P8" s="74" t="s">
        <v>117</v>
      </c>
      <c r="Q8" s="74" t="s">
        <v>116</v>
      </c>
      <c r="R8" s="74" t="s">
        <v>115</v>
      </c>
      <c r="S8" s="74" t="s">
        <v>114</v>
      </c>
      <c r="T8" s="75" t="s">
        <v>113</v>
      </c>
      <c r="U8" s="75" t="s">
        <v>112</v>
      </c>
      <c r="V8" s="74" t="s">
        <v>111</v>
      </c>
      <c r="W8" s="76" t="s">
        <v>110</v>
      </c>
      <c r="X8" s="74" t="s">
        <v>109</v>
      </c>
      <c r="Y8" s="74" t="s">
        <v>108</v>
      </c>
      <c r="Z8" s="74" t="s">
        <v>107</v>
      </c>
      <c r="AA8" s="74" t="s">
        <v>106</v>
      </c>
      <c r="AB8" s="74" t="s">
        <v>105</v>
      </c>
      <c r="AC8" s="74" t="s">
        <v>104</v>
      </c>
      <c r="AD8" s="74" t="s">
        <v>103</v>
      </c>
      <c r="AE8" s="77" t="s">
        <v>103</v>
      </c>
      <c r="AF8" s="74" t="s">
        <v>102</v>
      </c>
    </row>
    <row r="9" spans="1:32" ht="32.25" customHeight="1">
      <c r="A9" s="74" t="s">
        <v>136</v>
      </c>
      <c r="B9" s="78" t="str">
        <f>AF10</f>
        <v>Công ty Trách nhiệm hữu hạn Dược Phẩm Tự Đức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80"/>
      <c r="U9" s="75"/>
      <c r="V9" s="74"/>
      <c r="W9" s="76"/>
      <c r="X9" s="74"/>
      <c r="Y9" s="74"/>
      <c r="Z9" s="74"/>
      <c r="AA9" s="81"/>
      <c r="AB9" s="82"/>
      <c r="AC9" s="74"/>
      <c r="AD9" s="83"/>
      <c r="AE9" s="77"/>
      <c r="AF9" s="74"/>
    </row>
    <row r="10" spans="1:32" ht="45">
      <c r="A10" s="84">
        <f>SUBTOTAL(103,$C$10:C10)</f>
        <v>1</v>
      </c>
      <c r="B10" s="84">
        <v>1</v>
      </c>
      <c r="C10" s="84" t="s">
        <v>6</v>
      </c>
      <c r="D10" s="84" t="s">
        <v>101</v>
      </c>
      <c r="E10" s="84" t="s">
        <v>5</v>
      </c>
      <c r="F10" s="84" t="s">
        <v>4</v>
      </c>
      <c r="G10" s="84" t="s">
        <v>7</v>
      </c>
      <c r="H10" s="84" t="s">
        <v>100</v>
      </c>
      <c r="I10" s="84" t="s">
        <v>71</v>
      </c>
      <c r="J10" s="84" t="s">
        <v>3</v>
      </c>
      <c r="K10" s="84" t="s">
        <v>2</v>
      </c>
      <c r="L10" s="84" t="s">
        <v>99</v>
      </c>
      <c r="M10" s="84" t="s">
        <v>98</v>
      </c>
      <c r="N10" s="85" t="s">
        <v>1</v>
      </c>
      <c r="O10" s="84" t="s">
        <v>0</v>
      </c>
      <c r="P10" s="86">
        <v>705855</v>
      </c>
      <c r="Q10" s="86">
        <v>146000</v>
      </c>
      <c r="R10" s="86">
        <v>126840</v>
      </c>
      <c r="S10" s="86">
        <v>123000</v>
      </c>
      <c r="T10" s="86">
        <v>126800</v>
      </c>
      <c r="U10" s="86">
        <v>126800</v>
      </c>
      <c r="V10" s="87">
        <v>90</v>
      </c>
      <c r="W10" s="88">
        <v>100</v>
      </c>
      <c r="X10" s="89">
        <v>27</v>
      </c>
      <c r="Y10" s="89">
        <v>70</v>
      </c>
      <c r="Z10" s="89">
        <v>0</v>
      </c>
      <c r="AA10" s="90">
        <v>97</v>
      </c>
      <c r="AB10" s="91">
        <f>P10*S10</f>
        <v>86820165000</v>
      </c>
      <c r="AC10" s="87">
        <v>1</v>
      </c>
      <c r="AE10" s="92" t="s">
        <v>87</v>
      </c>
      <c r="AF10" s="93" t="s">
        <v>97</v>
      </c>
    </row>
    <row r="11" spans="1:32" ht="24" customHeight="1">
      <c r="A11" s="94"/>
      <c r="B11" s="95"/>
      <c r="C11" s="95"/>
      <c r="D11" s="95"/>
      <c r="E11" s="95"/>
      <c r="F11" s="95"/>
      <c r="G11" s="95"/>
      <c r="H11" s="96" t="s">
        <v>143</v>
      </c>
      <c r="I11" s="95"/>
      <c r="J11" s="95"/>
      <c r="K11" s="95"/>
      <c r="L11" s="95"/>
      <c r="M11" s="95"/>
      <c r="N11" s="3"/>
      <c r="O11" s="95"/>
      <c r="P11" s="97"/>
      <c r="Q11" s="97"/>
      <c r="R11" s="97"/>
      <c r="S11" s="97"/>
      <c r="T11" s="98"/>
      <c r="U11" s="86"/>
      <c r="V11" s="87"/>
      <c r="W11" s="88"/>
      <c r="X11" s="89"/>
      <c r="Y11" s="89"/>
      <c r="Z11" s="89"/>
      <c r="AA11" s="99"/>
      <c r="AB11" s="100">
        <f>AB10</f>
        <v>86820165000</v>
      </c>
      <c r="AC11" s="87"/>
      <c r="AE11" s="92" t="s">
        <v>87</v>
      </c>
      <c r="AF11" s="93" t="s">
        <v>97</v>
      </c>
    </row>
    <row r="12" spans="1:32" ht="32.25" customHeight="1">
      <c r="A12" s="74" t="s">
        <v>137</v>
      </c>
      <c r="B12" s="78" t="str">
        <f>AF13</f>
        <v>Công ty Cổ phần Dược phẩm Nam Hà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80"/>
      <c r="U12" s="75"/>
      <c r="V12" s="74"/>
      <c r="W12" s="76"/>
      <c r="X12" s="74"/>
      <c r="Y12" s="74"/>
      <c r="Z12" s="74"/>
      <c r="AA12" s="81"/>
      <c r="AB12" s="82"/>
      <c r="AC12" s="74"/>
      <c r="AD12" s="83"/>
      <c r="AE12" s="77"/>
      <c r="AF12" s="74"/>
    </row>
    <row r="13" spans="1:32" ht="60">
      <c r="A13" s="84">
        <v>1</v>
      </c>
      <c r="B13" s="84">
        <v>2</v>
      </c>
      <c r="C13" s="84" t="s">
        <v>86</v>
      </c>
      <c r="D13" s="84" t="s">
        <v>85</v>
      </c>
      <c r="E13" s="84" t="s">
        <v>84</v>
      </c>
      <c r="F13" s="84" t="s">
        <v>4</v>
      </c>
      <c r="G13" s="84" t="s">
        <v>7</v>
      </c>
      <c r="H13" s="84" t="s">
        <v>72</v>
      </c>
      <c r="I13" s="84" t="s">
        <v>71</v>
      </c>
      <c r="J13" s="84" t="s">
        <v>13</v>
      </c>
      <c r="K13" s="84" t="s">
        <v>2</v>
      </c>
      <c r="L13" s="84" t="s">
        <v>83</v>
      </c>
      <c r="M13" s="84" t="s">
        <v>96</v>
      </c>
      <c r="N13" s="85" t="s">
        <v>41</v>
      </c>
      <c r="O13" s="84" t="s">
        <v>0</v>
      </c>
      <c r="P13" s="86">
        <v>377515</v>
      </c>
      <c r="Q13" s="86">
        <v>70000</v>
      </c>
      <c r="R13" s="86">
        <v>60000</v>
      </c>
      <c r="S13" s="86">
        <v>54900</v>
      </c>
      <c r="T13" s="86">
        <v>54900</v>
      </c>
      <c r="U13" s="86">
        <v>54900</v>
      </c>
      <c r="V13" s="87">
        <v>84</v>
      </c>
      <c r="W13" s="88">
        <v>100</v>
      </c>
      <c r="X13" s="89">
        <v>25.2</v>
      </c>
      <c r="Y13" s="89">
        <v>70</v>
      </c>
      <c r="Z13" s="89">
        <v>0</v>
      </c>
      <c r="AA13" s="90">
        <v>95.2</v>
      </c>
      <c r="AB13" s="91">
        <f>P13*S13</f>
        <v>20725573500</v>
      </c>
      <c r="AC13" s="87">
        <v>1</v>
      </c>
      <c r="AE13" s="92" t="s">
        <v>87</v>
      </c>
      <c r="AF13" s="93" t="s">
        <v>82</v>
      </c>
    </row>
    <row r="14" spans="1:32" ht="24" customHeight="1">
      <c r="A14" s="94"/>
      <c r="B14" s="95"/>
      <c r="C14" s="95"/>
      <c r="D14" s="95"/>
      <c r="E14" s="95"/>
      <c r="F14" s="95"/>
      <c r="G14" s="95"/>
      <c r="H14" s="96" t="s">
        <v>143</v>
      </c>
      <c r="I14" s="95"/>
      <c r="J14" s="95"/>
      <c r="K14" s="95"/>
      <c r="L14" s="95"/>
      <c r="M14" s="95"/>
      <c r="N14" s="3"/>
      <c r="O14" s="95"/>
      <c r="P14" s="97"/>
      <c r="Q14" s="97"/>
      <c r="R14" s="97"/>
      <c r="S14" s="97"/>
      <c r="T14" s="98"/>
      <c r="U14" s="86"/>
      <c r="V14" s="87"/>
      <c r="W14" s="88"/>
      <c r="X14" s="89"/>
      <c r="Y14" s="89"/>
      <c r="Z14" s="89"/>
      <c r="AA14" s="99"/>
      <c r="AB14" s="100">
        <f>AB13</f>
        <v>20725573500</v>
      </c>
      <c r="AC14" s="87"/>
      <c r="AE14" s="92" t="s">
        <v>87</v>
      </c>
      <c r="AF14" s="93" t="s">
        <v>82</v>
      </c>
    </row>
    <row r="15" spans="1:32" ht="32.25" customHeight="1">
      <c r="A15" s="74" t="s">
        <v>138</v>
      </c>
      <c r="B15" s="78" t="str">
        <f>AF16</f>
        <v>Công ty Cổ phần Dược liệu Trung ương 2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80"/>
      <c r="U15" s="75"/>
      <c r="V15" s="74"/>
      <c r="W15" s="76"/>
      <c r="X15" s="74"/>
      <c r="Y15" s="74"/>
      <c r="Z15" s="74"/>
      <c r="AA15" s="81"/>
      <c r="AB15" s="82"/>
      <c r="AC15" s="74"/>
      <c r="AD15" s="83"/>
      <c r="AE15" s="77"/>
      <c r="AF15" s="74"/>
    </row>
    <row r="16" spans="1:32" ht="60">
      <c r="A16" s="84">
        <v>1</v>
      </c>
      <c r="B16" s="84">
        <v>3</v>
      </c>
      <c r="C16" s="84" t="s">
        <v>81</v>
      </c>
      <c r="D16" s="84" t="s">
        <v>80</v>
      </c>
      <c r="E16" s="84" t="s">
        <v>25</v>
      </c>
      <c r="F16" s="84" t="s">
        <v>79</v>
      </c>
      <c r="G16" s="84" t="s">
        <v>16</v>
      </c>
      <c r="H16" s="84" t="s">
        <v>78</v>
      </c>
      <c r="I16" s="84" t="s">
        <v>77</v>
      </c>
      <c r="J16" s="84" t="s">
        <v>13</v>
      </c>
      <c r="K16" s="84" t="s">
        <v>2</v>
      </c>
      <c r="L16" s="84" t="s">
        <v>76</v>
      </c>
      <c r="M16" s="84" t="s">
        <v>10</v>
      </c>
      <c r="N16" s="85" t="s">
        <v>9</v>
      </c>
      <c r="O16" s="84" t="s">
        <v>0</v>
      </c>
      <c r="P16" s="86">
        <v>6292</v>
      </c>
      <c r="Q16" s="86">
        <v>560700</v>
      </c>
      <c r="R16" s="86">
        <v>330510</v>
      </c>
      <c r="S16" s="86">
        <v>330510</v>
      </c>
      <c r="T16" s="86">
        <v>330510</v>
      </c>
      <c r="U16" s="86">
        <v>330510</v>
      </c>
      <c r="V16" s="87">
        <v>83</v>
      </c>
      <c r="W16" s="88">
        <v>100</v>
      </c>
      <c r="X16" s="89">
        <v>24.9</v>
      </c>
      <c r="Y16" s="89">
        <v>70</v>
      </c>
      <c r="Z16" s="89">
        <v>0</v>
      </c>
      <c r="AA16" s="90">
        <v>94.9</v>
      </c>
      <c r="AB16" s="91">
        <f>P16*S16</f>
        <v>2079568920</v>
      </c>
      <c r="AC16" s="87">
        <v>1</v>
      </c>
      <c r="AE16" s="92" t="s">
        <v>87</v>
      </c>
      <c r="AF16" s="93" t="s">
        <v>21</v>
      </c>
    </row>
    <row r="17" spans="1:32" ht="75">
      <c r="A17" s="84">
        <v>2</v>
      </c>
      <c r="B17" s="84">
        <v>10</v>
      </c>
      <c r="C17" s="84" t="s">
        <v>65</v>
      </c>
      <c r="D17" s="84" t="s">
        <v>62</v>
      </c>
      <c r="E17" s="84" t="s">
        <v>61</v>
      </c>
      <c r="F17" s="84" t="s">
        <v>60</v>
      </c>
      <c r="G17" s="84" t="s">
        <v>16</v>
      </c>
      <c r="H17" s="84" t="s">
        <v>59</v>
      </c>
      <c r="I17" s="84" t="s">
        <v>64</v>
      </c>
      <c r="J17" s="84" t="s">
        <v>3</v>
      </c>
      <c r="K17" s="84" t="s">
        <v>12</v>
      </c>
      <c r="L17" s="84" t="s">
        <v>57</v>
      </c>
      <c r="M17" s="84" t="s">
        <v>56</v>
      </c>
      <c r="N17" s="85" t="s">
        <v>55</v>
      </c>
      <c r="O17" s="84" t="s">
        <v>0</v>
      </c>
      <c r="P17" s="86">
        <v>12941</v>
      </c>
      <c r="Q17" s="86">
        <v>566075</v>
      </c>
      <c r="R17" s="86">
        <v>315461</v>
      </c>
      <c r="S17" s="86">
        <v>314668</v>
      </c>
      <c r="T17" s="86">
        <v>314668</v>
      </c>
      <c r="U17" s="86">
        <v>314668</v>
      </c>
      <c r="V17" s="87">
        <v>90</v>
      </c>
      <c r="W17" s="88">
        <v>100</v>
      </c>
      <c r="X17" s="89">
        <v>27</v>
      </c>
      <c r="Y17" s="89">
        <v>70</v>
      </c>
      <c r="Z17" s="89">
        <v>0</v>
      </c>
      <c r="AA17" s="90">
        <v>97</v>
      </c>
      <c r="AB17" s="91">
        <f>P17*S17</f>
        <v>4072118588</v>
      </c>
      <c r="AC17" s="87">
        <v>1</v>
      </c>
      <c r="AE17" s="92" t="s">
        <v>87</v>
      </c>
      <c r="AF17" s="93" t="s">
        <v>21</v>
      </c>
    </row>
    <row r="18" spans="1:32" ht="75">
      <c r="A18" s="84">
        <v>3</v>
      </c>
      <c r="B18" s="84">
        <v>11</v>
      </c>
      <c r="C18" s="84" t="s">
        <v>63</v>
      </c>
      <c r="D18" s="84" t="s">
        <v>62</v>
      </c>
      <c r="E18" s="84" t="s">
        <v>61</v>
      </c>
      <c r="F18" s="84" t="s">
        <v>60</v>
      </c>
      <c r="G18" s="84" t="s">
        <v>16</v>
      </c>
      <c r="H18" s="84" t="s">
        <v>59</v>
      </c>
      <c r="I18" s="84" t="s">
        <v>58</v>
      </c>
      <c r="J18" s="84" t="s">
        <v>3</v>
      </c>
      <c r="K18" s="84" t="s">
        <v>2</v>
      </c>
      <c r="L18" s="84" t="s">
        <v>57</v>
      </c>
      <c r="M18" s="84" t="s">
        <v>56</v>
      </c>
      <c r="N18" s="85" t="s">
        <v>55</v>
      </c>
      <c r="O18" s="84" t="s">
        <v>0</v>
      </c>
      <c r="P18" s="86">
        <v>12102</v>
      </c>
      <c r="Q18" s="86">
        <v>1711250</v>
      </c>
      <c r="R18" s="86">
        <v>675120</v>
      </c>
      <c r="S18" s="86">
        <v>668439</v>
      </c>
      <c r="T18" s="86">
        <v>668439</v>
      </c>
      <c r="U18" s="86">
        <v>668439</v>
      </c>
      <c r="V18" s="87">
        <v>90</v>
      </c>
      <c r="W18" s="88">
        <v>100</v>
      </c>
      <c r="X18" s="89">
        <v>27</v>
      </c>
      <c r="Y18" s="89">
        <v>70</v>
      </c>
      <c r="Z18" s="89">
        <v>0</v>
      </c>
      <c r="AA18" s="90">
        <v>97</v>
      </c>
      <c r="AB18" s="91">
        <f>P18*S18</f>
        <v>8089448778</v>
      </c>
      <c r="AC18" s="87">
        <v>1</v>
      </c>
      <c r="AE18" s="92" t="s">
        <v>87</v>
      </c>
      <c r="AF18" s="93" t="s">
        <v>21</v>
      </c>
    </row>
    <row r="19" spans="1:32" ht="45">
      <c r="A19" s="84">
        <v>4</v>
      </c>
      <c r="B19" s="84">
        <v>17</v>
      </c>
      <c r="C19" s="84" t="s">
        <v>27</v>
      </c>
      <c r="D19" s="84" t="s">
        <v>26</v>
      </c>
      <c r="E19" s="84" t="s">
        <v>25</v>
      </c>
      <c r="F19" s="84" t="s">
        <v>24</v>
      </c>
      <c r="G19" s="84" t="s">
        <v>16</v>
      </c>
      <c r="H19" s="84" t="s">
        <v>15</v>
      </c>
      <c r="I19" s="84" t="s">
        <v>23</v>
      </c>
      <c r="J19" s="84" t="s">
        <v>13</v>
      </c>
      <c r="K19" s="84" t="s">
        <v>2</v>
      </c>
      <c r="L19" s="84" t="s">
        <v>22</v>
      </c>
      <c r="M19" s="84" t="s">
        <v>10</v>
      </c>
      <c r="N19" s="85" t="s">
        <v>9</v>
      </c>
      <c r="O19" s="84" t="s">
        <v>0</v>
      </c>
      <c r="P19" s="86">
        <v>7564</v>
      </c>
      <c r="Q19" s="86">
        <v>350000</v>
      </c>
      <c r="R19" s="86">
        <v>260000</v>
      </c>
      <c r="S19" s="86">
        <v>260000</v>
      </c>
      <c r="T19" s="86">
        <v>260000</v>
      </c>
      <c r="U19" s="86">
        <v>260000</v>
      </c>
      <c r="V19" s="87">
        <v>83</v>
      </c>
      <c r="W19" s="88">
        <v>100</v>
      </c>
      <c r="X19" s="89">
        <v>24.9</v>
      </c>
      <c r="Y19" s="89">
        <v>70</v>
      </c>
      <c r="Z19" s="89">
        <v>0</v>
      </c>
      <c r="AA19" s="90">
        <v>94.9</v>
      </c>
      <c r="AB19" s="91">
        <f>P19*S19</f>
        <v>1966640000</v>
      </c>
      <c r="AC19" s="87">
        <v>1</v>
      </c>
      <c r="AE19" s="92" t="s">
        <v>87</v>
      </c>
      <c r="AF19" s="93" t="s">
        <v>21</v>
      </c>
    </row>
    <row r="20" spans="1:32" ht="24" customHeight="1">
      <c r="A20" s="94"/>
      <c r="B20" s="95"/>
      <c r="C20" s="95"/>
      <c r="D20" s="95"/>
      <c r="E20" s="95"/>
      <c r="F20" s="95"/>
      <c r="G20" s="95"/>
      <c r="H20" s="96" t="s">
        <v>143</v>
      </c>
      <c r="I20" s="95"/>
      <c r="J20" s="95"/>
      <c r="K20" s="95"/>
      <c r="L20" s="95"/>
      <c r="M20" s="95"/>
      <c r="N20" s="3"/>
      <c r="O20" s="95"/>
      <c r="P20" s="97"/>
      <c r="Q20" s="97"/>
      <c r="R20" s="97"/>
      <c r="S20" s="97"/>
      <c r="T20" s="98"/>
      <c r="U20" s="86"/>
      <c r="V20" s="87"/>
      <c r="W20" s="88"/>
      <c r="X20" s="89"/>
      <c r="Y20" s="89"/>
      <c r="Z20" s="89"/>
      <c r="AA20" s="99"/>
      <c r="AB20" s="100">
        <f>SUM(AB16:AB19)</f>
        <v>16207776286</v>
      </c>
      <c r="AC20" s="87"/>
      <c r="AE20" s="92" t="s">
        <v>87</v>
      </c>
      <c r="AF20" s="93" t="s">
        <v>21</v>
      </c>
    </row>
    <row r="21" spans="1:32" ht="32.25" customHeight="1">
      <c r="A21" s="74" t="s">
        <v>139</v>
      </c>
      <c r="B21" s="78" t="str">
        <f>AF22</f>
        <v xml:space="preserve">Công ty CP Dược phẩm Imexpharm 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80"/>
      <c r="U21" s="75"/>
      <c r="V21" s="74"/>
      <c r="W21" s="76"/>
      <c r="X21" s="74"/>
      <c r="Y21" s="74"/>
      <c r="Z21" s="74"/>
      <c r="AA21" s="81"/>
      <c r="AB21" s="82"/>
      <c r="AC21" s="74"/>
      <c r="AD21" s="83"/>
      <c r="AE21" s="77"/>
      <c r="AF21" s="74"/>
    </row>
    <row r="22" spans="1:32" ht="60">
      <c r="A22" s="84">
        <v>1</v>
      </c>
      <c r="B22" s="84">
        <v>8</v>
      </c>
      <c r="C22" s="84" t="s">
        <v>75</v>
      </c>
      <c r="D22" s="84" t="s">
        <v>95</v>
      </c>
      <c r="E22" s="84" t="s">
        <v>74</v>
      </c>
      <c r="F22" s="84" t="s">
        <v>73</v>
      </c>
      <c r="G22" s="84" t="s">
        <v>7</v>
      </c>
      <c r="H22" s="84" t="s">
        <v>72</v>
      </c>
      <c r="I22" s="84" t="s">
        <v>71</v>
      </c>
      <c r="J22" s="84" t="s">
        <v>13</v>
      </c>
      <c r="K22" s="84" t="s">
        <v>2</v>
      </c>
      <c r="L22" s="84" t="s">
        <v>94</v>
      </c>
      <c r="M22" s="84" t="s">
        <v>93</v>
      </c>
      <c r="N22" s="85" t="s">
        <v>41</v>
      </c>
      <c r="O22" s="84" t="s">
        <v>0</v>
      </c>
      <c r="P22" s="86">
        <v>268220</v>
      </c>
      <c r="Q22" s="86">
        <v>35000</v>
      </c>
      <c r="R22" s="86">
        <v>21200</v>
      </c>
      <c r="S22" s="86">
        <v>21000</v>
      </c>
      <c r="T22" s="86">
        <v>21189</v>
      </c>
      <c r="U22" s="86">
        <v>21189</v>
      </c>
      <c r="V22" s="87">
        <v>86</v>
      </c>
      <c r="W22" s="88">
        <v>100</v>
      </c>
      <c r="X22" s="89">
        <v>25.8</v>
      </c>
      <c r="Y22" s="89">
        <v>70</v>
      </c>
      <c r="Z22" s="89">
        <v>0</v>
      </c>
      <c r="AA22" s="90">
        <v>95.8</v>
      </c>
      <c r="AB22" s="91">
        <f>P22*S22</f>
        <v>5632620000</v>
      </c>
      <c r="AC22" s="87">
        <v>1</v>
      </c>
      <c r="AE22" s="92" t="s">
        <v>87</v>
      </c>
      <c r="AF22" s="93" t="s">
        <v>92</v>
      </c>
    </row>
    <row r="23" spans="1:32" ht="24" customHeight="1">
      <c r="A23" s="94"/>
      <c r="B23" s="95"/>
      <c r="C23" s="95"/>
      <c r="D23" s="95"/>
      <c r="E23" s="95"/>
      <c r="F23" s="95"/>
      <c r="G23" s="95"/>
      <c r="H23" s="96" t="s">
        <v>143</v>
      </c>
      <c r="I23" s="95"/>
      <c r="J23" s="95"/>
      <c r="K23" s="95"/>
      <c r="L23" s="95"/>
      <c r="M23" s="95"/>
      <c r="N23" s="3"/>
      <c r="O23" s="95"/>
      <c r="P23" s="97"/>
      <c r="Q23" s="97"/>
      <c r="R23" s="97"/>
      <c r="S23" s="97"/>
      <c r="T23" s="98"/>
      <c r="U23" s="86"/>
      <c r="V23" s="87"/>
      <c r="W23" s="88"/>
      <c r="X23" s="89"/>
      <c r="Y23" s="89"/>
      <c r="Z23" s="89"/>
      <c r="AA23" s="99"/>
      <c r="AB23" s="100">
        <f>AB22</f>
        <v>5632620000</v>
      </c>
      <c r="AC23" s="87"/>
      <c r="AE23" s="92" t="s">
        <v>87</v>
      </c>
      <c r="AF23" s="93" t="s">
        <v>92</v>
      </c>
    </row>
    <row r="24" spans="1:32" ht="32.25" customHeight="1">
      <c r="A24" s="74" t="s">
        <v>140</v>
      </c>
      <c r="B24" s="78" t="str">
        <f>AF25</f>
        <v>Công ty Cổ phần Dược Hậu Giang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80"/>
      <c r="U24" s="75"/>
      <c r="V24" s="74"/>
      <c r="W24" s="76"/>
      <c r="X24" s="74"/>
      <c r="Y24" s="74"/>
      <c r="Z24" s="74"/>
      <c r="AA24" s="81"/>
      <c r="AB24" s="82"/>
      <c r="AC24" s="74"/>
      <c r="AD24" s="83"/>
      <c r="AE24" s="77"/>
      <c r="AF24" s="74"/>
    </row>
    <row r="25" spans="1:32" ht="75">
      <c r="A25" s="84">
        <v>1</v>
      </c>
      <c r="B25" s="84">
        <v>9</v>
      </c>
      <c r="C25" s="84" t="s">
        <v>70</v>
      </c>
      <c r="D25" s="84" t="s">
        <v>69</v>
      </c>
      <c r="E25" s="84" t="s">
        <v>68</v>
      </c>
      <c r="F25" s="84" t="s">
        <v>45</v>
      </c>
      <c r="G25" s="84" t="s">
        <v>35</v>
      </c>
      <c r="H25" s="84" t="s">
        <v>44</v>
      </c>
      <c r="I25" s="84" t="s">
        <v>67</v>
      </c>
      <c r="J25" s="84" t="s">
        <v>13</v>
      </c>
      <c r="K25" s="84" t="s">
        <v>42</v>
      </c>
      <c r="L25" s="84" t="s">
        <v>66</v>
      </c>
      <c r="M25" s="84" t="s">
        <v>89</v>
      </c>
      <c r="N25" s="85" t="s">
        <v>41</v>
      </c>
      <c r="O25" s="84" t="s">
        <v>29</v>
      </c>
      <c r="P25" s="86">
        <v>4320215</v>
      </c>
      <c r="Q25" s="86">
        <v>1260</v>
      </c>
      <c r="R25" s="86">
        <v>990</v>
      </c>
      <c r="S25" s="86">
        <v>889</v>
      </c>
      <c r="T25" s="86">
        <v>889</v>
      </c>
      <c r="U25" s="86">
        <v>889</v>
      </c>
      <c r="V25" s="87">
        <v>89</v>
      </c>
      <c r="W25" s="88">
        <v>100</v>
      </c>
      <c r="X25" s="89">
        <v>26.7</v>
      </c>
      <c r="Y25" s="89">
        <v>70</v>
      </c>
      <c r="Z25" s="89">
        <v>0</v>
      </c>
      <c r="AA25" s="90">
        <v>96.7</v>
      </c>
      <c r="AB25" s="91">
        <f>P25*S25</f>
        <v>3840671135</v>
      </c>
      <c r="AC25" s="87">
        <v>1</v>
      </c>
      <c r="AE25" s="92" t="s">
        <v>87</v>
      </c>
      <c r="AF25" s="93" t="s">
        <v>88</v>
      </c>
    </row>
    <row r="26" spans="1:32" ht="75">
      <c r="A26" s="84">
        <v>2</v>
      </c>
      <c r="B26" s="84">
        <v>13</v>
      </c>
      <c r="C26" s="84" t="s">
        <v>48</v>
      </c>
      <c r="D26" s="84" t="s">
        <v>47</v>
      </c>
      <c r="E26" s="84" t="s">
        <v>46</v>
      </c>
      <c r="F26" s="84" t="s">
        <v>45</v>
      </c>
      <c r="G26" s="84" t="s">
        <v>35</v>
      </c>
      <c r="H26" s="84" t="s">
        <v>44</v>
      </c>
      <c r="I26" s="84" t="s">
        <v>43</v>
      </c>
      <c r="J26" s="84" t="s">
        <v>13</v>
      </c>
      <c r="K26" s="84" t="s">
        <v>42</v>
      </c>
      <c r="L26" s="84" t="s">
        <v>90</v>
      </c>
      <c r="M26" s="84" t="s">
        <v>89</v>
      </c>
      <c r="N26" s="85" t="s">
        <v>41</v>
      </c>
      <c r="O26" s="84" t="s">
        <v>29</v>
      </c>
      <c r="P26" s="86">
        <v>9163483</v>
      </c>
      <c r="Q26" s="86">
        <v>828</v>
      </c>
      <c r="R26" s="86">
        <v>295</v>
      </c>
      <c r="S26" s="86">
        <v>289</v>
      </c>
      <c r="T26" s="86">
        <v>289</v>
      </c>
      <c r="U26" s="86">
        <v>289</v>
      </c>
      <c r="V26" s="87">
        <v>91</v>
      </c>
      <c r="W26" s="88">
        <v>100</v>
      </c>
      <c r="X26" s="89">
        <v>27.3</v>
      </c>
      <c r="Y26" s="89">
        <v>70</v>
      </c>
      <c r="Z26" s="89">
        <v>0</v>
      </c>
      <c r="AA26" s="90">
        <v>97.3</v>
      </c>
      <c r="AB26" s="91">
        <f>P26*S26</f>
        <v>2648246587</v>
      </c>
      <c r="AC26" s="87">
        <v>1</v>
      </c>
      <c r="AE26" s="92" t="s">
        <v>87</v>
      </c>
      <c r="AF26" s="93" t="s">
        <v>88</v>
      </c>
    </row>
    <row r="27" spans="1:32" ht="24" customHeight="1">
      <c r="A27" s="94"/>
      <c r="B27" s="95"/>
      <c r="C27" s="95"/>
      <c r="D27" s="95"/>
      <c r="E27" s="95"/>
      <c r="F27" s="95"/>
      <c r="G27" s="95"/>
      <c r="H27" s="96" t="s">
        <v>143</v>
      </c>
      <c r="I27" s="95"/>
      <c r="J27" s="95"/>
      <c r="K27" s="95"/>
      <c r="L27" s="95"/>
      <c r="M27" s="95"/>
      <c r="N27" s="3"/>
      <c r="O27" s="95"/>
      <c r="P27" s="97"/>
      <c r="Q27" s="97"/>
      <c r="R27" s="97"/>
      <c r="S27" s="97"/>
      <c r="T27" s="98"/>
      <c r="U27" s="86"/>
      <c r="V27" s="87"/>
      <c r="W27" s="88"/>
      <c r="X27" s="89"/>
      <c r="Y27" s="89"/>
      <c r="Z27" s="89"/>
      <c r="AA27" s="99"/>
      <c r="AB27" s="100">
        <f>SUM(AB25:AB26)</f>
        <v>6488917722</v>
      </c>
      <c r="AC27" s="87"/>
      <c r="AE27" s="92" t="s">
        <v>87</v>
      </c>
      <c r="AF27" s="93" t="s">
        <v>88</v>
      </c>
    </row>
    <row r="28" spans="1:32" ht="32.25" customHeight="1">
      <c r="A28" s="74" t="s">
        <v>141</v>
      </c>
      <c r="B28" s="78" t="str">
        <f>AF29</f>
        <v>Công ty Cổ phần Dược phẩm Thiết bị Y tế Hà Nội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80"/>
      <c r="U28" s="75"/>
      <c r="V28" s="74"/>
      <c r="W28" s="76"/>
      <c r="X28" s="74"/>
      <c r="Y28" s="74"/>
      <c r="Z28" s="74"/>
      <c r="AA28" s="81"/>
      <c r="AB28" s="82"/>
      <c r="AC28" s="74"/>
      <c r="AD28" s="83"/>
      <c r="AE28" s="77"/>
      <c r="AF28" s="74"/>
    </row>
    <row r="29" spans="1:32" ht="75">
      <c r="A29" s="84">
        <v>1</v>
      </c>
      <c r="B29" s="84">
        <v>12</v>
      </c>
      <c r="C29" s="84" t="s">
        <v>54</v>
      </c>
      <c r="D29" s="84" t="s">
        <v>91</v>
      </c>
      <c r="E29" s="84" t="s">
        <v>53</v>
      </c>
      <c r="F29" s="84" t="s">
        <v>36</v>
      </c>
      <c r="G29" s="84" t="s">
        <v>35</v>
      </c>
      <c r="H29" s="84" t="s">
        <v>52</v>
      </c>
      <c r="I29" s="84" t="s">
        <v>51</v>
      </c>
      <c r="J29" s="84" t="s">
        <v>13</v>
      </c>
      <c r="K29" s="84" t="s">
        <v>2</v>
      </c>
      <c r="L29" s="84" t="s">
        <v>50</v>
      </c>
      <c r="M29" s="84" t="s">
        <v>49</v>
      </c>
      <c r="N29" s="85" t="s">
        <v>9</v>
      </c>
      <c r="O29" s="84" t="s">
        <v>29</v>
      </c>
      <c r="P29" s="86">
        <v>5067043</v>
      </c>
      <c r="Q29" s="86">
        <v>2200</v>
      </c>
      <c r="R29" s="86">
        <v>1220</v>
      </c>
      <c r="S29" s="86">
        <v>950</v>
      </c>
      <c r="T29" s="86">
        <v>950</v>
      </c>
      <c r="U29" s="86">
        <v>950</v>
      </c>
      <c r="V29" s="87">
        <v>84</v>
      </c>
      <c r="W29" s="88">
        <v>100</v>
      </c>
      <c r="X29" s="89">
        <v>25.2</v>
      </c>
      <c r="Y29" s="89">
        <v>70</v>
      </c>
      <c r="Z29" s="89">
        <v>0</v>
      </c>
      <c r="AA29" s="90">
        <v>95.2</v>
      </c>
      <c r="AB29" s="91">
        <f>P29*S29</f>
        <v>4813690850</v>
      </c>
      <c r="AC29" s="87">
        <v>1</v>
      </c>
      <c r="AE29" s="92" t="s">
        <v>87</v>
      </c>
      <c r="AF29" s="93" t="s">
        <v>28</v>
      </c>
    </row>
    <row r="30" spans="1:32" ht="45">
      <c r="A30" s="84">
        <v>2</v>
      </c>
      <c r="B30" s="84">
        <v>14</v>
      </c>
      <c r="C30" s="84" t="s">
        <v>40</v>
      </c>
      <c r="D30" s="84" t="s">
        <v>38</v>
      </c>
      <c r="E30" s="84" t="s">
        <v>37</v>
      </c>
      <c r="F30" s="84" t="s">
        <v>36</v>
      </c>
      <c r="G30" s="84" t="s">
        <v>35</v>
      </c>
      <c r="H30" s="84" t="s">
        <v>34</v>
      </c>
      <c r="I30" s="84" t="s">
        <v>33</v>
      </c>
      <c r="J30" s="84" t="s">
        <v>13</v>
      </c>
      <c r="K30" s="84" t="s">
        <v>32</v>
      </c>
      <c r="L30" s="84" t="s">
        <v>31</v>
      </c>
      <c r="M30" s="84" t="s">
        <v>30</v>
      </c>
      <c r="N30" s="85" t="s">
        <v>9</v>
      </c>
      <c r="O30" s="84" t="s">
        <v>29</v>
      </c>
      <c r="P30" s="86">
        <v>7212889</v>
      </c>
      <c r="Q30" s="86">
        <v>700</v>
      </c>
      <c r="R30" s="86">
        <v>215</v>
      </c>
      <c r="S30" s="86">
        <v>215</v>
      </c>
      <c r="T30" s="86">
        <v>215</v>
      </c>
      <c r="U30" s="86">
        <v>215</v>
      </c>
      <c r="V30" s="87">
        <v>85</v>
      </c>
      <c r="W30" s="88">
        <v>100</v>
      </c>
      <c r="X30" s="89">
        <v>25.5</v>
      </c>
      <c r="Y30" s="89">
        <v>70</v>
      </c>
      <c r="Z30" s="89">
        <v>0</v>
      </c>
      <c r="AA30" s="90">
        <v>95.5</v>
      </c>
      <c r="AB30" s="91">
        <f>P30*S30</f>
        <v>1550771135</v>
      </c>
      <c r="AC30" s="87">
        <v>1</v>
      </c>
      <c r="AE30" s="92" t="s">
        <v>87</v>
      </c>
      <c r="AF30" s="93" t="s">
        <v>28</v>
      </c>
    </row>
    <row r="31" spans="1:32" ht="45">
      <c r="A31" s="84">
        <v>3</v>
      </c>
      <c r="B31" s="84">
        <v>15</v>
      </c>
      <c r="C31" s="84" t="s">
        <v>39</v>
      </c>
      <c r="D31" s="84" t="s">
        <v>38</v>
      </c>
      <c r="E31" s="84" t="s">
        <v>37</v>
      </c>
      <c r="F31" s="84" t="s">
        <v>36</v>
      </c>
      <c r="G31" s="84" t="s">
        <v>35</v>
      </c>
      <c r="H31" s="84" t="s">
        <v>34</v>
      </c>
      <c r="I31" s="84" t="s">
        <v>33</v>
      </c>
      <c r="J31" s="84" t="s">
        <v>13</v>
      </c>
      <c r="K31" s="84" t="s">
        <v>32</v>
      </c>
      <c r="L31" s="84" t="s">
        <v>31</v>
      </c>
      <c r="M31" s="84" t="s">
        <v>30</v>
      </c>
      <c r="N31" s="85" t="s">
        <v>9</v>
      </c>
      <c r="O31" s="84" t="s">
        <v>29</v>
      </c>
      <c r="P31" s="86">
        <v>7096935</v>
      </c>
      <c r="Q31" s="86">
        <v>700</v>
      </c>
      <c r="R31" s="86">
        <v>215</v>
      </c>
      <c r="S31" s="86">
        <v>215</v>
      </c>
      <c r="T31" s="86">
        <v>215</v>
      </c>
      <c r="U31" s="86">
        <v>215</v>
      </c>
      <c r="V31" s="87">
        <v>85</v>
      </c>
      <c r="W31" s="88">
        <v>100</v>
      </c>
      <c r="X31" s="89">
        <v>25.5</v>
      </c>
      <c r="Y31" s="89">
        <v>70</v>
      </c>
      <c r="Z31" s="89">
        <v>0</v>
      </c>
      <c r="AA31" s="90">
        <v>95.5</v>
      </c>
      <c r="AB31" s="91">
        <f>P31*S31</f>
        <v>1525841025</v>
      </c>
      <c r="AC31" s="87">
        <v>1</v>
      </c>
      <c r="AE31" s="92" t="s">
        <v>87</v>
      </c>
      <c r="AF31" s="93" t="s">
        <v>28</v>
      </c>
    </row>
    <row r="32" spans="1:32" ht="24" customHeight="1">
      <c r="A32" s="94"/>
      <c r="B32" s="95"/>
      <c r="C32" s="95"/>
      <c r="D32" s="95"/>
      <c r="E32" s="95"/>
      <c r="F32" s="95"/>
      <c r="G32" s="95"/>
      <c r="H32" s="96" t="s">
        <v>143</v>
      </c>
      <c r="I32" s="95"/>
      <c r="J32" s="95"/>
      <c r="K32" s="95"/>
      <c r="L32" s="95"/>
      <c r="M32" s="95"/>
      <c r="N32" s="3"/>
      <c r="O32" s="95"/>
      <c r="P32" s="97"/>
      <c r="Q32" s="97"/>
      <c r="R32" s="97"/>
      <c r="S32" s="97"/>
      <c r="T32" s="98"/>
      <c r="U32" s="86"/>
      <c r="V32" s="87"/>
      <c r="W32" s="88"/>
      <c r="X32" s="89"/>
      <c r="Y32" s="89"/>
      <c r="Z32" s="89"/>
      <c r="AA32" s="99"/>
      <c r="AB32" s="100">
        <f>SUM(AB29:AB31)</f>
        <v>7890303010</v>
      </c>
      <c r="AC32" s="87"/>
      <c r="AE32" s="92" t="s">
        <v>87</v>
      </c>
      <c r="AF32" s="93" t="s">
        <v>28</v>
      </c>
    </row>
    <row r="33" spans="1:35" ht="32.25" customHeight="1">
      <c r="A33" s="74" t="s">
        <v>142</v>
      </c>
      <c r="B33" s="78" t="str">
        <f>AF34</f>
        <v>Công ty TNHH Thương Mại và Dược phẩm Sang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80"/>
      <c r="U33" s="75"/>
      <c r="V33" s="74"/>
      <c r="W33" s="76"/>
      <c r="X33" s="74"/>
      <c r="Y33" s="74"/>
      <c r="Z33" s="74"/>
      <c r="AA33" s="81"/>
      <c r="AB33" s="82"/>
      <c r="AC33" s="74"/>
      <c r="AD33" s="83"/>
      <c r="AE33" s="77"/>
      <c r="AF33" s="74"/>
    </row>
    <row r="34" spans="1:35" ht="45">
      <c r="A34" s="84">
        <v>1</v>
      </c>
      <c r="B34" s="84">
        <v>18</v>
      </c>
      <c r="C34" s="84" t="s">
        <v>20</v>
      </c>
      <c r="D34" s="84" t="s">
        <v>19</v>
      </c>
      <c r="E34" s="84" t="s">
        <v>18</v>
      </c>
      <c r="F34" s="84" t="s">
        <v>17</v>
      </c>
      <c r="G34" s="84" t="s">
        <v>16</v>
      </c>
      <c r="H34" s="84" t="s">
        <v>15</v>
      </c>
      <c r="I34" s="84" t="s">
        <v>14</v>
      </c>
      <c r="J34" s="84" t="s">
        <v>13</v>
      </c>
      <c r="K34" s="84" t="s">
        <v>2</v>
      </c>
      <c r="L34" s="84" t="s">
        <v>11</v>
      </c>
      <c r="M34" s="84" t="s">
        <v>10</v>
      </c>
      <c r="N34" s="85" t="s">
        <v>9</v>
      </c>
      <c r="O34" s="84" t="s">
        <v>0</v>
      </c>
      <c r="P34" s="86">
        <v>5114</v>
      </c>
      <c r="Q34" s="101">
        <v>212486</v>
      </c>
      <c r="R34" s="101">
        <v>198089</v>
      </c>
      <c r="S34" s="101">
        <v>186089</v>
      </c>
      <c r="T34" s="101">
        <v>186089</v>
      </c>
      <c r="U34" s="101">
        <v>186089</v>
      </c>
      <c r="V34" s="87">
        <v>83</v>
      </c>
      <c r="W34" s="88">
        <v>100</v>
      </c>
      <c r="X34" s="89">
        <v>24.9</v>
      </c>
      <c r="Y34" s="89">
        <v>70</v>
      </c>
      <c r="Z34" s="89">
        <v>0</v>
      </c>
      <c r="AA34" s="90">
        <v>94.9</v>
      </c>
      <c r="AB34" s="91">
        <f>P34*S34</f>
        <v>951659146</v>
      </c>
      <c r="AC34" s="87">
        <v>1</v>
      </c>
      <c r="AE34" s="92" t="s">
        <v>87</v>
      </c>
      <c r="AF34" s="93" t="s">
        <v>8</v>
      </c>
    </row>
    <row r="35" spans="1:35" ht="24" customHeight="1">
      <c r="A35" s="94"/>
      <c r="B35" s="95"/>
      <c r="C35" s="95"/>
      <c r="D35" s="95"/>
      <c r="E35" s="95"/>
      <c r="F35" s="95"/>
      <c r="G35" s="95"/>
      <c r="H35" s="96" t="s">
        <v>143</v>
      </c>
      <c r="I35" s="95"/>
      <c r="J35" s="95"/>
      <c r="K35" s="95"/>
      <c r="L35" s="95"/>
      <c r="M35" s="95"/>
      <c r="N35" s="3"/>
      <c r="O35" s="95"/>
      <c r="P35" s="97"/>
      <c r="Q35" s="97"/>
      <c r="R35" s="97"/>
      <c r="S35" s="97"/>
      <c r="T35" s="98"/>
      <c r="U35" s="86"/>
      <c r="V35" s="87"/>
      <c r="W35" s="88"/>
      <c r="X35" s="89"/>
      <c r="Y35" s="89"/>
      <c r="Z35" s="89"/>
      <c r="AA35" s="99"/>
      <c r="AB35" s="100">
        <f>AB34</f>
        <v>951659146</v>
      </c>
      <c r="AC35" s="87"/>
      <c r="AE35" s="92" t="s">
        <v>87</v>
      </c>
      <c r="AF35" s="93" t="s">
        <v>8</v>
      </c>
    </row>
    <row r="36" spans="1:35" ht="25.5" customHeight="1">
      <c r="AB36" s="100">
        <f>AB35+AB32+AB27+AB23+AB20+AB14+AB11</f>
        <v>144717014664</v>
      </c>
    </row>
    <row r="37" spans="1:35" customFormat="1" ht="42" customHeight="1">
      <c r="C37" s="104" t="s">
        <v>822</v>
      </c>
      <c r="D37" s="104"/>
      <c r="E37" s="104"/>
      <c r="F37" s="104"/>
      <c r="G37" s="104"/>
      <c r="M37" s="105" t="s">
        <v>823</v>
      </c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F37" s="1"/>
    </row>
    <row r="38" spans="1:35" customFormat="1" ht="18.75">
      <c r="M38" s="106" t="s">
        <v>824</v>
      </c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F38" s="1"/>
    </row>
    <row r="39" spans="1:35" customFormat="1">
      <c r="N39" s="102"/>
      <c r="O39" s="102"/>
      <c r="P39" s="102"/>
      <c r="Q39" s="102"/>
      <c r="R39" s="102"/>
      <c r="S39" s="103"/>
      <c r="AB39" s="2"/>
      <c r="AF39" s="1"/>
      <c r="AH39" s="2"/>
      <c r="AI39" s="2"/>
    </row>
    <row r="40" spans="1:35" customFormat="1">
      <c r="N40" s="102"/>
      <c r="O40" s="102"/>
      <c r="P40" s="102"/>
      <c r="Q40" s="102"/>
      <c r="R40" s="102"/>
      <c r="S40" s="103"/>
      <c r="AB40" s="2"/>
      <c r="AF40" s="1"/>
    </row>
    <row r="41" spans="1:35" customFormat="1">
      <c r="N41" s="102"/>
      <c r="O41" s="102"/>
      <c r="P41" s="102"/>
      <c r="Q41" s="102"/>
      <c r="R41" s="102"/>
      <c r="S41" s="103"/>
      <c r="AF41" s="1"/>
    </row>
    <row r="42" spans="1:35" customFormat="1">
      <c r="N42" s="102"/>
      <c r="O42" s="102"/>
      <c r="P42" s="102"/>
      <c r="Q42" s="102"/>
      <c r="R42" s="102"/>
      <c r="S42" s="103"/>
      <c r="AF42" s="1"/>
    </row>
    <row r="43" spans="1:35" customFormat="1">
      <c r="N43" s="102"/>
      <c r="O43" s="102"/>
      <c r="P43" s="102"/>
      <c r="Q43" s="102"/>
      <c r="R43" s="102"/>
      <c r="S43" s="103"/>
      <c r="AF43" s="1"/>
    </row>
    <row r="44" spans="1:35" customFormat="1">
      <c r="N44" s="102"/>
      <c r="O44" s="102"/>
      <c r="P44" s="102"/>
      <c r="Q44" s="102"/>
      <c r="R44" s="102"/>
      <c r="S44" s="103"/>
      <c r="AF44" s="1"/>
    </row>
    <row r="45" spans="1:35" customFormat="1" ht="18.75">
      <c r="M45" s="106" t="s">
        <v>825</v>
      </c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F45" s="1"/>
    </row>
  </sheetData>
  <autoFilter ref="A8:AF36"/>
  <mergeCells count="10">
    <mergeCell ref="C37:G37"/>
    <mergeCell ref="M37:AB37"/>
    <mergeCell ref="M38:AB38"/>
    <mergeCell ref="M45:AB45"/>
    <mergeCell ref="A1:E1"/>
    <mergeCell ref="M1:AB2"/>
    <mergeCell ref="A2:E2"/>
    <mergeCell ref="A4:AB4"/>
    <mergeCell ref="A5:AB5"/>
    <mergeCell ref="A6:AB6"/>
  </mergeCells>
  <printOptions horizontalCentered="1"/>
  <pageMargins left="0.17" right="0.17" top="0.52" bottom="0.46" header="0.3" footer="0.3"/>
  <pageSetup paperSize="9" scale="70" fitToHeight="0" orientation="landscape" r:id="rId1"/>
  <headerFooter>
    <oddHeader>&amp;CG2.PL1 - &amp;P /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93"/>
  <sheetViews>
    <sheetView tabSelected="1" view="pageBreakPreview" topLeftCell="A6" zoomScaleNormal="73" zoomScaleSheetLayoutView="100" workbookViewId="0">
      <selection activeCell="D11" sqref="D11"/>
    </sheetView>
  </sheetViews>
  <sheetFormatPr defaultColWidth="9.140625" defaultRowHeight="12"/>
  <cols>
    <col min="1" max="1" width="6.28515625" style="5" customWidth="1"/>
    <col min="2" max="2" width="8" style="8" customWidth="1"/>
    <col min="3" max="3" width="10.140625" style="5" customWidth="1"/>
    <col min="4" max="4" width="11.7109375" style="5" customWidth="1"/>
    <col min="5" max="5" width="8" style="5" customWidth="1"/>
    <col min="6" max="6" width="8.42578125" style="5" customWidth="1"/>
    <col min="7" max="7" width="12.7109375" style="5" customWidth="1"/>
    <col min="8" max="8" width="9.5703125" style="5" customWidth="1"/>
    <col min="9" max="9" width="7.28515625" style="5" customWidth="1"/>
    <col min="10" max="10" width="8.42578125" style="5" customWidth="1"/>
    <col min="11" max="11" width="9.140625" style="5"/>
    <col min="12" max="12" width="16.28515625" style="5" customWidth="1"/>
    <col min="13" max="13" width="9.140625" style="5"/>
    <col min="14" max="14" width="6.140625" style="5" customWidth="1"/>
    <col min="15" max="16" width="8.5703125" style="5" customWidth="1"/>
    <col min="17" max="17" width="8.42578125" style="5" customWidth="1"/>
    <col min="18" max="18" width="8.5703125" style="5" customWidth="1"/>
    <col min="19" max="19" width="8.42578125" style="6" customWidth="1"/>
    <col min="20" max="20" width="7.140625" style="15" customWidth="1"/>
    <col min="21" max="21" width="12.5703125" style="6" customWidth="1"/>
    <col min="22" max="22" width="20.7109375" style="6" customWidth="1"/>
    <col min="23" max="23" width="25.28515625" style="7" customWidth="1"/>
    <col min="24" max="24" width="18.140625" style="8" customWidth="1"/>
    <col min="25" max="25" width="8.28515625" style="7" customWidth="1"/>
    <col min="26" max="26" width="23" style="5" hidden="1" customWidth="1"/>
    <col min="27" max="27" width="16.42578125" style="5" hidden="1" customWidth="1"/>
    <col min="28" max="28" width="9.140625" style="5" customWidth="1"/>
    <col min="29" max="16384" width="9.140625" style="5"/>
  </cols>
  <sheetData>
    <row r="1" spans="1:28" ht="14.25" customHeight="1">
      <c r="A1" s="112" t="s">
        <v>133</v>
      </c>
      <c r="B1" s="112"/>
      <c r="C1" s="112"/>
      <c r="D1" s="112"/>
      <c r="E1" s="112"/>
      <c r="V1" s="116" t="s">
        <v>132</v>
      </c>
      <c r="W1" s="116"/>
      <c r="X1" s="116"/>
      <c r="Y1" s="116"/>
    </row>
    <row r="2" spans="1:28" ht="30" customHeight="1">
      <c r="A2" s="113" t="s">
        <v>134</v>
      </c>
      <c r="B2" s="114"/>
      <c r="C2" s="114"/>
      <c r="D2" s="114"/>
      <c r="E2" s="114"/>
      <c r="V2" s="116"/>
      <c r="W2" s="116"/>
      <c r="X2" s="116"/>
      <c r="Y2" s="116"/>
    </row>
    <row r="4" spans="1:28" s="4" customFormat="1" ht="12" customHeight="1">
      <c r="A4" s="117" t="s">
        <v>821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</row>
    <row r="5" spans="1:28" s="4" customFormat="1" ht="14.25" customHeight="1">
      <c r="A5" s="118" t="s">
        <v>144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8" s="4" customFormat="1" ht="15" customHeight="1">
      <c r="A6" s="115" t="s">
        <v>816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</row>
    <row r="8" spans="1:28" ht="18.75" customHeight="1">
      <c r="A8" s="125" t="s">
        <v>130</v>
      </c>
      <c r="B8" s="125" t="s">
        <v>129</v>
      </c>
      <c r="C8" s="125" t="s">
        <v>128</v>
      </c>
      <c r="D8" s="125" t="s">
        <v>127</v>
      </c>
      <c r="E8" s="125" t="s">
        <v>126</v>
      </c>
      <c r="F8" s="125" t="s">
        <v>125</v>
      </c>
      <c r="G8" s="125" t="s">
        <v>145</v>
      </c>
      <c r="H8" s="125" t="s">
        <v>817</v>
      </c>
      <c r="I8" s="125" t="s">
        <v>123</v>
      </c>
      <c r="J8" s="125" t="s">
        <v>157</v>
      </c>
      <c r="K8" s="119" t="s">
        <v>121</v>
      </c>
      <c r="L8" s="119" t="s">
        <v>120</v>
      </c>
      <c r="M8" s="119" t="s">
        <v>119</v>
      </c>
      <c r="N8" s="125" t="s">
        <v>118</v>
      </c>
      <c r="O8" s="128" t="s">
        <v>146</v>
      </c>
      <c r="P8" s="128"/>
      <c r="Q8" s="128"/>
      <c r="R8" s="128"/>
      <c r="S8" s="129" t="s">
        <v>147</v>
      </c>
      <c r="T8" s="121" t="s">
        <v>114</v>
      </c>
      <c r="U8" s="123" t="s">
        <v>158</v>
      </c>
      <c r="V8" s="123" t="s">
        <v>159</v>
      </c>
      <c r="W8" s="119" t="s">
        <v>819</v>
      </c>
      <c r="X8" s="131" t="s">
        <v>148</v>
      </c>
      <c r="Y8" s="133" t="s">
        <v>149</v>
      </c>
      <c r="Z8" s="125" t="s">
        <v>162</v>
      </c>
      <c r="AA8" s="127" t="s">
        <v>163</v>
      </c>
      <c r="AB8" s="16"/>
    </row>
    <row r="9" spans="1:28" ht="18.75" customHeight="1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0"/>
      <c r="L9" s="120"/>
      <c r="M9" s="120"/>
      <c r="N9" s="126"/>
      <c r="O9" s="9" t="s">
        <v>150</v>
      </c>
      <c r="P9" s="9" t="s">
        <v>151</v>
      </c>
      <c r="Q9" s="9" t="s">
        <v>152</v>
      </c>
      <c r="R9" s="9" t="s">
        <v>153</v>
      </c>
      <c r="S9" s="130"/>
      <c r="T9" s="122"/>
      <c r="U9" s="124"/>
      <c r="V9" s="124"/>
      <c r="W9" s="120"/>
      <c r="X9" s="132"/>
      <c r="Y9" s="133"/>
      <c r="Z9" s="126"/>
      <c r="AA9" s="127"/>
      <c r="AB9" s="16"/>
    </row>
    <row r="10" spans="1:28" s="10" customFormat="1" ht="36">
      <c r="A10" s="17">
        <v>1</v>
      </c>
      <c r="B10" s="17" t="s">
        <v>6</v>
      </c>
      <c r="C10" s="17" t="str">
        <f>VLOOKUP(B10,G2.PL1!$C$10:$D$34,2,0)</f>
        <v>Cefoxitine Gerda 1G</v>
      </c>
      <c r="D10" s="17" t="str">
        <f>VLOOKUP($B10,G2.PL1!$C$10:$E$34,3,0)</f>
        <v>Cefoxitin  (dưới dạng Cefoxitin natri)</v>
      </c>
      <c r="E10" s="17" t="str">
        <f>VLOOKUP($B10,G2.PL1!$C$10:$F$34,4,0)</f>
        <v>1g</v>
      </c>
      <c r="F10" s="17" t="str">
        <f>VLOOKUP($B10,G2.PL1!$C$10:$AF$35,5,0)</f>
        <v>Tiêm</v>
      </c>
      <c r="G10" s="17" t="str">
        <f>VLOOKUP($B10,G2.PL1!$C$10:$AF$35,6,0)</f>
        <v>Bột pha dung dịch tiêm</v>
      </c>
      <c r="H10" s="17" t="str">
        <f>VLOOKUP($B10,G2.PL1!$C$10:$AF$35,7,0)</f>
        <v>Hộp 10 lọ</v>
      </c>
      <c r="I10" s="17" t="s">
        <v>3</v>
      </c>
      <c r="J10" s="17" t="str">
        <f>VLOOKUP($B10,G2.PL1!$C$10:$AF$35,9,0)</f>
        <v>24 tháng</v>
      </c>
      <c r="K10" s="17" t="str">
        <f>VLOOKUP($B10,G2.PL1!$C$10:$AF$35,10,0)</f>
        <v>VN-20445-17</v>
      </c>
      <c r="L10" s="17" t="str">
        <f>VLOOKUP($B10,G2.PL1!$C$10:$AF$35,11,0)</f>
        <v>LDP Laboratorios
 Torlan SA</v>
      </c>
      <c r="M10" s="17" t="str">
        <f>VLOOKUP($B10,G2.PL1!$C$10:$AF$35,12,0)</f>
        <v>Tây Ban Nha</v>
      </c>
      <c r="N10" s="17" t="str">
        <f>VLOOKUP($B10,G2.PL1!$C$10:$AF$35,13,0)</f>
        <v>Lọ</v>
      </c>
      <c r="O10" s="18">
        <v>1600</v>
      </c>
      <c r="P10" s="18">
        <v>1600</v>
      </c>
      <c r="Q10" s="18">
        <v>2000</v>
      </c>
      <c r="R10" s="18">
        <v>2000</v>
      </c>
      <c r="S10" s="18">
        <v>7200</v>
      </c>
      <c r="T10" s="19">
        <f>VLOOKUP($B10,G2.PL1!$C$10:$AF$35,17,0)</f>
        <v>123000</v>
      </c>
      <c r="U10" s="18">
        <f>S10*T10</f>
        <v>885600000</v>
      </c>
      <c r="V10" s="19" t="str">
        <f>VLOOKUP($B10,G2.PL1!$C$10:$AF$35,30,0)</f>
        <v>Công ty Trách nhiệm hữu hạn Dược Phẩm Tự Đức</v>
      </c>
      <c r="W10" s="17" t="s">
        <v>164</v>
      </c>
      <c r="X10" s="20" t="s">
        <v>154</v>
      </c>
      <c r="Y10" s="17" t="s">
        <v>165</v>
      </c>
      <c r="Z10" s="21"/>
      <c r="AA10" s="21" t="e">
        <f>VLOOKUP(W10,#REF!,2,0)</f>
        <v>#REF!</v>
      </c>
      <c r="AB10" s="21"/>
    </row>
    <row r="11" spans="1:28" s="10" customFormat="1" ht="36">
      <c r="A11" s="17">
        <v>1</v>
      </c>
      <c r="B11" s="17" t="s">
        <v>6</v>
      </c>
      <c r="C11" s="17" t="str">
        <f>VLOOKUP(B11,G2.PL1!$C$10:$D$34,2,0)</f>
        <v>Cefoxitine Gerda 1G</v>
      </c>
      <c r="D11" s="17" t="str">
        <f>VLOOKUP($B11,G2.PL1!$C$10:$E$34,3,0)</f>
        <v>Cefoxitin  (dưới dạng Cefoxitin natri)</v>
      </c>
      <c r="E11" s="17" t="str">
        <f>VLOOKUP($B11,G2.PL1!$C$10:$F$34,4,0)</f>
        <v>1g</v>
      </c>
      <c r="F11" s="17" t="str">
        <f>VLOOKUP($B11,G2.PL1!$C$10:$AF$35,5,0)</f>
        <v>Tiêm</v>
      </c>
      <c r="G11" s="17" t="str">
        <f>VLOOKUP($B11,G2.PL1!$C$10:$AF$35,6,0)</f>
        <v>Bột pha dung dịch tiêm</v>
      </c>
      <c r="H11" s="17" t="str">
        <f>VLOOKUP($B11,G2.PL1!$C$10:$AF$35,7,0)</f>
        <v>Hộp 10 lọ</v>
      </c>
      <c r="I11" s="17" t="s">
        <v>3</v>
      </c>
      <c r="J11" s="17" t="str">
        <f>VLOOKUP($B11,G2.PL1!$C$10:$AF$35,9,0)</f>
        <v>24 tháng</v>
      </c>
      <c r="K11" s="17" t="str">
        <f>VLOOKUP($B11,G2.PL1!$C$10:$AF$35,10,0)</f>
        <v>VN-20445-17</v>
      </c>
      <c r="L11" s="17" t="str">
        <f>VLOOKUP($B11,G2.PL1!$C$10:$AF$35,11,0)</f>
        <v>LDP Laboratorios
 Torlan SA</v>
      </c>
      <c r="M11" s="17" t="str">
        <f>VLOOKUP($B11,G2.PL1!$C$10:$AF$35,12,0)</f>
        <v>Tây Ban Nha</v>
      </c>
      <c r="N11" s="17" t="str">
        <f>VLOOKUP($B11,G2.PL1!$C$10:$AF$35,13,0)</f>
        <v>Lọ</v>
      </c>
      <c r="O11" s="18">
        <v>2000</v>
      </c>
      <c r="P11" s="18">
        <v>2000</v>
      </c>
      <c r="Q11" s="18">
        <v>2000</v>
      </c>
      <c r="R11" s="18">
        <v>2000</v>
      </c>
      <c r="S11" s="18">
        <v>8000</v>
      </c>
      <c r="T11" s="19">
        <f>VLOOKUP($B11,G2.PL1!$C$10:$AF$35,17,0)</f>
        <v>123000</v>
      </c>
      <c r="U11" s="18">
        <f t="shared" ref="U11:U74" si="0">S11*T11</f>
        <v>984000000</v>
      </c>
      <c r="V11" s="19" t="str">
        <f>VLOOKUP($B11,G2.PL1!$C$10:$AF$35,30,0)</f>
        <v>Công ty Trách nhiệm hữu hạn Dược Phẩm Tự Đức</v>
      </c>
      <c r="W11" s="17" t="s">
        <v>166</v>
      </c>
      <c r="X11" s="20" t="s">
        <v>154</v>
      </c>
      <c r="Y11" s="17" t="s">
        <v>167</v>
      </c>
      <c r="Z11" s="21"/>
      <c r="AA11" s="21" t="e">
        <f>VLOOKUP(W11,#REF!,2,0)</f>
        <v>#REF!</v>
      </c>
      <c r="AB11" s="21"/>
    </row>
    <row r="12" spans="1:28" s="10" customFormat="1" ht="36">
      <c r="A12" s="17">
        <v>1</v>
      </c>
      <c r="B12" s="17" t="s">
        <v>6</v>
      </c>
      <c r="C12" s="17" t="str">
        <f>VLOOKUP(B12,G2.PL1!$C$10:$D$34,2,0)</f>
        <v>Cefoxitine Gerda 1G</v>
      </c>
      <c r="D12" s="17" t="str">
        <f>VLOOKUP($B12,G2.PL1!$C$10:$E$34,3,0)</f>
        <v>Cefoxitin  (dưới dạng Cefoxitin natri)</v>
      </c>
      <c r="E12" s="17" t="str">
        <f>VLOOKUP($B12,G2.PL1!$C$10:$F$34,4,0)</f>
        <v>1g</v>
      </c>
      <c r="F12" s="17" t="str">
        <f>VLOOKUP($B12,G2.PL1!$C$10:$AF$35,5,0)</f>
        <v>Tiêm</v>
      </c>
      <c r="G12" s="17" t="str">
        <f>VLOOKUP($B12,G2.PL1!$C$10:$AF$35,6,0)</f>
        <v>Bột pha dung dịch tiêm</v>
      </c>
      <c r="H12" s="17" t="str">
        <f>VLOOKUP($B12,G2.PL1!$C$10:$AF$35,7,0)</f>
        <v>Hộp 10 lọ</v>
      </c>
      <c r="I12" s="17" t="s">
        <v>3</v>
      </c>
      <c r="J12" s="17" t="str">
        <f>VLOOKUP($B12,G2.PL1!$C$10:$AF$35,9,0)</f>
        <v>24 tháng</v>
      </c>
      <c r="K12" s="17" t="str">
        <f>VLOOKUP($B12,G2.PL1!$C$10:$AF$35,10,0)</f>
        <v>VN-20445-17</v>
      </c>
      <c r="L12" s="17" t="str">
        <f>VLOOKUP($B12,G2.PL1!$C$10:$AF$35,11,0)</f>
        <v>LDP Laboratorios
 Torlan SA</v>
      </c>
      <c r="M12" s="17" t="str">
        <f>VLOOKUP($B12,G2.PL1!$C$10:$AF$35,12,0)</f>
        <v>Tây Ban Nha</v>
      </c>
      <c r="N12" s="17" t="str">
        <f>VLOOKUP($B12,G2.PL1!$C$10:$AF$35,13,0)</f>
        <v>Lọ</v>
      </c>
      <c r="O12" s="18">
        <v>16000</v>
      </c>
      <c r="P12" s="18">
        <v>16000</v>
      </c>
      <c r="Q12" s="18">
        <v>16000</v>
      </c>
      <c r="R12" s="18">
        <v>16000</v>
      </c>
      <c r="S12" s="18">
        <v>64000</v>
      </c>
      <c r="T12" s="19">
        <f>VLOOKUP($B12,G2.PL1!$C$10:$AF$35,17,0)</f>
        <v>123000</v>
      </c>
      <c r="U12" s="18">
        <f t="shared" si="0"/>
        <v>7872000000</v>
      </c>
      <c r="V12" s="19" t="str">
        <f>VLOOKUP($B12,G2.PL1!$C$10:$AF$35,30,0)</f>
        <v>Công ty Trách nhiệm hữu hạn Dược Phẩm Tự Đức</v>
      </c>
      <c r="W12" s="17" t="s">
        <v>168</v>
      </c>
      <c r="X12" s="20" t="s">
        <v>154</v>
      </c>
      <c r="Y12" s="17" t="s">
        <v>169</v>
      </c>
      <c r="Z12" s="21"/>
      <c r="AA12" s="21" t="e">
        <f>VLOOKUP(W12,#REF!,2,0)</f>
        <v>#REF!</v>
      </c>
      <c r="AB12" s="21"/>
    </row>
    <row r="13" spans="1:28" s="10" customFormat="1" ht="36">
      <c r="A13" s="17">
        <v>1</v>
      </c>
      <c r="B13" s="17" t="s">
        <v>6</v>
      </c>
      <c r="C13" s="17" t="str">
        <f>VLOOKUP(B13,G2.PL1!$C$10:$D$34,2,0)</f>
        <v>Cefoxitine Gerda 1G</v>
      </c>
      <c r="D13" s="17" t="str">
        <f>VLOOKUP($B13,G2.PL1!$C$10:$E$34,3,0)</f>
        <v>Cefoxitin  (dưới dạng Cefoxitin natri)</v>
      </c>
      <c r="E13" s="17" t="str">
        <f>VLOOKUP($B13,G2.PL1!$C$10:$F$34,4,0)</f>
        <v>1g</v>
      </c>
      <c r="F13" s="17" t="str">
        <f>VLOOKUP($B13,G2.PL1!$C$10:$AF$35,5,0)</f>
        <v>Tiêm</v>
      </c>
      <c r="G13" s="17" t="str">
        <f>VLOOKUP($B13,G2.PL1!$C$10:$AF$35,6,0)</f>
        <v>Bột pha dung dịch tiêm</v>
      </c>
      <c r="H13" s="17" t="str">
        <f>VLOOKUP($B13,G2.PL1!$C$10:$AF$35,7,0)</f>
        <v>Hộp 10 lọ</v>
      </c>
      <c r="I13" s="17" t="s">
        <v>3</v>
      </c>
      <c r="J13" s="17" t="str">
        <f>VLOOKUP($B13,G2.PL1!$C$10:$AF$35,9,0)</f>
        <v>24 tháng</v>
      </c>
      <c r="K13" s="17" t="str">
        <f>VLOOKUP($B13,G2.PL1!$C$10:$AF$35,10,0)</f>
        <v>VN-20445-17</v>
      </c>
      <c r="L13" s="17" t="str">
        <f>VLOOKUP($B13,G2.PL1!$C$10:$AF$35,11,0)</f>
        <v>LDP Laboratorios
 Torlan SA</v>
      </c>
      <c r="M13" s="17" t="str">
        <f>VLOOKUP($B13,G2.PL1!$C$10:$AF$35,12,0)</f>
        <v>Tây Ban Nha</v>
      </c>
      <c r="N13" s="17" t="str">
        <f>VLOOKUP($B13,G2.PL1!$C$10:$AF$35,13,0)</f>
        <v>Lọ</v>
      </c>
      <c r="O13" s="18">
        <v>12000</v>
      </c>
      <c r="P13" s="18">
        <v>12000</v>
      </c>
      <c r="Q13" s="18">
        <v>12000</v>
      </c>
      <c r="R13" s="18">
        <v>12000</v>
      </c>
      <c r="S13" s="18">
        <v>48000</v>
      </c>
      <c r="T13" s="19">
        <f>VLOOKUP($B13,G2.PL1!$C$10:$AF$35,17,0)</f>
        <v>123000</v>
      </c>
      <c r="U13" s="18">
        <f t="shared" si="0"/>
        <v>5904000000</v>
      </c>
      <c r="V13" s="19" t="str">
        <f>VLOOKUP($B13,G2.PL1!$C$10:$AF$35,30,0)</f>
        <v>Công ty Trách nhiệm hữu hạn Dược Phẩm Tự Đức</v>
      </c>
      <c r="W13" s="17" t="s">
        <v>170</v>
      </c>
      <c r="X13" s="20" t="s">
        <v>171</v>
      </c>
      <c r="Y13" s="17" t="s">
        <v>172</v>
      </c>
      <c r="Z13" s="21"/>
      <c r="AA13" s="21" t="e">
        <f>VLOOKUP(W13,#REF!,2,0)</f>
        <v>#REF!</v>
      </c>
      <c r="AB13" s="21"/>
    </row>
    <row r="14" spans="1:28" s="10" customFormat="1" ht="36">
      <c r="A14" s="17">
        <v>1</v>
      </c>
      <c r="B14" s="17" t="s">
        <v>6</v>
      </c>
      <c r="C14" s="17" t="str">
        <f>VLOOKUP(B14,G2.PL1!$C$10:$D$34,2,0)</f>
        <v>Cefoxitine Gerda 1G</v>
      </c>
      <c r="D14" s="17" t="str">
        <f>VLOOKUP($B14,G2.PL1!$C$10:$E$34,3,0)</f>
        <v>Cefoxitin  (dưới dạng Cefoxitin natri)</v>
      </c>
      <c r="E14" s="17" t="str">
        <f>VLOOKUP($B14,G2.PL1!$C$10:$F$34,4,0)</f>
        <v>1g</v>
      </c>
      <c r="F14" s="17" t="str">
        <f>VLOOKUP($B14,G2.PL1!$C$10:$AF$35,5,0)</f>
        <v>Tiêm</v>
      </c>
      <c r="G14" s="17" t="str">
        <f>VLOOKUP($B14,G2.PL1!$C$10:$AF$35,6,0)</f>
        <v>Bột pha dung dịch tiêm</v>
      </c>
      <c r="H14" s="17" t="str">
        <f>VLOOKUP($B14,G2.PL1!$C$10:$AF$35,7,0)</f>
        <v>Hộp 10 lọ</v>
      </c>
      <c r="I14" s="17" t="s">
        <v>3</v>
      </c>
      <c r="J14" s="17" t="str">
        <f>VLOOKUP($B14,G2.PL1!$C$10:$AF$35,9,0)</f>
        <v>24 tháng</v>
      </c>
      <c r="K14" s="17" t="str">
        <f>VLOOKUP($B14,G2.PL1!$C$10:$AF$35,10,0)</f>
        <v>VN-20445-17</v>
      </c>
      <c r="L14" s="17" t="str">
        <f>VLOOKUP($B14,G2.PL1!$C$10:$AF$35,11,0)</f>
        <v>LDP Laboratorios
 Torlan SA</v>
      </c>
      <c r="M14" s="17" t="str">
        <f>VLOOKUP($B14,G2.PL1!$C$10:$AF$35,12,0)</f>
        <v>Tây Ban Nha</v>
      </c>
      <c r="N14" s="17" t="str">
        <f>VLOOKUP($B14,G2.PL1!$C$10:$AF$35,13,0)</f>
        <v>Lọ</v>
      </c>
      <c r="O14" s="18">
        <v>200</v>
      </c>
      <c r="P14" s="18">
        <v>200</v>
      </c>
      <c r="Q14" s="18">
        <v>200</v>
      </c>
      <c r="R14" s="18">
        <v>200</v>
      </c>
      <c r="S14" s="18">
        <v>800</v>
      </c>
      <c r="T14" s="19">
        <f>VLOOKUP($B14,G2.PL1!$C$10:$AF$35,17,0)</f>
        <v>123000</v>
      </c>
      <c r="U14" s="18">
        <f t="shared" si="0"/>
        <v>98400000</v>
      </c>
      <c r="V14" s="19" t="str">
        <f>VLOOKUP($B14,G2.PL1!$C$10:$AF$35,30,0)</f>
        <v>Công ty Trách nhiệm hữu hạn Dược Phẩm Tự Đức</v>
      </c>
      <c r="W14" s="17" t="s">
        <v>173</v>
      </c>
      <c r="X14" s="20" t="s">
        <v>171</v>
      </c>
      <c r="Y14" s="17">
        <v>64274</v>
      </c>
      <c r="Z14" s="21"/>
      <c r="AA14" s="21" t="e">
        <f>VLOOKUP(W14,#REF!,2,0)</f>
        <v>#REF!</v>
      </c>
      <c r="AB14" s="21"/>
    </row>
    <row r="15" spans="1:28" s="10" customFormat="1" ht="36">
      <c r="A15" s="17">
        <v>1</v>
      </c>
      <c r="B15" s="17" t="s">
        <v>6</v>
      </c>
      <c r="C15" s="17" t="str">
        <f>VLOOKUP(B15,G2.PL1!$C$10:$D$34,2,0)</f>
        <v>Cefoxitine Gerda 1G</v>
      </c>
      <c r="D15" s="17" t="str">
        <f>VLOOKUP($B15,G2.PL1!$C$10:$E$34,3,0)</f>
        <v>Cefoxitin  (dưới dạng Cefoxitin natri)</v>
      </c>
      <c r="E15" s="17" t="str">
        <f>VLOOKUP($B15,G2.PL1!$C$10:$F$34,4,0)</f>
        <v>1g</v>
      </c>
      <c r="F15" s="17" t="str">
        <f>VLOOKUP($B15,G2.PL1!$C$10:$AF$35,5,0)</f>
        <v>Tiêm</v>
      </c>
      <c r="G15" s="17" t="str">
        <f>VLOOKUP($B15,G2.PL1!$C$10:$AF$35,6,0)</f>
        <v>Bột pha dung dịch tiêm</v>
      </c>
      <c r="H15" s="17" t="str">
        <f>VLOOKUP($B15,G2.PL1!$C$10:$AF$35,7,0)</f>
        <v>Hộp 10 lọ</v>
      </c>
      <c r="I15" s="17" t="s">
        <v>3</v>
      </c>
      <c r="J15" s="17" t="str">
        <f>VLOOKUP($B15,G2.PL1!$C$10:$AF$35,9,0)</f>
        <v>24 tháng</v>
      </c>
      <c r="K15" s="17" t="str">
        <f>VLOOKUP($B15,G2.PL1!$C$10:$AF$35,10,0)</f>
        <v>VN-20445-17</v>
      </c>
      <c r="L15" s="17" t="str">
        <f>VLOOKUP($B15,G2.PL1!$C$10:$AF$35,11,0)</f>
        <v>LDP Laboratorios
 Torlan SA</v>
      </c>
      <c r="M15" s="17" t="str">
        <f>VLOOKUP($B15,G2.PL1!$C$10:$AF$35,12,0)</f>
        <v>Tây Ban Nha</v>
      </c>
      <c r="N15" s="17" t="str">
        <f>VLOOKUP($B15,G2.PL1!$C$10:$AF$35,13,0)</f>
        <v>Lọ</v>
      </c>
      <c r="O15" s="18">
        <v>1200</v>
      </c>
      <c r="P15" s="18">
        <v>1200</v>
      </c>
      <c r="Q15" s="18">
        <v>1200</v>
      </c>
      <c r="R15" s="18">
        <v>1200</v>
      </c>
      <c r="S15" s="18">
        <v>4800</v>
      </c>
      <c r="T15" s="19">
        <f>VLOOKUP($B15,G2.PL1!$C$10:$AF$35,17,0)</f>
        <v>123000</v>
      </c>
      <c r="U15" s="18">
        <f t="shared" si="0"/>
        <v>590400000</v>
      </c>
      <c r="V15" s="19" t="str">
        <f>VLOOKUP($B15,G2.PL1!$C$10:$AF$35,30,0)</f>
        <v>Công ty Trách nhiệm hữu hạn Dược Phẩm Tự Đức</v>
      </c>
      <c r="W15" s="17" t="s">
        <v>174</v>
      </c>
      <c r="X15" s="20" t="s">
        <v>171</v>
      </c>
      <c r="Y15" s="17" t="s">
        <v>175</v>
      </c>
      <c r="Z15" s="21"/>
      <c r="AA15" s="21" t="e">
        <f>VLOOKUP(W15,#REF!,2,0)</f>
        <v>#REF!</v>
      </c>
      <c r="AB15" s="21"/>
    </row>
    <row r="16" spans="1:28" s="10" customFormat="1" ht="36">
      <c r="A16" s="17">
        <v>1</v>
      </c>
      <c r="B16" s="17" t="s">
        <v>6</v>
      </c>
      <c r="C16" s="17" t="str">
        <f>VLOOKUP(B16,G2.PL1!$C$10:$D$34,2,0)</f>
        <v>Cefoxitine Gerda 1G</v>
      </c>
      <c r="D16" s="17" t="str">
        <f>VLOOKUP($B16,G2.PL1!$C$10:$E$34,3,0)</f>
        <v>Cefoxitin  (dưới dạng Cefoxitin natri)</v>
      </c>
      <c r="E16" s="17" t="str">
        <f>VLOOKUP($B16,G2.PL1!$C$10:$F$34,4,0)</f>
        <v>1g</v>
      </c>
      <c r="F16" s="17" t="str">
        <f>VLOOKUP($B16,G2.PL1!$C$10:$AF$35,5,0)</f>
        <v>Tiêm</v>
      </c>
      <c r="G16" s="17" t="str">
        <f>VLOOKUP($B16,G2.PL1!$C$10:$AF$35,6,0)</f>
        <v>Bột pha dung dịch tiêm</v>
      </c>
      <c r="H16" s="17" t="str">
        <f>VLOOKUP($B16,G2.PL1!$C$10:$AF$35,7,0)</f>
        <v>Hộp 10 lọ</v>
      </c>
      <c r="I16" s="17" t="s">
        <v>3</v>
      </c>
      <c r="J16" s="17" t="str">
        <f>VLOOKUP($B16,G2.PL1!$C$10:$AF$35,9,0)</f>
        <v>24 tháng</v>
      </c>
      <c r="K16" s="17" t="str">
        <f>VLOOKUP($B16,G2.PL1!$C$10:$AF$35,10,0)</f>
        <v>VN-20445-17</v>
      </c>
      <c r="L16" s="17" t="str">
        <f>VLOOKUP($B16,G2.PL1!$C$10:$AF$35,11,0)</f>
        <v>LDP Laboratorios
 Torlan SA</v>
      </c>
      <c r="M16" s="17" t="str">
        <f>VLOOKUP($B16,G2.PL1!$C$10:$AF$35,12,0)</f>
        <v>Tây Ban Nha</v>
      </c>
      <c r="N16" s="17" t="str">
        <f>VLOOKUP($B16,G2.PL1!$C$10:$AF$35,13,0)</f>
        <v>Lọ</v>
      </c>
      <c r="O16" s="18">
        <v>400</v>
      </c>
      <c r="P16" s="18">
        <v>400</v>
      </c>
      <c r="Q16" s="18">
        <v>400</v>
      </c>
      <c r="R16" s="18">
        <v>400</v>
      </c>
      <c r="S16" s="18">
        <v>1600</v>
      </c>
      <c r="T16" s="19">
        <f>VLOOKUP($B16,G2.PL1!$C$10:$AF$35,17,0)</f>
        <v>123000</v>
      </c>
      <c r="U16" s="18">
        <f t="shared" si="0"/>
        <v>196800000</v>
      </c>
      <c r="V16" s="19" t="str">
        <f>VLOOKUP($B16,G2.PL1!$C$10:$AF$35,30,0)</f>
        <v>Công ty Trách nhiệm hữu hạn Dược Phẩm Tự Đức</v>
      </c>
      <c r="W16" s="17" t="s">
        <v>176</v>
      </c>
      <c r="X16" s="20" t="s">
        <v>171</v>
      </c>
      <c r="Y16" s="17">
        <v>64269</v>
      </c>
      <c r="Z16" s="21"/>
      <c r="AA16" s="21" t="e">
        <f>VLOOKUP(W16,#REF!,2,0)</f>
        <v>#REF!</v>
      </c>
      <c r="AB16" s="21"/>
    </row>
    <row r="17" spans="1:28" s="10" customFormat="1" ht="36">
      <c r="A17" s="17">
        <v>1</v>
      </c>
      <c r="B17" s="17" t="s">
        <v>6</v>
      </c>
      <c r="C17" s="17" t="str">
        <f>VLOOKUP(B17,G2.PL1!$C$10:$D$34,2,0)</f>
        <v>Cefoxitine Gerda 1G</v>
      </c>
      <c r="D17" s="17" t="str">
        <f>VLOOKUP($B17,G2.PL1!$C$10:$E$34,3,0)</f>
        <v>Cefoxitin  (dưới dạng Cefoxitin natri)</v>
      </c>
      <c r="E17" s="17" t="str">
        <f>VLOOKUP($B17,G2.PL1!$C$10:$F$34,4,0)</f>
        <v>1g</v>
      </c>
      <c r="F17" s="17" t="str">
        <f>VLOOKUP($B17,G2.PL1!$C$10:$AF$35,5,0)</f>
        <v>Tiêm</v>
      </c>
      <c r="G17" s="17" t="str">
        <f>VLOOKUP($B17,G2.PL1!$C$10:$AF$35,6,0)</f>
        <v>Bột pha dung dịch tiêm</v>
      </c>
      <c r="H17" s="17" t="str">
        <f>VLOOKUP($B17,G2.PL1!$C$10:$AF$35,7,0)</f>
        <v>Hộp 10 lọ</v>
      </c>
      <c r="I17" s="17" t="s">
        <v>3</v>
      </c>
      <c r="J17" s="17" t="str">
        <f>VLOOKUP($B17,G2.PL1!$C$10:$AF$35,9,0)</f>
        <v>24 tháng</v>
      </c>
      <c r="K17" s="17" t="str">
        <f>VLOOKUP($B17,G2.PL1!$C$10:$AF$35,10,0)</f>
        <v>VN-20445-17</v>
      </c>
      <c r="L17" s="17" t="str">
        <f>VLOOKUP($B17,G2.PL1!$C$10:$AF$35,11,0)</f>
        <v>LDP Laboratorios
 Torlan SA</v>
      </c>
      <c r="M17" s="17" t="str">
        <f>VLOOKUP($B17,G2.PL1!$C$10:$AF$35,12,0)</f>
        <v>Tây Ban Nha</v>
      </c>
      <c r="N17" s="17" t="str">
        <f>VLOOKUP($B17,G2.PL1!$C$10:$AF$35,13,0)</f>
        <v>Lọ</v>
      </c>
      <c r="O17" s="18">
        <v>2000</v>
      </c>
      <c r="P17" s="18">
        <v>2000</v>
      </c>
      <c r="Q17" s="18">
        <v>2000</v>
      </c>
      <c r="R17" s="18">
        <v>2000</v>
      </c>
      <c r="S17" s="18">
        <v>8000</v>
      </c>
      <c r="T17" s="19">
        <f>VLOOKUP($B17,G2.PL1!$C$10:$AF$35,17,0)</f>
        <v>123000</v>
      </c>
      <c r="U17" s="18">
        <f t="shared" si="0"/>
        <v>984000000</v>
      </c>
      <c r="V17" s="19" t="str">
        <f>VLOOKUP($B17,G2.PL1!$C$10:$AF$35,30,0)</f>
        <v>Công ty Trách nhiệm hữu hạn Dược Phẩm Tự Đức</v>
      </c>
      <c r="W17" s="17" t="s">
        <v>177</v>
      </c>
      <c r="X17" s="20" t="s">
        <v>171</v>
      </c>
      <c r="Y17" s="17" t="s">
        <v>178</v>
      </c>
      <c r="Z17" s="21"/>
      <c r="AA17" s="21" t="e">
        <f>VLOOKUP(W17,#REF!,2,0)</f>
        <v>#REF!</v>
      </c>
      <c r="AB17" s="21"/>
    </row>
    <row r="18" spans="1:28" s="10" customFormat="1" ht="36">
      <c r="A18" s="17">
        <v>1</v>
      </c>
      <c r="B18" s="17" t="s">
        <v>6</v>
      </c>
      <c r="C18" s="17" t="str">
        <f>VLOOKUP(B18,G2.PL1!$C$10:$D$34,2,0)</f>
        <v>Cefoxitine Gerda 1G</v>
      </c>
      <c r="D18" s="17" t="str">
        <f>VLOOKUP($B18,G2.PL1!$C$10:$E$34,3,0)</f>
        <v>Cefoxitin  (dưới dạng Cefoxitin natri)</v>
      </c>
      <c r="E18" s="17" t="str">
        <f>VLOOKUP($B18,G2.PL1!$C$10:$F$34,4,0)</f>
        <v>1g</v>
      </c>
      <c r="F18" s="17" t="str">
        <f>VLOOKUP($B18,G2.PL1!$C$10:$AF$35,5,0)</f>
        <v>Tiêm</v>
      </c>
      <c r="G18" s="17" t="str">
        <f>VLOOKUP($B18,G2.PL1!$C$10:$AF$35,6,0)</f>
        <v>Bột pha dung dịch tiêm</v>
      </c>
      <c r="H18" s="17" t="str">
        <f>VLOOKUP($B18,G2.PL1!$C$10:$AF$35,7,0)</f>
        <v>Hộp 10 lọ</v>
      </c>
      <c r="I18" s="17" t="s">
        <v>3</v>
      </c>
      <c r="J18" s="17" t="str">
        <f>VLOOKUP($B18,G2.PL1!$C$10:$AF$35,9,0)</f>
        <v>24 tháng</v>
      </c>
      <c r="K18" s="17" t="str">
        <f>VLOOKUP($B18,G2.PL1!$C$10:$AF$35,10,0)</f>
        <v>VN-20445-17</v>
      </c>
      <c r="L18" s="17" t="str">
        <f>VLOOKUP($B18,G2.PL1!$C$10:$AF$35,11,0)</f>
        <v>LDP Laboratorios
 Torlan SA</v>
      </c>
      <c r="M18" s="17" t="str">
        <f>VLOOKUP($B18,G2.PL1!$C$10:$AF$35,12,0)</f>
        <v>Tây Ban Nha</v>
      </c>
      <c r="N18" s="17" t="str">
        <f>VLOOKUP($B18,G2.PL1!$C$10:$AF$35,13,0)</f>
        <v>Lọ</v>
      </c>
      <c r="O18" s="18">
        <v>7200</v>
      </c>
      <c r="P18" s="18">
        <v>7200</v>
      </c>
      <c r="Q18" s="18">
        <v>7200</v>
      </c>
      <c r="R18" s="18">
        <v>7200</v>
      </c>
      <c r="S18" s="18">
        <v>28800</v>
      </c>
      <c r="T18" s="19">
        <f>VLOOKUP($B18,G2.PL1!$C$10:$AF$35,17,0)</f>
        <v>123000</v>
      </c>
      <c r="U18" s="18">
        <f t="shared" si="0"/>
        <v>3542400000</v>
      </c>
      <c r="V18" s="19" t="str">
        <f>VLOOKUP($B18,G2.PL1!$C$10:$AF$35,30,0)</f>
        <v>Công ty Trách nhiệm hữu hạn Dược Phẩm Tự Đức</v>
      </c>
      <c r="W18" s="17" t="s">
        <v>179</v>
      </c>
      <c r="X18" s="20" t="s">
        <v>171</v>
      </c>
      <c r="Y18" s="17" t="s">
        <v>180</v>
      </c>
      <c r="Z18" s="21"/>
      <c r="AA18" s="21" t="e">
        <f>VLOOKUP(W18,#REF!,2,0)</f>
        <v>#REF!</v>
      </c>
      <c r="AB18" s="21"/>
    </row>
    <row r="19" spans="1:28" s="10" customFormat="1" ht="36">
      <c r="A19" s="17">
        <v>1</v>
      </c>
      <c r="B19" s="17" t="s">
        <v>6</v>
      </c>
      <c r="C19" s="17" t="str">
        <f>VLOOKUP(B19,G2.PL1!$C$10:$D$34,2,0)</f>
        <v>Cefoxitine Gerda 1G</v>
      </c>
      <c r="D19" s="17" t="str">
        <f>VLOOKUP($B19,G2.PL1!$C$10:$E$34,3,0)</f>
        <v>Cefoxitin  (dưới dạng Cefoxitin natri)</v>
      </c>
      <c r="E19" s="17" t="str">
        <f>VLOOKUP($B19,G2.PL1!$C$10:$F$34,4,0)</f>
        <v>1g</v>
      </c>
      <c r="F19" s="17" t="str">
        <f>VLOOKUP($B19,G2.PL1!$C$10:$AF$35,5,0)</f>
        <v>Tiêm</v>
      </c>
      <c r="G19" s="17" t="str">
        <f>VLOOKUP($B19,G2.PL1!$C$10:$AF$35,6,0)</f>
        <v>Bột pha dung dịch tiêm</v>
      </c>
      <c r="H19" s="17" t="str">
        <f>VLOOKUP($B19,G2.PL1!$C$10:$AF$35,7,0)</f>
        <v>Hộp 10 lọ</v>
      </c>
      <c r="I19" s="17" t="s">
        <v>3</v>
      </c>
      <c r="J19" s="17" t="str">
        <f>VLOOKUP($B19,G2.PL1!$C$10:$AF$35,9,0)</f>
        <v>24 tháng</v>
      </c>
      <c r="K19" s="17" t="str">
        <f>VLOOKUP($B19,G2.PL1!$C$10:$AF$35,10,0)</f>
        <v>VN-20445-17</v>
      </c>
      <c r="L19" s="17" t="str">
        <f>VLOOKUP($B19,G2.PL1!$C$10:$AF$35,11,0)</f>
        <v>LDP Laboratorios
 Torlan SA</v>
      </c>
      <c r="M19" s="17" t="str">
        <f>VLOOKUP($B19,G2.PL1!$C$10:$AF$35,12,0)</f>
        <v>Tây Ban Nha</v>
      </c>
      <c r="N19" s="17" t="str">
        <f>VLOOKUP($B19,G2.PL1!$C$10:$AF$35,13,0)</f>
        <v>Lọ</v>
      </c>
      <c r="O19" s="18">
        <v>2000</v>
      </c>
      <c r="P19" s="18">
        <v>2000</v>
      </c>
      <c r="Q19" s="18">
        <v>2000</v>
      </c>
      <c r="R19" s="18">
        <v>2000</v>
      </c>
      <c r="S19" s="18">
        <v>8000</v>
      </c>
      <c r="T19" s="19">
        <f>VLOOKUP($B19,G2.PL1!$C$10:$AF$35,17,0)</f>
        <v>123000</v>
      </c>
      <c r="U19" s="18">
        <f t="shared" si="0"/>
        <v>984000000</v>
      </c>
      <c r="V19" s="19" t="str">
        <f>VLOOKUP($B19,G2.PL1!$C$10:$AF$35,30,0)</f>
        <v>Công ty Trách nhiệm hữu hạn Dược Phẩm Tự Đức</v>
      </c>
      <c r="W19" s="17" t="s">
        <v>181</v>
      </c>
      <c r="X19" s="20" t="s">
        <v>182</v>
      </c>
      <c r="Y19" s="17" t="s">
        <v>183</v>
      </c>
      <c r="Z19" s="21"/>
      <c r="AA19" s="21" t="e">
        <f>VLOOKUP(W19,#REF!,2,0)</f>
        <v>#REF!</v>
      </c>
      <c r="AB19" s="21"/>
    </row>
    <row r="20" spans="1:28" s="10" customFormat="1" ht="36">
      <c r="A20" s="17">
        <v>1</v>
      </c>
      <c r="B20" s="17" t="s">
        <v>6</v>
      </c>
      <c r="C20" s="17" t="str">
        <f>VLOOKUP(B20,G2.PL1!$C$10:$D$34,2,0)</f>
        <v>Cefoxitine Gerda 1G</v>
      </c>
      <c r="D20" s="17" t="str">
        <f>VLOOKUP($B20,G2.PL1!$C$10:$E$34,3,0)</f>
        <v>Cefoxitin  (dưới dạng Cefoxitin natri)</v>
      </c>
      <c r="E20" s="17" t="str">
        <f>VLOOKUP($B20,G2.PL1!$C$10:$F$34,4,0)</f>
        <v>1g</v>
      </c>
      <c r="F20" s="17" t="str">
        <f>VLOOKUP($B20,G2.PL1!$C$10:$AF$35,5,0)</f>
        <v>Tiêm</v>
      </c>
      <c r="G20" s="17" t="str">
        <f>VLOOKUP($B20,G2.PL1!$C$10:$AF$35,6,0)</f>
        <v>Bột pha dung dịch tiêm</v>
      </c>
      <c r="H20" s="17" t="str">
        <f>VLOOKUP($B20,G2.PL1!$C$10:$AF$35,7,0)</f>
        <v>Hộp 10 lọ</v>
      </c>
      <c r="I20" s="17" t="s">
        <v>3</v>
      </c>
      <c r="J20" s="17" t="str">
        <f>VLOOKUP($B20,G2.PL1!$C$10:$AF$35,9,0)</f>
        <v>24 tháng</v>
      </c>
      <c r="K20" s="17" t="str">
        <f>VLOOKUP($B20,G2.PL1!$C$10:$AF$35,10,0)</f>
        <v>VN-20445-17</v>
      </c>
      <c r="L20" s="17" t="str">
        <f>VLOOKUP($B20,G2.PL1!$C$10:$AF$35,11,0)</f>
        <v>LDP Laboratorios
 Torlan SA</v>
      </c>
      <c r="M20" s="17" t="str">
        <f>VLOOKUP($B20,G2.PL1!$C$10:$AF$35,12,0)</f>
        <v>Tây Ban Nha</v>
      </c>
      <c r="N20" s="17" t="str">
        <f>VLOOKUP($B20,G2.PL1!$C$10:$AF$35,13,0)</f>
        <v>Lọ</v>
      </c>
      <c r="O20" s="18">
        <v>600</v>
      </c>
      <c r="P20" s="18">
        <v>600</v>
      </c>
      <c r="Q20" s="18">
        <v>600</v>
      </c>
      <c r="R20" s="18">
        <v>600</v>
      </c>
      <c r="S20" s="18">
        <v>2400</v>
      </c>
      <c r="T20" s="19">
        <f>VLOOKUP($B20,G2.PL1!$C$10:$AF$35,17,0)</f>
        <v>123000</v>
      </c>
      <c r="U20" s="18">
        <f t="shared" si="0"/>
        <v>295200000</v>
      </c>
      <c r="V20" s="19" t="str">
        <f>VLOOKUP($B20,G2.PL1!$C$10:$AF$35,30,0)</f>
        <v>Công ty Trách nhiệm hữu hạn Dược Phẩm Tự Đức</v>
      </c>
      <c r="W20" s="17" t="s">
        <v>184</v>
      </c>
      <c r="X20" s="20" t="s">
        <v>182</v>
      </c>
      <c r="Y20" s="17" t="s">
        <v>185</v>
      </c>
      <c r="Z20" s="21"/>
      <c r="AA20" s="21" t="e">
        <f>VLOOKUP(W20,#REF!,2,0)</f>
        <v>#REF!</v>
      </c>
      <c r="AB20" s="21"/>
    </row>
    <row r="21" spans="1:28" s="10" customFormat="1" ht="36">
      <c r="A21" s="17">
        <v>1</v>
      </c>
      <c r="B21" s="17" t="s">
        <v>6</v>
      </c>
      <c r="C21" s="17" t="str">
        <f>VLOOKUP(B21,G2.PL1!$C$10:$D$34,2,0)</f>
        <v>Cefoxitine Gerda 1G</v>
      </c>
      <c r="D21" s="17" t="str">
        <f>VLOOKUP($B21,G2.PL1!$C$10:$E$34,3,0)</f>
        <v>Cefoxitin  (dưới dạng Cefoxitin natri)</v>
      </c>
      <c r="E21" s="17" t="str">
        <f>VLOOKUP($B21,G2.PL1!$C$10:$F$34,4,0)</f>
        <v>1g</v>
      </c>
      <c r="F21" s="17" t="str">
        <f>VLOOKUP($B21,G2.PL1!$C$10:$AF$35,5,0)</f>
        <v>Tiêm</v>
      </c>
      <c r="G21" s="17" t="str">
        <f>VLOOKUP($B21,G2.PL1!$C$10:$AF$35,6,0)</f>
        <v>Bột pha dung dịch tiêm</v>
      </c>
      <c r="H21" s="17" t="str">
        <f>VLOOKUP($B21,G2.PL1!$C$10:$AF$35,7,0)</f>
        <v>Hộp 10 lọ</v>
      </c>
      <c r="I21" s="17" t="s">
        <v>3</v>
      </c>
      <c r="J21" s="17" t="str">
        <f>VLOOKUP($B21,G2.PL1!$C$10:$AF$35,9,0)</f>
        <v>24 tháng</v>
      </c>
      <c r="K21" s="17" t="str">
        <f>VLOOKUP($B21,G2.PL1!$C$10:$AF$35,10,0)</f>
        <v>VN-20445-17</v>
      </c>
      <c r="L21" s="17" t="str">
        <f>VLOOKUP($B21,G2.PL1!$C$10:$AF$35,11,0)</f>
        <v>LDP Laboratorios
 Torlan SA</v>
      </c>
      <c r="M21" s="17" t="str">
        <f>VLOOKUP($B21,G2.PL1!$C$10:$AF$35,12,0)</f>
        <v>Tây Ban Nha</v>
      </c>
      <c r="N21" s="17" t="str">
        <f>VLOOKUP($B21,G2.PL1!$C$10:$AF$35,13,0)</f>
        <v>Lọ</v>
      </c>
      <c r="O21" s="18">
        <v>1000</v>
      </c>
      <c r="P21" s="18">
        <v>1000</v>
      </c>
      <c r="Q21" s="18">
        <v>1000</v>
      </c>
      <c r="R21" s="18">
        <v>1000</v>
      </c>
      <c r="S21" s="18">
        <v>4000</v>
      </c>
      <c r="T21" s="19">
        <f>VLOOKUP($B21,G2.PL1!$C$10:$AF$35,17,0)</f>
        <v>123000</v>
      </c>
      <c r="U21" s="18">
        <f t="shared" si="0"/>
        <v>492000000</v>
      </c>
      <c r="V21" s="19" t="str">
        <f>VLOOKUP($B21,G2.PL1!$C$10:$AF$35,30,0)</f>
        <v>Công ty Trách nhiệm hữu hạn Dược Phẩm Tự Đức</v>
      </c>
      <c r="W21" s="17" t="s">
        <v>186</v>
      </c>
      <c r="X21" s="20" t="s">
        <v>182</v>
      </c>
      <c r="Y21" s="17" t="s">
        <v>187</v>
      </c>
      <c r="Z21" s="21"/>
      <c r="AA21" s="21" t="e">
        <f>VLOOKUP(W21,#REF!,2,0)</f>
        <v>#REF!</v>
      </c>
      <c r="AB21" s="21"/>
    </row>
    <row r="22" spans="1:28" s="10" customFormat="1" ht="36">
      <c r="A22" s="17">
        <v>1</v>
      </c>
      <c r="B22" s="17" t="s">
        <v>6</v>
      </c>
      <c r="C22" s="17" t="str">
        <f>VLOOKUP(B22,G2.PL1!$C$10:$D$34,2,0)</f>
        <v>Cefoxitine Gerda 1G</v>
      </c>
      <c r="D22" s="17" t="str">
        <f>VLOOKUP($B22,G2.PL1!$C$10:$E$34,3,0)</f>
        <v>Cefoxitin  (dưới dạng Cefoxitin natri)</v>
      </c>
      <c r="E22" s="17" t="str">
        <f>VLOOKUP($B22,G2.PL1!$C$10:$F$34,4,0)</f>
        <v>1g</v>
      </c>
      <c r="F22" s="17" t="str">
        <f>VLOOKUP($B22,G2.PL1!$C$10:$AF$35,5,0)</f>
        <v>Tiêm</v>
      </c>
      <c r="G22" s="17" t="str">
        <f>VLOOKUP($B22,G2.PL1!$C$10:$AF$35,6,0)</f>
        <v>Bột pha dung dịch tiêm</v>
      </c>
      <c r="H22" s="17" t="str">
        <f>VLOOKUP($B22,G2.PL1!$C$10:$AF$35,7,0)</f>
        <v>Hộp 10 lọ</v>
      </c>
      <c r="I22" s="17" t="s">
        <v>3</v>
      </c>
      <c r="J22" s="17" t="str">
        <f>VLOOKUP($B22,G2.PL1!$C$10:$AF$35,9,0)</f>
        <v>24 tháng</v>
      </c>
      <c r="K22" s="17" t="str">
        <f>VLOOKUP($B22,G2.PL1!$C$10:$AF$35,10,0)</f>
        <v>VN-20445-17</v>
      </c>
      <c r="L22" s="17" t="str">
        <f>VLOOKUP($B22,G2.PL1!$C$10:$AF$35,11,0)</f>
        <v>LDP Laboratorios
 Torlan SA</v>
      </c>
      <c r="M22" s="17" t="str">
        <f>VLOOKUP($B22,G2.PL1!$C$10:$AF$35,12,0)</f>
        <v>Tây Ban Nha</v>
      </c>
      <c r="N22" s="17" t="str">
        <f>VLOOKUP($B22,G2.PL1!$C$10:$AF$35,13,0)</f>
        <v>Lọ</v>
      </c>
      <c r="O22" s="18">
        <v>1000</v>
      </c>
      <c r="P22" s="18">
        <v>1000</v>
      </c>
      <c r="Q22" s="18">
        <v>1000</v>
      </c>
      <c r="R22" s="18">
        <v>1000</v>
      </c>
      <c r="S22" s="18">
        <v>4000</v>
      </c>
      <c r="T22" s="19">
        <f>VLOOKUP($B22,G2.PL1!$C$10:$AF$35,17,0)</f>
        <v>123000</v>
      </c>
      <c r="U22" s="18">
        <f t="shared" si="0"/>
        <v>492000000</v>
      </c>
      <c r="V22" s="19" t="str">
        <f>VLOOKUP($B22,G2.PL1!$C$10:$AF$35,30,0)</f>
        <v>Công ty Trách nhiệm hữu hạn Dược Phẩm Tự Đức</v>
      </c>
      <c r="W22" s="17" t="s">
        <v>188</v>
      </c>
      <c r="X22" s="20" t="s">
        <v>182</v>
      </c>
      <c r="Y22" s="53">
        <v>42007</v>
      </c>
      <c r="Z22" s="21"/>
      <c r="AA22" s="21" t="e">
        <f>VLOOKUP(W22,#REF!,2,0)</f>
        <v>#REF!</v>
      </c>
      <c r="AB22" s="21"/>
    </row>
    <row r="23" spans="1:28" s="10" customFormat="1" ht="36">
      <c r="A23" s="17">
        <v>1</v>
      </c>
      <c r="B23" s="17" t="s">
        <v>6</v>
      </c>
      <c r="C23" s="17" t="str">
        <f>VLOOKUP(B23,G2.PL1!$C$10:$D$34,2,0)</f>
        <v>Cefoxitine Gerda 1G</v>
      </c>
      <c r="D23" s="17" t="str">
        <f>VLOOKUP($B23,G2.PL1!$C$10:$E$34,3,0)</f>
        <v>Cefoxitin  (dưới dạng Cefoxitin natri)</v>
      </c>
      <c r="E23" s="17" t="str">
        <f>VLOOKUP($B23,G2.PL1!$C$10:$F$34,4,0)</f>
        <v>1g</v>
      </c>
      <c r="F23" s="17" t="str">
        <f>VLOOKUP($B23,G2.PL1!$C$10:$AF$35,5,0)</f>
        <v>Tiêm</v>
      </c>
      <c r="G23" s="17" t="str">
        <f>VLOOKUP($B23,G2.PL1!$C$10:$AF$35,6,0)</f>
        <v>Bột pha dung dịch tiêm</v>
      </c>
      <c r="H23" s="17" t="str">
        <f>VLOOKUP($B23,G2.PL1!$C$10:$AF$35,7,0)</f>
        <v>Hộp 10 lọ</v>
      </c>
      <c r="I23" s="17" t="s">
        <v>3</v>
      </c>
      <c r="J23" s="17" t="str">
        <f>VLOOKUP($B23,G2.PL1!$C$10:$AF$35,9,0)</f>
        <v>24 tháng</v>
      </c>
      <c r="K23" s="17" t="str">
        <f>VLOOKUP($B23,G2.PL1!$C$10:$AF$35,10,0)</f>
        <v>VN-20445-17</v>
      </c>
      <c r="L23" s="17" t="str">
        <f>VLOOKUP($B23,G2.PL1!$C$10:$AF$35,11,0)</f>
        <v>LDP Laboratorios
 Torlan SA</v>
      </c>
      <c r="M23" s="17" t="str">
        <f>VLOOKUP($B23,G2.PL1!$C$10:$AF$35,12,0)</f>
        <v>Tây Ban Nha</v>
      </c>
      <c r="N23" s="17" t="str">
        <f>VLOOKUP($B23,G2.PL1!$C$10:$AF$35,13,0)</f>
        <v>Lọ</v>
      </c>
      <c r="O23" s="18">
        <v>1400</v>
      </c>
      <c r="P23" s="18">
        <v>1400</v>
      </c>
      <c r="Q23" s="18">
        <v>1400</v>
      </c>
      <c r="R23" s="18">
        <v>1400</v>
      </c>
      <c r="S23" s="18">
        <v>5600</v>
      </c>
      <c r="T23" s="19">
        <f>VLOOKUP($B23,G2.PL1!$C$10:$AF$35,17,0)</f>
        <v>123000</v>
      </c>
      <c r="U23" s="18">
        <f t="shared" si="0"/>
        <v>688800000</v>
      </c>
      <c r="V23" s="19" t="str">
        <f>VLOOKUP($B23,G2.PL1!$C$10:$AF$35,30,0)</f>
        <v>Công ty Trách nhiệm hữu hạn Dược Phẩm Tự Đức</v>
      </c>
      <c r="W23" s="17" t="s">
        <v>189</v>
      </c>
      <c r="X23" s="20" t="s">
        <v>182</v>
      </c>
      <c r="Y23" s="17" t="s">
        <v>190</v>
      </c>
      <c r="Z23" s="21"/>
      <c r="AA23" s="21" t="e">
        <f>VLOOKUP(W23,#REF!,2,0)</f>
        <v>#REF!</v>
      </c>
      <c r="AB23" s="21"/>
    </row>
    <row r="24" spans="1:28" s="10" customFormat="1" ht="36">
      <c r="A24" s="17">
        <v>1</v>
      </c>
      <c r="B24" s="17" t="s">
        <v>6</v>
      </c>
      <c r="C24" s="17" t="str">
        <f>VLOOKUP(B24,G2.PL1!$C$10:$D$34,2,0)</f>
        <v>Cefoxitine Gerda 1G</v>
      </c>
      <c r="D24" s="17" t="str">
        <f>VLOOKUP($B24,G2.PL1!$C$10:$E$34,3,0)</f>
        <v>Cefoxitin  (dưới dạng Cefoxitin natri)</v>
      </c>
      <c r="E24" s="17" t="str">
        <f>VLOOKUP($B24,G2.PL1!$C$10:$F$34,4,0)</f>
        <v>1g</v>
      </c>
      <c r="F24" s="17" t="str">
        <f>VLOOKUP($B24,G2.PL1!$C$10:$AF$35,5,0)</f>
        <v>Tiêm</v>
      </c>
      <c r="G24" s="17" t="str">
        <f>VLOOKUP($B24,G2.PL1!$C$10:$AF$35,6,0)</f>
        <v>Bột pha dung dịch tiêm</v>
      </c>
      <c r="H24" s="17" t="str">
        <f>VLOOKUP($B24,G2.PL1!$C$10:$AF$35,7,0)</f>
        <v>Hộp 10 lọ</v>
      </c>
      <c r="I24" s="17" t="s">
        <v>3</v>
      </c>
      <c r="J24" s="17" t="str">
        <f>VLOOKUP($B24,G2.PL1!$C$10:$AF$35,9,0)</f>
        <v>24 tháng</v>
      </c>
      <c r="K24" s="17" t="str">
        <f>VLOOKUP($B24,G2.PL1!$C$10:$AF$35,10,0)</f>
        <v>VN-20445-17</v>
      </c>
      <c r="L24" s="17" t="str">
        <f>VLOOKUP($B24,G2.PL1!$C$10:$AF$35,11,0)</f>
        <v>LDP Laboratorios
 Torlan SA</v>
      </c>
      <c r="M24" s="17" t="str">
        <f>VLOOKUP($B24,G2.PL1!$C$10:$AF$35,12,0)</f>
        <v>Tây Ban Nha</v>
      </c>
      <c r="N24" s="17" t="str">
        <f>VLOOKUP($B24,G2.PL1!$C$10:$AF$35,13,0)</f>
        <v>Lọ</v>
      </c>
      <c r="O24" s="18">
        <v>2000</v>
      </c>
      <c r="P24" s="18">
        <v>2000</v>
      </c>
      <c r="Q24" s="18">
        <v>2000</v>
      </c>
      <c r="R24" s="18">
        <v>2000</v>
      </c>
      <c r="S24" s="18">
        <v>8000</v>
      </c>
      <c r="T24" s="19">
        <f>VLOOKUP($B24,G2.PL1!$C$10:$AF$35,17,0)</f>
        <v>123000</v>
      </c>
      <c r="U24" s="18">
        <f t="shared" si="0"/>
        <v>984000000</v>
      </c>
      <c r="V24" s="19" t="str">
        <f>VLOOKUP($B24,G2.PL1!$C$10:$AF$35,30,0)</f>
        <v>Công ty Trách nhiệm hữu hạn Dược Phẩm Tự Đức</v>
      </c>
      <c r="W24" s="17" t="s">
        <v>191</v>
      </c>
      <c r="X24" s="20" t="s">
        <v>182</v>
      </c>
      <c r="Y24" s="17" t="s">
        <v>192</v>
      </c>
      <c r="Z24" s="21"/>
      <c r="AA24" s="21" t="e">
        <f>VLOOKUP(W24,#REF!,2,0)</f>
        <v>#REF!</v>
      </c>
      <c r="AB24" s="21"/>
    </row>
    <row r="25" spans="1:28" s="10" customFormat="1" ht="36">
      <c r="A25" s="17">
        <v>1</v>
      </c>
      <c r="B25" s="17" t="s">
        <v>6</v>
      </c>
      <c r="C25" s="17" t="str">
        <f>VLOOKUP(B25,G2.PL1!$C$10:$D$34,2,0)</f>
        <v>Cefoxitine Gerda 1G</v>
      </c>
      <c r="D25" s="17" t="str">
        <f>VLOOKUP($B25,G2.PL1!$C$10:$E$34,3,0)</f>
        <v>Cefoxitin  (dưới dạng Cefoxitin natri)</v>
      </c>
      <c r="E25" s="17" t="str">
        <f>VLOOKUP($B25,G2.PL1!$C$10:$F$34,4,0)</f>
        <v>1g</v>
      </c>
      <c r="F25" s="17" t="str">
        <f>VLOOKUP($B25,G2.PL1!$C$10:$AF$35,5,0)</f>
        <v>Tiêm</v>
      </c>
      <c r="G25" s="17" t="str">
        <f>VLOOKUP($B25,G2.PL1!$C$10:$AF$35,6,0)</f>
        <v>Bột pha dung dịch tiêm</v>
      </c>
      <c r="H25" s="17" t="str">
        <f>VLOOKUP($B25,G2.PL1!$C$10:$AF$35,7,0)</f>
        <v>Hộp 10 lọ</v>
      </c>
      <c r="I25" s="17" t="s">
        <v>3</v>
      </c>
      <c r="J25" s="17" t="str">
        <f>VLOOKUP($B25,G2.PL1!$C$10:$AF$35,9,0)</f>
        <v>24 tháng</v>
      </c>
      <c r="K25" s="17" t="str">
        <f>VLOOKUP($B25,G2.PL1!$C$10:$AF$35,10,0)</f>
        <v>VN-20445-17</v>
      </c>
      <c r="L25" s="17" t="str">
        <f>VLOOKUP($B25,G2.PL1!$C$10:$AF$35,11,0)</f>
        <v>LDP Laboratorios
 Torlan SA</v>
      </c>
      <c r="M25" s="17" t="str">
        <f>VLOOKUP($B25,G2.PL1!$C$10:$AF$35,12,0)</f>
        <v>Tây Ban Nha</v>
      </c>
      <c r="N25" s="17" t="str">
        <f>VLOOKUP($B25,G2.PL1!$C$10:$AF$35,13,0)</f>
        <v>Lọ</v>
      </c>
      <c r="O25" s="18">
        <v>1200</v>
      </c>
      <c r="P25" s="18">
        <v>1200</v>
      </c>
      <c r="Q25" s="18">
        <v>1200</v>
      </c>
      <c r="R25" s="18">
        <v>1200</v>
      </c>
      <c r="S25" s="18">
        <v>4800</v>
      </c>
      <c r="T25" s="19">
        <f>VLOOKUP($B25,G2.PL1!$C$10:$AF$35,17,0)</f>
        <v>123000</v>
      </c>
      <c r="U25" s="18">
        <f t="shared" si="0"/>
        <v>590400000</v>
      </c>
      <c r="V25" s="19" t="str">
        <f>VLOOKUP($B25,G2.PL1!$C$10:$AF$35,30,0)</f>
        <v>Công ty Trách nhiệm hữu hạn Dược Phẩm Tự Đức</v>
      </c>
      <c r="W25" s="17" t="s">
        <v>193</v>
      </c>
      <c r="X25" s="20" t="s">
        <v>182</v>
      </c>
      <c r="Y25" s="17" t="s">
        <v>194</v>
      </c>
      <c r="Z25" s="21"/>
      <c r="AA25" s="21" t="e">
        <f>VLOOKUP(W25,#REF!,2,0)</f>
        <v>#REF!</v>
      </c>
      <c r="AB25" s="21"/>
    </row>
    <row r="26" spans="1:28" s="10" customFormat="1" ht="36">
      <c r="A26" s="17">
        <v>1</v>
      </c>
      <c r="B26" s="17" t="s">
        <v>6</v>
      </c>
      <c r="C26" s="17" t="str">
        <f>VLOOKUP(B26,G2.PL1!$C$10:$D$34,2,0)</f>
        <v>Cefoxitine Gerda 1G</v>
      </c>
      <c r="D26" s="17" t="str">
        <f>VLOOKUP($B26,G2.PL1!$C$10:$E$34,3,0)</f>
        <v>Cefoxitin  (dưới dạng Cefoxitin natri)</v>
      </c>
      <c r="E26" s="17" t="str">
        <f>VLOOKUP($B26,G2.PL1!$C$10:$F$34,4,0)</f>
        <v>1g</v>
      </c>
      <c r="F26" s="17" t="str">
        <f>VLOOKUP($B26,G2.PL1!$C$10:$AF$35,5,0)</f>
        <v>Tiêm</v>
      </c>
      <c r="G26" s="17" t="str">
        <f>VLOOKUP($B26,G2.PL1!$C$10:$AF$35,6,0)</f>
        <v>Bột pha dung dịch tiêm</v>
      </c>
      <c r="H26" s="17" t="str">
        <f>VLOOKUP($B26,G2.PL1!$C$10:$AF$35,7,0)</f>
        <v>Hộp 10 lọ</v>
      </c>
      <c r="I26" s="17" t="s">
        <v>3</v>
      </c>
      <c r="J26" s="17" t="str">
        <f>VLOOKUP($B26,G2.PL1!$C$10:$AF$35,9,0)</f>
        <v>24 tháng</v>
      </c>
      <c r="K26" s="17" t="str">
        <f>VLOOKUP($B26,G2.PL1!$C$10:$AF$35,10,0)</f>
        <v>VN-20445-17</v>
      </c>
      <c r="L26" s="17" t="str">
        <f>VLOOKUP($B26,G2.PL1!$C$10:$AF$35,11,0)</f>
        <v>LDP Laboratorios
 Torlan SA</v>
      </c>
      <c r="M26" s="17" t="str">
        <f>VLOOKUP($B26,G2.PL1!$C$10:$AF$35,12,0)</f>
        <v>Tây Ban Nha</v>
      </c>
      <c r="N26" s="17" t="str">
        <f>VLOOKUP($B26,G2.PL1!$C$10:$AF$35,13,0)</f>
        <v>Lọ</v>
      </c>
      <c r="O26" s="18">
        <v>3000</v>
      </c>
      <c r="P26" s="18">
        <v>3000</v>
      </c>
      <c r="Q26" s="18">
        <v>3000</v>
      </c>
      <c r="R26" s="18">
        <v>3000</v>
      </c>
      <c r="S26" s="18">
        <v>12000</v>
      </c>
      <c r="T26" s="19">
        <f>VLOOKUP($B26,G2.PL1!$C$10:$AF$35,17,0)</f>
        <v>123000</v>
      </c>
      <c r="U26" s="18">
        <f t="shared" si="0"/>
        <v>1476000000</v>
      </c>
      <c r="V26" s="19" t="str">
        <f>VLOOKUP($B26,G2.PL1!$C$10:$AF$35,30,0)</f>
        <v>Công ty Trách nhiệm hữu hạn Dược Phẩm Tự Đức</v>
      </c>
      <c r="W26" s="17" t="s">
        <v>195</v>
      </c>
      <c r="X26" s="20" t="s">
        <v>182</v>
      </c>
      <c r="Y26" s="17" t="s">
        <v>196</v>
      </c>
      <c r="Z26" s="21"/>
      <c r="AA26" s="21" t="e">
        <f>VLOOKUP(W26,#REF!,2,0)</f>
        <v>#REF!</v>
      </c>
      <c r="AB26" s="21"/>
    </row>
    <row r="27" spans="1:28" s="10" customFormat="1" ht="36">
      <c r="A27" s="17">
        <v>1</v>
      </c>
      <c r="B27" s="17" t="s">
        <v>6</v>
      </c>
      <c r="C27" s="17" t="str">
        <f>VLOOKUP(B27,G2.PL1!$C$10:$D$34,2,0)</f>
        <v>Cefoxitine Gerda 1G</v>
      </c>
      <c r="D27" s="17" t="str">
        <f>VLOOKUP($B27,G2.PL1!$C$10:$E$34,3,0)</f>
        <v>Cefoxitin  (dưới dạng Cefoxitin natri)</v>
      </c>
      <c r="E27" s="17" t="str">
        <f>VLOOKUP($B27,G2.PL1!$C$10:$F$34,4,0)</f>
        <v>1g</v>
      </c>
      <c r="F27" s="17" t="str">
        <f>VLOOKUP($B27,G2.PL1!$C$10:$AF$35,5,0)</f>
        <v>Tiêm</v>
      </c>
      <c r="G27" s="17" t="str">
        <f>VLOOKUP($B27,G2.PL1!$C$10:$AF$35,6,0)</f>
        <v>Bột pha dung dịch tiêm</v>
      </c>
      <c r="H27" s="17" t="str">
        <f>VLOOKUP($B27,G2.PL1!$C$10:$AF$35,7,0)</f>
        <v>Hộp 10 lọ</v>
      </c>
      <c r="I27" s="17" t="s">
        <v>3</v>
      </c>
      <c r="J27" s="17" t="str">
        <f>VLOOKUP($B27,G2.PL1!$C$10:$AF$35,9,0)</f>
        <v>24 tháng</v>
      </c>
      <c r="K27" s="17" t="str">
        <f>VLOOKUP($B27,G2.PL1!$C$10:$AF$35,10,0)</f>
        <v>VN-20445-17</v>
      </c>
      <c r="L27" s="17" t="str">
        <f>VLOOKUP($B27,G2.PL1!$C$10:$AF$35,11,0)</f>
        <v>LDP Laboratorios
 Torlan SA</v>
      </c>
      <c r="M27" s="17" t="str">
        <f>VLOOKUP($B27,G2.PL1!$C$10:$AF$35,12,0)</f>
        <v>Tây Ban Nha</v>
      </c>
      <c r="N27" s="17" t="str">
        <f>VLOOKUP($B27,G2.PL1!$C$10:$AF$35,13,0)</f>
        <v>Lọ</v>
      </c>
      <c r="O27" s="18">
        <v>1000</v>
      </c>
      <c r="P27" s="18">
        <v>1000</v>
      </c>
      <c r="Q27" s="18">
        <v>1000</v>
      </c>
      <c r="R27" s="18">
        <v>1000</v>
      </c>
      <c r="S27" s="18">
        <v>4000</v>
      </c>
      <c r="T27" s="19">
        <f>VLOOKUP($B27,G2.PL1!$C$10:$AF$35,17,0)</f>
        <v>123000</v>
      </c>
      <c r="U27" s="18">
        <f t="shared" si="0"/>
        <v>492000000</v>
      </c>
      <c r="V27" s="19" t="str">
        <f>VLOOKUP($B27,G2.PL1!$C$10:$AF$35,30,0)</f>
        <v>Công ty Trách nhiệm hữu hạn Dược Phẩm Tự Đức</v>
      </c>
      <c r="W27" s="17" t="s">
        <v>197</v>
      </c>
      <c r="X27" s="20" t="s">
        <v>182</v>
      </c>
      <c r="Y27" s="17" t="s">
        <v>198</v>
      </c>
      <c r="Z27" s="21"/>
      <c r="AA27" s="21" t="e">
        <f>VLOOKUP(W27,#REF!,2,0)</f>
        <v>#REF!</v>
      </c>
      <c r="AB27" s="21"/>
    </row>
    <row r="28" spans="1:28" s="10" customFormat="1" ht="36">
      <c r="A28" s="17">
        <v>1</v>
      </c>
      <c r="B28" s="17" t="s">
        <v>6</v>
      </c>
      <c r="C28" s="17" t="str">
        <f>VLOOKUP(B28,G2.PL1!$C$10:$D$34,2,0)</f>
        <v>Cefoxitine Gerda 1G</v>
      </c>
      <c r="D28" s="17" t="str">
        <f>VLOOKUP($B28,G2.PL1!$C$10:$E$34,3,0)</f>
        <v>Cefoxitin  (dưới dạng Cefoxitin natri)</v>
      </c>
      <c r="E28" s="17" t="str">
        <f>VLOOKUP($B28,G2.PL1!$C$10:$F$34,4,0)</f>
        <v>1g</v>
      </c>
      <c r="F28" s="17" t="str">
        <f>VLOOKUP($B28,G2.PL1!$C$10:$AF$35,5,0)</f>
        <v>Tiêm</v>
      </c>
      <c r="G28" s="17" t="str">
        <f>VLOOKUP($B28,G2.PL1!$C$10:$AF$35,6,0)</f>
        <v>Bột pha dung dịch tiêm</v>
      </c>
      <c r="H28" s="17" t="str">
        <f>VLOOKUP($B28,G2.PL1!$C$10:$AF$35,7,0)</f>
        <v>Hộp 10 lọ</v>
      </c>
      <c r="I28" s="17" t="s">
        <v>3</v>
      </c>
      <c r="J28" s="17" t="str">
        <f>VLOOKUP($B28,G2.PL1!$C$10:$AF$35,9,0)</f>
        <v>24 tháng</v>
      </c>
      <c r="K28" s="17" t="str">
        <f>VLOOKUP($B28,G2.PL1!$C$10:$AF$35,10,0)</f>
        <v>VN-20445-17</v>
      </c>
      <c r="L28" s="17" t="str">
        <f>VLOOKUP($B28,G2.PL1!$C$10:$AF$35,11,0)</f>
        <v>LDP Laboratorios
 Torlan SA</v>
      </c>
      <c r="M28" s="17" t="str">
        <f>VLOOKUP($B28,G2.PL1!$C$10:$AF$35,12,0)</f>
        <v>Tây Ban Nha</v>
      </c>
      <c r="N28" s="17" t="str">
        <f>VLOOKUP($B28,G2.PL1!$C$10:$AF$35,13,0)</f>
        <v>Lọ</v>
      </c>
      <c r="O28" s="18">
        <v>1200</v>
      </c>
      <c r="P28" s="18">
        <v>1200</v>
      </c>
      <c r="Q28" s="18">
        <v>1200</v>
      </c>
      <c r="R28" s="18">
        <v>1200</v>
      </c>
      <c r="S28" s="18">
        <v>4800</v>
      </c>
      <c r="T28" s="19">
        <f>VLOOKUP($B28,G2.PL1!$C$10:$AF$35,17,0)</f>
        <v>123000</v>
      </c>
      <c r="U28" s="18">
        <f t="shared" si="0"/>
        <v>590400000</v>
      </c>
      <c r="V28" s="19" t="str">
        <f>VLOOKUP($B28,G2.PL1!$C$10:$AF$35,30,0)</f>
        <v>Công ty Trách nhiệm hữu hạn Dược Phẩm Tự Đức</v>
      </c>
      <c r="W28" s="17" t="s">
        <v>199</v>
      </c>
      <c r="X28" s="20" t="s">
        <v>182</v>
      </c>
      <c r="Y28" s="17" t="s">
        <v>200</v>
      </c>
      <c r="Z28" s="21"/>
      <c r="AA28" s="21" t="e">
        <f>VLOOKUP(W28,#REF!,2,0)</f>
        <v>#REF!</v>
      </c>
      <c r="AB28" s="21"/>
    </row>
    <row r="29" spans="1:28" s="10" customFormat="1" ht="36">
      <c r="A29" s="17">
        <v>1</v>
      </c>
      <c r="B29" s="17" t="s">
        <v>6</v>
      </c>
      <c r="C29" s="17" t="str">
        <f>VLOOKUP(B29,G2.PL1!$C$10:$D$34,2,0)</f>
        <v>Cefoxitine Gerda 1G</v>
      </c>
      <c r="D29" s="17" t="str">
        <f>VLOOKUP($B29,G2.PL1!$C$10:$E$34,3,0)</f>
        <v>Cefoxitin  (dưới dạng Cefoxitin natri)</v>
      </c>
      <c r="E29" s="17" t="str">
        <f>VLOOKUP($B29,G2.PL1!$C$10:$F$34,4,0)</f>
        <v>1g</v>
      </c>
      <c r="F29" s="17" t="str">
        <f>VLOOKUP($B29,G2.PL1!$C$10:$AF$35,5,0)</f>
        <v>Tiêm</v>
      </c>
      <c r="G29" s="17" t="str">
        <f>VLOOKUP($B29,G2.PL1!$C$10:$AF$35,6,0)</f>
        <v>Bột pha dung dịch tiêm</v>
      </c>
      <c r="H29" s="17" t="str">
        <f>VLOOKUP($B29,G2.PL1!$C$10:$AF$35,7,0)</f>
        <v>Hộp 10 lọ</v>
      </c>
      <c r="I29" s="17" t="s">
        <v>3</v>
      </c>
      <c r="J29" s="17" t="str">
        <f>VLOOKUP($B29,G2.PL1!$C$10:$AF$35,9,0)</f>
        <v>24 tháng</v>
      </c>
      <c r="K29" s="17" t="str">
        <f>VLOOKUP($B29,G2.PL1!$C$10:$AF$35,10,0)</f>
        <v>VN-20445-17</v>
      </c>
      <c r="L29" s="17" t="str">
        <f>VLOOKUP($B29,G2.PL1!$C$10:$AF$35,11,0)</f>
        <v>LDP Laboratorios
 Torlan SA</v>
      </c>
      <c r="M29" s="17" t="str">
        <f>VLOOKUP($B29,G2.PL1!$C$10:$AF$35,12,0)</f>
        <v>Tây Ban Nha</v>
      </c>
      <c r="N29" s="17" t="str">
        <f>VLOOKUP($B29,G2.PL1!$C$10:$AF$35,13,0)</f>
        <v>Lọ</v>
      </c>
      <c r="O29" s="18">
        <v>500</v>
      </c>
      <c r="P29" s="18">
        <v>500</v>
      </c>
      <c r="Q29" s="18">
        <v>500</v>
      </c>
      <c r="R29" s="18">
        <v>500</v>
      </c>
      <c r="S29" s="18">
        <v>2000</v>
      </c>
      <c r="T29" s="19">
        <f>VLOOKUP($B29,G2.PL1!$C$10:$AF$35,17,0)</f>
        <v>123000</v>
      </c>
      <c r="U29" s="18">
        <f t="shared" si="0"/>
        <v>246000000</v>
      </c>
      <c r="V29" s="19" t="str">
        <f>VLOOKUP($B29,G2.PL1!$C$10:$AF$35,30,0)</f>
        <v>Công ty Trách nhiệm hữu hạn Dược Phẩm Tự Đức</v>
      </c>
      <c r="W29" s="17" t="s">
        <v>201</v>
      </c>
      <c r="X29" s="20" t="s">
        <v>182</v>
      </c>
      <c r="Y29" s="53">
        <v>42339</v>
      </c>
      <c r="Z29" s="21"/>
      <c r="AA29" s="21" t="e">
        <f>VLOOKUP(W29,#REF!,2,0)</f>
        <v>#REF!</v>
      </c>
      <c r="AB29" s="21"/>
    </row>
    <row r="30" spans="1:28" s="10" customFormat="1" ht="36">
      <c r="A30" s="17">
        <v>1</v>
      </c>
      <c r="B30" s="17" t="s">
        <v>6</v>
      </c>
      <c r="C30" s="17" t="str">
        <f>VLOOKUP(B30,G2.PL1!$C$10:$D$34,2,0)</f>
        <v>Cefoxitine Gerda 1G</v>
      </c>
      <c r="D30" s="17" t="str">
        <f>VLOOKUP($B30,G2.PL1!$C$10:$E$34,3,0)</f>
        <v>Cefoxitin  (dưới dạng Cefoxitin natri)</v>
      </c>
      <c r="E30" s="17" t="str">
        <f>VLOOKUP($B30,G2.PL1!$C$10:$F$34,4,0)</f>
        <v>1g</v>
      </c>
      <c r="F30" s="17" t="str">
        <f>VLOOKUP($B30,G2.PL1!$C$10:$AF$35,5,0)</f>
        <v>Tiêm</v>
      </c>
      <c r="G30" s="17" t="str">
        <f>VLOOKUP($B30,G2.PL1!$C$10:$AF$35,6,0)</f>
        <v>Bột pha dung dịch tiêm</v>
      </c>
      <c r="H30" s="17" t="str">
        <f>VLOOKUP($B30,G2.PL1!$C$10:$AF$35,7,0)</f>
        <v>Hộp 10 lọ</v>
      </c>
      <c r="I30" s="17" t="s">
        <v>3</v>
      </c>
      <c r="J30" s="17" t="str">
        <f>VLOOKUP($B30,G2.PL1!$C$10:$AF$35,9,0)</f>
        <v>24 tháng</v>
      </c>
      <c r="K30" s="17" t="str">
        <f>VLOOKUP($B30,G2.PL1!$C$10:$AF$35,10,0)</f>
        <v>VN-20445-17</v>
      </c>
      <c r="L30" s="17" t="str">
        <f>VLOOKUP($B30,G2.PL1!$C$10:$AF$35,11,0)</f>
        <v>LDP Laboratorios
 Torlan SA</v>
      </c>
      <c r="M30" s="17" t="str">
        <f>VLOOKUP($B30,G2.PL1!$C$10:$AF$35,12,0)</f>
        <v>Tây Ban Nha</v>
      </c>
      <c r="N30" s="17" t="str">
        <f>VLOOKUP($B30,G2.PL1!$C$10:$AF$35,13,0)</f>
        <v>Lọ</v>
      </c>
      <c r="O30" s="18">
        <v>560</v>
      </c>
      <c r="P30" s="18">
        <v>560</v>
      </c>
      <c r="Q30" s="18">
        <v>560</v>
      </c>
      <c r="R30" s="18">
        <v>560</v>
      </c>
      <c r="S30" s="18">
        <v>2240</v>
      </c>
      <c r="T30" s="19">
        <f>VLOOKUP($B30,G2.PL1!$C$10:$AF$35,17,0)</f>
        <v>123000</v>
      </c>
      <c r="U30" s="18">
        <f t="shared" si="0"/>
        <v>275520000</v>
      </c>
      <c r="V30" s="19" t="str">
        <f>VLOOKUP($B30,G2.PL1!$C$10:$AF$35,30,0)</f>
        <v>Công ty Trách nhiệm hữu hạn Dược Phẩm Tự Đức</v>
      </c>
      <c r="W30" s="17" t="s">
        <v>202</v>
      </c>
      <c r="X30" s="20" t="s">
        <v>182</v>
      </c>
      <c r="Y30" s="17" t="s">
        <v>203</v>
      </c>
      <c r="Z30" s="21"/>
      <c r="AA30" s="21" t="e">
        <f>VLOOKUP(W30,#REF!,2,0)</f>
        <v>#REF!</v>
      </c>
      <c r="AB30" s="21"/>
    </row>
    <row r="31" spans="1:28" s="10" customFormat="1" ht="36">
      <c r="A31" s="17">
        <v>1</v>
      </c>
      <c r="B31" s="17" t="s">
        <v>6</v>
      </c>
      <c r="C31" s="17" t="str">
        <f>VLOOKUP(B31,G2.PL1!$C$10:$D$34,2,0)</f>
        <v>Cefoxitine Gerda 1G</v>
      </c>
      <c r="D31" s="17" t="str">
        <f>VLOOKUP($B31,G2.PL1!$C$10:$E$34,3,0)</f>
        <v>Cefoxitin  (dưới dạng Cefoxitin natri)</v>
      </c>
      <c r="E31" s="17" t="str">
        <f>VLOOKUP($B31,G2.PL1!$C$10:$F$34,4,0)</f>
        <v>1g</v>
      </c>
      <c r="F31" s="17" t="str">
        <f>VLOOKUP($B31,G2.PL1!$C$10:$AF$35,5,0)</f>
        <v>Tiêm</v>
      </c>
      <c r="G31" s="17" t="str">
        <f>VLOOKUP($B31,G2.PL1!$C$10:$AF$35,6,0)</f>
        <v>Bột pha dung dịch tiêm</v>
      </c>
      <c r="H31" s="17" t="str">
        <f>VLOOKUP($B31,G2.PL1!$C$10:$AF$35,7,0)</f>
        <v>Hộp 10 lọ</v>
      </c>
      <c r="I31" s="17" t="s">
        <v>3</v>
      </c>
      <c r="J31" s="17" t="str">
        <f>VLOOKUP($B31,G2.PL1!$C$10:$AF$35,9,0)</f>
        <v>24 tháng</v>
      </c>
      <c r="K31" s="17" t="str">
        <f>VLOOKUP($B31,G2.PL1!$C$10:$AF$35,10,0)</f>
        <v>VN-20445-17</v>
      </c>
      <c r="L31" s="17" t="str">
        <f>VLOOKUP($B31,G2.PL1!$C$10:$AF$35,11,0)</f>
        <v>LDP Laboratorios
 Torlan SA</v>
      </c>
      <c r="M31" s="17" t="str">
        <f>VLOOKUP($B31,G2.PL1!$C$10:$AF$35,12,0)</f>
        <v>Tây Ban Nha</v>
      </c>
      <c r="N31" s="17" t="str">
        <f>VLOOKUP($B31,G2.PL1!$C$10:$AF$35,13,0)</f>
        <v>Lọ</v>
      </c>
      <c r="O31" s="18">
        <v>1000</v>
      </c>
      <c r="P31" s="18">
        <v>1000</v>
      </c>
      <c r="Q31" s="18">
        <v>1000</v>
      </c>
      <c r="R31" s="18">
        <v>1000</v>
      </c>
      <c r="S31" s="18">
        <v>4000</v>
      </c>
      <c r="T31" s="19">
        <f>VLOOKUP($B31,G2.PL1!$C$10:$AF$35,17,0)</f>
        <v>123000</v>
      </c>
      <c r="U31" s="18">
        <f t="shared" si="0"/>
        <v>492000000</v>
      </c>
      <c r="V31" s="19" t="str">
        <f>VLOOKUP($B31,G2.PL1!$C$10:$AF$35,30,0)</f>
        <v>Công ty Trách nhiệm hữu hạn Dược Phẩm Tự Đức</v>
      </c>
      <c r="W31" s="17" t="s">
        <v>204</v>
      </c>
      <c r="X31" s="20" t="s">
        <v>182</v>
      </c>
      <c r="Y31" s="17" t="s">
        <v>205</v>
      </c>
      <c r="Z31" s="21"/>
      <c r="AA31" s="21" t="e">
        <f>VLOOKUP(W31,#REF!,2,0)</f>
        <v>#REF!</v>
      </c>
      <c r="AB31" s="21"/>
    </row>
    <row r="32" spans="1:28" s="10" customFormat="1" ht="36">
      <c r="A32" s="17">
        <v>1</v>
      </c>
      <c r="B32" s="17" t="s">
        <v>6</v>
      </c>
      <c r="C32" s="17" t="str">
        <f>VLOOKUP(B32,G2.PL1!$C$10:$D$34,2,0)</f>
        <v>Cefoxitine Gerda 1G</v>
      </c>
      <c r="D32" s="17" t="str">
        <f>VLOOKUP($B32,G2.PL1!$C$10:$E$34,3,0)</f>
        <v>Cefoxitin  (dưới dạng Cefoxitin natri)</v>
      </c>
      <c r="E32" s="17" t="str">
        <f>VLOOKUP($B32,G2.PL1!$C$10:$F$34,4,0)</f>
        <v>1g</v>
      </c>
      <c r="F32" s="17" t="str">
        <f>VLOOKUP($B32,G2.PL1!$C$10:$AF$35,5,0)</f>
        <v>Tiêm</v>
      </c>
      <c r="G32" s="17" t="str">
        <f>VLOOKUP($B32,G2.PL1!$C$10:$AF$35,6,0)</f>
        <v>Bột pha dung dịch tiêm</v>
      </c>
      <c r="H32" s="17" t="str">
        <f>VLOOKUP($B32,G2.PL1!$C$10:$AF$35,7,0)</f>
        <v>Hộp 10 lọ</v>
      </c>
      <c r="I32" s="17" t="s">
        <v>3</v>
      </c>
      <c r="J32" s="17" t="str">
        <f>VLOOKUP($B32,G2.PL1!$C$10:$AF$35,9,0)</f>
        <v>24 tháng</v>
      </c>
      <c r="K32" s="17" t="str">
        <f>VLOOKUP($B32,G2.PL1!$C$10:$AF$35,10,0)</f>
        <v>VN-20445-17</v>
      </c>
      <c r="L32" s="17" t="str">
        <f>VLOOKUP($B32,G2.PL1!$C$10:$AF$35,11,0)</f>
        <v>LDP Laboratorios
 Torlan SA</v>
      </c>
      <c r="M32" s="17" t="str">
        <f>VLOOKUP($B32,G2.PL1!$C$10:$AF$35,12,0)</f>
        <v>Tây Ban Nha</v>
      </c>
      <c r="N32" s="17" t="str">
        <f>VLOOKUP($B32,G2.PL1!$C$10:$AF$35,13,0)</f>
        <v>Lọ</v>
      </c>
      <c r="O32" s="18">
        <v>960</v>
      </c>
      <c r="P32" s="18">
        <v>960</v>
      </c>
      <c r="Q32" s="18">
        <v>960</v>
      </c>
      <c r="R32" s="18">
        <v>960</v>
      </c>
      <c r="S32" s="18">
        <v>3840</v>
      </c>
      <c r="T32" s="19">
        <f>VLOOKUP($B32,G2.PL1!$C$10:$AF$35,17,0)</f>
        <v>123000</v>
      </c>
      <c r="U32" s="18">
        <f t="shared" si="0"/>
        <v>472320000</v>
      </c>
      <c r="V32" s="19" t="str">
        <f>VLOOKUP($B32,G2.PL1!$C$10:$AF$35,30,0)</f>
        <v>Công ty Trách nhiệm hữu hạn Dược Phẩm Tự Đức</v>
      </c>
      <c r="W32" s="17" t="s">
        <v>206</v>
      </c>
      <c r="X32" s="20" t="s">
        <v>207</v>
      </c>
      <c r="Y32" s="17" t="s">
        <v>208</v>
      </c>
      <c r="Z32" s="21"/>
      <c r="AA32" s="21" t="e">
        <f>VLOOKUP(W32,#REF!,2,0)</f>
        <v>#REF!</v>
      </c>
      <c r="AB32" s="21"/>
    </row>
    <row r="33" spans="1:28" s="10" customFormat="1" ht="36">
      <c r="A33" s="17">
        <v>1</v>
      </c>
      <c r="B33" s="17" t="s">
        <v>6</v>
      </c>
      <c r="C33" s="17" t="str">
        <f>VLOOKUP(B33,G2.PL1!$C$10:$D$34,2,0)</f>
        <v>Cefoxitine Gerda 1G</v>
      </c>
      <c r="D33" s="17" t="str">
        <f>VLOOKUP($B33,G2.PL1!$C$10:$E$34,3,0)</f>
        <v>Cefoxitin  (dưới dạng Cefoxitin natri)</v>
      </c>
      <c r="E33" s="17" t="str">
        <f>VLOOKUP($B33,G2.PL1!$C$10:$F$34,4,0)</f>
        <v>1g</v>
      </c>
      <c r="F33" s="17" t="str">
        <f>VLOOKUP($B33,G2.PL1!$C$10:$AF$35,5,0)</f>
        <v>Tiêm</v>
      </c>
      <c r="G33" s="17" t="str">
        <f>VLOOKUP($B33,G2.PL1!$C$10:$AF$35,6,0)</f>
        <v>Bột pha dung dịch tiêm</v>
      </c>
      <c r="H33" s="17" t="str">
        <f>VLOOKUP($B33,G2.PL1!$C$10:$AF$35,7,0)</f>
        <v>Hộp 10 lọ</v>
      </c>
      <c r="I33" s="17" t="s">
        <v>3</v>
      </c>
      <c r="J33" s="17" t="str">
        <f>VLOOKUP($B33,G2.PL1!$C$10:$AF$35,9,0)</f>
        <v>24 tháng</v>
      </c>
      <c r="K33" s="17" t="str">
        <f>VLOOKUP($B33,G2.PL1!$C$10:$AF$35,10,0)</f>
        <v>VN-20445-17</v>
      </c>
      <c r="L33" s="17" t="str">
        <f>VLOOKUP($B33,G2.PL1!$C$10:$AF$35,11,0)</f>
        <v>LDP Laboratorios
 Torlan SA</v>
      </c>
      <c r="M33" s="17" t="str">
        <f>VLOOKUP($B33,G2.PL1!$C$10:$AF$35,12,0)</f>
        <v>Tây Ban Nha</v>
      </c>
      <c r="N33" s="17" t="str">
        <f>VLOOKUP($B33,G2.PL1!$C$10:$AF$35,13,0)</f>
        <v>Lọ</v>
      </c>
      <c r="O33" s="18">
        <v>200</v>
      </c>
      <c r="P33" s="18">
        <v>200</v>
      </c>
      <c r="Q33" s="18">
        <v>200</v>
      </c>
      <c r="R33" s="18">
        <v>200</v>
      </c>
      <c r="S33" s="18">
        <v>800</v>
      </c>
      <c r="T33" s="19">
        <f>VLOOKUP($B33,G2.PL1!$C$10:$AF$35,17,0)</f>
        <v>123000</v>
      </c>
      <c r="U33" s="18">
        <f t="shared" si="0"/>
        <v>98400000</v>
      </c>
      <c r="V33" s="19" t="str">
        <f>VLOOKUP($B33,G2.PL1!$C$10:$AF$35,30,0)</f>
        <v>Công ty Trách nhiệm hữu hạn Dược Phẩm Tự Đức</v>
      </c>
      <c r="W33" s="17" t="s">
        <v>209</v>
      </c>
      <c r="X33" s="20" t="s">
        <v>207</v>
      </c>
      <c r="Y33" s="53">
        <v>56175</v>
      </c>
      <c r="Z33" s="21"/>
      <c r="AA33" s="21" t="e">
        <f>VLOOKUP(W33,#REF!,2,0)</f>
        <v>#REF!</v>
      </c>
      <c r="AB33" s="21"/>
    </row>
    <row r="34" spans="1:28" s="10" customFormat="1" ht="36">
      <c r="A34" s="17">
        <v>1</v>
      </c>
      <c r="B34" s="17" t="s">
        <v>6</v>
      </c>
      <c r="C34" s="17" t="str">
        <f>VLOOKUP(B34,G2.PL1!$C$10:$D$34,2,0)</f>
        <v>Cefoxitine Gerda 1G</v>
      </c>
      <c r="D34" s="17" t="str">
        <f>VLOOKUP($B34,G2.PL1!$C$10:$E$34,3,0)</f>
        <v>Cefoxitin  (dưới dạng Cefoxitin natri)</v>
      </c>
      <c r="E34" s="17" t="str">
        <f>VLOOKUP($B34,G2.PL1!$C$10:$F$34,4,0)</f>
        <v>1g</v>
      </c>
      <c r="F34" s="17" t="str">
        <f>VLOOKUP($B34,G2.PL1!$C$10:$AF$35,5,0)</f>
        <v>Tiêm</v>
      </c>
      <c r="G34" s="17" t="str">
        <f>VLOOKUP($B34,G2.PL1!$C$10:$AF$35,6,0)</f>
        <v>Bột pha dung dịch tiêm</v>
      </c>
      <c r="H34" s="17" t="str">
        <f>VLOOKUP($B34,G2.PL1!$C$10:$AF$35,7,0)</f>
        <v>Hộp 10 lọ</v>
      </c>
      <c r="I34" s="17" t="s">
        <v>3</v>
      </c>
      <c r="J34" s="17" t="str">
        <f>VLOOKUP($B34,G2.PL1!$C$10:$AF$35,9,0)</f>
        <v>24 tháng</v>
      </c>
      <c r="K34" s="17" t="str">
        <f>VLOOKUP($B34,G2.PL1!$C$10:$AF$35,10,0)</f>
        <v>VN-20445-17</v>
      </c>
      <c r="L34" s="17" t="str">
        <f>VLOOKUP($B34,G2.PL1!$C$10:$AF$35,11,0)</f>
        <v>LDP Laboratorios
 Torlan SA</v>
      </c>
      <c r="M34" s="17" t="str">
        <f>VLOOKUP($B34,G2.PL1!$C$10:$AF$35,12,0)</f>
        <v>Tây Ban Nha</v>
      </c>
      <c r="N34" s="17" t="str">
        <f>VLOOKUP($B34,G2.PL1!$C$10:$AF$35,13,0)</f>
        <v>Lọ</v>
      </c>
      <c r="O34" s="18">
        <v>2500</v>
      </c>
      <c r="P34" s="18">
        <v>2500</v>
      </c>
      <c r="Q34" s="18">
        <v>2500</v>
      </c>
      <c r="R34" s="18">
        <v>2500</v>
      </c>
      <c r="S34" s="18">
        <v>10000</v>
      </c>
      <c r="T34" s="19">
        <f>VLOOKUP($B34,G2.PL1!$C$10:$AF$35,17,0)</f>
        <v>123000</v>
      </c>
      <c r="U34" s="18">
        <f t="shared" si="0"/>
        <v>1230000000</v>
      </c>
      <c r="V34" s="19" t="str">
        <f>VLOOKUP($B34,G2.PL1!$C$10:$AF$35,30,0)</f>
        <v>Công ty Trách nhiệm hữu hạn Dược Phẩm Tự Đức</v>
      </c>
      <c r="W34" s="17" t="s">
        <v>210</v>
      </c>
      <c r="X34" s="20" t="s">
        <v>207</v>
      </c>
      <c r="Y34" s="17" t="s">
        <v>211</v>
      </c>
      <c r="Z34" s="21"/>
      <c r="AA34" s="21" t="e">
        <f>VLOOKUP(W34,#REF!,2,0)</f>
        <v>#REF!</v>
      </c>
      <c r="AB34" s="21"/>
    </row>
    <row r="35" spans="1:28" s="10" customFormat="1" ht="36">
      <c r="A35" s="17">
        <v>1</v>
      </c>
      <c r="B35" s="17" t="s">
        <v>6</v>
      </c>
      <c r="C35" s="17" t="str">
        <f>VLOOKUP(B35,G2.PL1!$C$10:$D$34,2,0)</f>
        <v>Cefoxitine Gerda 1G</v>
      </c>
      <c r="D35" s="17" t="str">
        <f>VLOOKUP($B35,G2.PL1!$C$10:$E$34,3,0)</f>
        <v>Cefoxitin  (dưới dạng Cefoxitin natri)</v>
      </c>
      <c r="E35" s="17" t="str">
        <f>VLOOKUP($B35,G2.PL1!$C$10:$F$34,4,0)</f>
        <v>1g</v>
      </c>
      <c r="F35" s="17" t="str">
        <f>VLOOKUP($B35,G2.PL1!$C$10:$AF$35,5,0)</f>
        <v>Tiêm</v>
      </c>
      <c r="G35" s="17" t="str">
        <f>VLOOKUP($B35,G2.PL1!$C$10:$AF$35,6,0)</f>
        <v>Bột pha dung dịch tiêm</v>
      </c>
      <c r="H35" s="17" t="str">
        <f>VLOOKUP($B35,G2.PL1!$C$10:$AF$35,7,0)</f>
        <v>Hộp 10 lọ</v>
      </c>
      <c r="I35" s="17" t="s">
        <v>3</v>
      </c>
      <c r="J35" s="17" t="str">
        <f>VLOOKUP($B35,G2.PL1!$C$10:$AF$35,9,0)</f>
        <v>24 tháng</v>
      </c>
      <c r="K35" s="17" t="str">
        <f>VLOOKUP($B35,G2.PL1!$C$10:$AF$35,10,0)</f>
        <v>VN-20445-17</v>
      </c>
      <c r="L35" s="17" t="str">
        <f>VLOOKUP($B35,G2.PL1!$C$10:$AF$35,11,0)</f>
        <v>LDP Laboratorios
 Torlan SA</v>
      </c>
      <c r="M35" s="17" t="str">
        <f>VLOOKUP($B35,G2.PL1!$C$10:$AF$35,12,0)</f>
        <v>Tây Ban Nha</v>
      </c>
      <c r="N35" s="17" t="str">
        <f>VLOOKUP($B35,G2.PL1!$C$10:$AF$35,13,0)</f>
        <v>Lọ</v>
      </c>
      <c r="O35" s="18">
        <v>160</v>
      </c>
      <c r="P35" s="18">
        <v>160</v>
      </c>
      <c r="Q35" s="18">
        <v>160</v>
      </c>
      <c r="R35" s="18">
        <v>160</v>
      </c>
      <c r="S35" s="18">
        <v>640</v>
      </c>
      <c r="T35" s="19">
        <f>VLOOKUP($B35,G2.PL1!$C$10:$AF$35,17,0)</f>
        <v>123000</v>
      </c>
      <c r="U35" s="18">
        <f t="shared" si="0"/>
        <v>78720000</v>
      </c>
      <c r="V35" s="19" t="str">
        <f>VLOOKUP($B35,G2.PL1!$C$10:$AF$35,30,0)</f>
        <v>Công ty Trách nhiệm hữu hạn Dược Phẩm Tự Đức</v>
      </c>
      <c r="W35" s="17" t="s">
        <v>212</v>
      </c>
      <c r="X35" s="20" t="s">
        <v>207</v>
      </c>
      <c r="Y35" s="53">
        <v>56004</v>
      </c>
      <c r="Z35" s="21"/>
      <c r="AA35" s="21" t="e">
        <f>VLOOKUP(W35,#REF!,2,0)</f>
        <v>#REF!</v>
      </c>
      <c r="AB35" s="21"/>
    </row>
    <row r="36" spans="1:28" s="10" customFormat="1" ht="36">
      <c r="A36" s="17">
        <v>1</v>
      </c>
      <c r="B36" s="17" t="s">
        <v>6</v>
      </c>
      <c r="C36" s="17" t="str">
        <f>VLOOKUP(B36,G2.PL1!$C$10:$D$34,2,0)</f>
        <v>Cefoxitine Gerda 1G</v>
      </c>
      <c r="D36" s="17" t="str">
        <f>VLOOKUP($B36,G2.PL1!$C$10:$E$34,3,0)</f>
        <v>Cefoxitin  (dưới dạng Cefoxitin natri)</v>
      </c>
      <c r="E36" s="17" t="str">
        <f>VLOOKUP($B36,G2.PL1!$C$10:$F$34,4,0)</f>
        <v>1g</v>
      </c>
      <c r="F36" s="17" t="str">
        <f>VLOOKUP($B36,G2.PL1!$C$10:$AF$35,5,0)</f>
        <v>Tiêm</v>
      </c>
      <c r="G36" s="17" t="str">
        <f>VLOOKUP($B36,G2.PL1!$C$10:$AF$35,6,0)</f>
        <v>Bột pha dung dịch tiêm</v>
      </c>
      <c r="H36" s="17" t="str">
        <f>VLOOKUP($B36,G2.PL1!$C$10:$AF$35,7,0)</f>
        <v>Hộp 10 lọ</v>
      </c>
      <c r="I36" s="17" t="s">
        <v>3</v>
      </c>
      <c r="J36" s="17" t="str">
        <f>VLOOKUP($B36,G2.PL1!$C$10:$AF$35,9,0)</f>
        <v>24 tháng</v>
      </c>
      <c r="K36" s="17" t="str">
        <f>VLOOKUP($B36,G2.PL1!$C$10:$AF$35,10,0)</f>
        <v>VN-20445-17</v>
      </c>
      <c r="L36" s="17" t="str">
        <f>VLOOKUP($B36,G2.PL1!$C$10:$AF$35,11,0)</f>
        <v>LDP Laboratorios
 Torlan SA</v>
      </c>
      <c r="M36" s="17" t="str">
        <f>VLOOKUP($B36,G2.PL1!$C$10:$AF$35,12,0)</f>
        <v>Tây Ban Nha</v>
      </c>
      <c r="N36" s="17" t="str">
        <f>VLOOKUP($B36,G2.PL1!$C$10:$AF$35,13,0)</f>
        <v>Lọ</v>
      </c>
      <c r="O36" s="18">
        <v>120</v>
      </c>
      <c r="P36" s="18">
        <v>120</v>
      </c>
      <c r="Q36" s="18">
        <v>120</v>
      </c>
      <c r="R36" s="18">
        <v>120</v>
      </c>
      <c r="S36" s="18">
        <v>480</v>
      </c>
      <c r="T36" s="19">
        <f>VLOOKUP($B36,G2.PL1!$C$10:$AF$35,17,0)</f>
        <v>123000</v>
      </c>
      <c r="U36" s="18">
        <f t="shared" si="0"/>
        <v>59040000</v>
      </c>
      <c r="V36" s="19" t="str">
        <f>VLOOKUP($B36,G2.PL1!$C$10:$AF$35,30,0)</f>
        <v>Công ty Trách nhiệm hữu hạn Dược Phẩm Tự Đức</v>
      </c>
      <c r="W36" s="17" t="s">
        <v>213</v>
      </c>
      <c r="X36" s="20" t="s">
        <v>214</v>
      </c>
      <c r="Y36" s="17" t="s">
        <v>215</v>
      </c>
      <c r="Z36" s="21"/>
      <c r="AA36" s="21" t="e">
        <f>VLOOKUP(W36,#REF!,2,0)</f>
        <v>#REF!</v>
      </c>
      <c r="AB36" s="21"/>
    </row>
    <row r="37" spans="1:28" s="10" customFormat="1" ht="36">
      <c r="A37" s="17">
        <v>1</v>
      </c>
      <c r="B37" s="17" t="s">
        <v>6</v>
      </c>
      <c r="C37" s="17" t="str">
        <f>VLOOKUP(B37,G2.PL1!$C$10:$D$34,2,0)</f>
        <v>Cefoxitine Gerda 1G</v>
      </c>
      <c r="D37" s="17" t="str">
        <f>VLOOKUP($B37,G2.PL1!$C$10:$E$34,3,0)</f>
        <v>Cefoxitin  (dưới dạng Cefoxitin natri)</v>
      </c>
      <c r="E37" s="17" t="str">
        <f>VLOOKUP($B37,G2.PL1!$C$10:$F$34,4,0)</f>
        <v>1g</v>
      </c>
      <c r="F37" s="17" t="str">
        <f>VLOOKUP($B37,G2.PL1!$C$10:$AF$35,5,0)</f>
        <v>Tiêm</v>
      </c>
      <c r="G37" s="17" t="str">
        <f>VLOOKUP($B37,G2.PL1!$C$10:$AF$35,6,0)</f>
        <v>Bột pha dung dịch tiêm</v>
      </c>
      <c r="H37" s="17" t="str">
        <f>VLOOKUP($B37,G2.PL1!$C$10:$AF$35,7,0)</f>
        <v>Hộp 10 lọ</v>
      </c>
      <c r="I37" s="17" t="s">
        <v>3</v>
      </c>
      <c r="J37" s="17" t="str">
        <f>VLOOKUP($B37,G2.PL1!$C$10:$AF$35,9,0)</f>
        <v>24 tháng</v>
      </c>
      <c r="K37" s="17" t="str">
        <f>VLOOKUP($B37,G2.PL1!$C$10:$AF$35,10,0)</f>
        <v>VN-20445-17</v>
      </c>
      <c r="L37" s="17" t="str">
        <f>VLOOKUP($B37,G2.PL1!$C$10:$AF$35,11,0)</f>
        <v>LDP Laboratorios
 Torlan SA</v>
      </c>
      <c r="M37" s="17" t="str">
        <f>VLOOKUP($B37,G2.PL1!$C$10:$AF$35,12,0)</f>
        <v>Tây Ban Nha</v>
      </c>
      <c r="N37" s="17" t="str">
        <f>VLOOKUP($B37,G2.PL1!$C$10:$AF$35,13,0)</f>
        <v>Lọ</v>
      </c>
      <c r="O37" s="18">
        <v>1760</v>
      </c>
      <c r="P37" s="18">
        <v>1760</v>
      </c>
      <c r="Q37" s="18">
        <v>1760</v>
      </c>
      <c r="R37" s="18">
        <v>1760</v>
      </c>
      <c r="S37" s="18">
        <v>7040</v>
      </c>
      <c r="T37" s="19">
        <f>VLOOKUP($B37,G2.PL1!$C$10:$AF$35,17,0)</f>
        <v>123000</v>
      </c>
      <c r="U37" s="18">
        <f t="shared" si="0"/>
        <v>865920000</v>
      </c>
      <c r="V37" s="19" t="str">
        <f>VLOOKUP($B37,G2.PL1!$C$10:$AF$35,30,0)</f>
        <v>Công ty Trách nhiệm hữu hạn Dược Phẩm Tự Đức</v>
      </c>
      <c r="W37" s="17" t="s">
        <v>216</v>
      </c>
      <c r="X37" s="20" t="s">
        <v>214</v>
      </c>
      <c r="Y37" s="17" t="s">
        <v>217</v>
      </c>
      <c r="Z37" s="21"/>
      <c r="AA37" s="21" t="e">
        <f>VLOOKUP(W37,#REF!,2,0)</f>
        <v>#REF!</v>
      </c>
      <c r="AB37" s="21"/>
    </row>
    <row r="38" spans="1:28" s="10" customFormat="1" ht="36">
      <c r="A38" s="17">
        <v>1</v>
      </c>
      <c r="B38" s="17" t="s">
        <v>6</v>
      </c>
      <c r="C38" s="17" t="str">
        <f>VLOOKUP(B38,G2.PL1!$C$10:$D$34,2,0)</f>
        <v>Cefoxitine Gerda 1G</v>
      </c>
      <c r="D38" s="17" t="str">
        <f>VLOOKUP($B38,G2.PL1!$C$10:$E$34,3,0)</f>
        <v>Cefoxitin  (dưới dạng Cefoxitin natri)</v>
      </c>
      <c r="E38" s="17" t="str">
        <f>VLOOKUP($B38,G2.PL1!$C$10:$F$34,4,0)</f>
        <v>1g</v>
      </c>
      <c r="F38" s="17" t="str">
        <f>VLOOKUP($B38,G2.PL1!$C$10:$AF$35,5,0)</f>
        <v>Tiêm</v>
      </c>
      <c r="G38" s="17" t="str">
        <f>VLOOKUP($B38,G2.PL1!$C$10:$AF$35,6,0)</f>
        <v>Bột pha dung dịch tiêm</v>
      </c>
      <c r="H38" s="17" t="str">
        <f>VLOOKUP($B38,G2.PL1!$C$10:$AF$35,7,0)</f>
        <v>Hộp 10 lọ</v>
      </c>
      <c r="I38" s="17" t="s">
        <v>3</v>
      </c>
      <c r="J38" s="17" t="str">
        <f>VLOOKUP($B38,G2.PL1!$C$10:$AF$35,9,0)</f>
        <v>24 tháng</v>
      </c>
      <c r="K38" s="17" t="str">
        <f>VLOOKUP($B38,G2.PL1!$C$10:$AF$35,10,0)</f>
        <v>VN-20445-17</v>
      </c>
      <c r="L38" s="17" t="str">
        <f>VLOOKUP($B38,G2.PL1!$C$10:$AF$35,11,0)</f>
        <v>LDP Laboratorios
 Torlan SA</v>
      </c>
      <c r="M38" s="17" t="str">
        <f>VLOOKUP($B38,G2.PL1!$C$10:$AF$35,12,0)</f>
        <v>Tây Ban Nha</v>
      </c>
      <c r="N38" s="17" t="str">
        <f>VLOOKUP($B38,G2.PL1!$C$10:$AF$35,13,0)</f>
        <v>Lọ</v>
      </c>
      <c r="O38" s="18">
        <v>600</v>
      </c>
      <c r="P38" s="18">
        <v>600</v>
      </c>
      <c r="Q38" s="18">
        <v>600</v>
      </c>
      <c r="R38" s="18">
        <v>600</v>
      </c>
      <c r="S38" s="18">
        <v>2400</v>
      </c>
      <c r="T38" s="19">
        <f>VLOOKUP($B38,G2.PL1!$C$10:$AF$35,17,0)</f>
        <v>123000</v>
      </c>
      <c r="U38" s="18">
        <f t="shared" si="0"/>
        <v>295200000</v>
      </c>
      <c r="V38" s="19" t="str">
        <f>VLOOKUP($B38,G2.PL1!$C$10:$AF$35,30,0)</f>
        <v>Công ty Trách nhiệm hữu hạn Dược Phẩm Tự Đức</v>
      </c>
      <c r="W38" s="17" t="s">
        <v>218</v>
      </c>
      <c r="X38" s="20" t="s">
        <v>219</v>
      </c>
      <c r="Y38" s="17" t="s">
        <v>220</v>
      </c>
      <c r="Z38" s="21"/>
      <c r="AA38" s="21" t="e">
        <f>VLOOKUP(W38,#REF!,2,0)</f>
        <v>#REF!</v>
      </c>
      <c r="AB38" s="21"/>
    </row>
    <row r="39" spans="1:28" s="10" customFormat="1" ht="36">
      <c r="A39" s="17">
        <v>1</v>
      </c>
      <c r="B39" s="17" t="s">
        <v>6</v>
      </c>
      <c r="C39" s="17" t="str">
        <f>VLOOKUP(B39,G2.PL1!$C$10:$D$34,2,0)</f>
        <v>Cefoxitine Gerda 1G</v>
      </c>
      <c r="D39" s="17" t="str">
        <f>VLOOKUP($B39,G2.PL1!$C$10:$E$34,3,0)</f>
        <v>Cefoxitin  (dưới dạng Cefoxitin natri)</v>
      </c>
      <c r="E39" s="17" t="str">
        <f>VLOOKUP($B39,G2.PL1!$C$10:$F$34,4,0)</f>
        <v>1g</v>
      </c>
      <c r="F39" s="17" t="str">
        <f>VLOOKUP($B39,G2.PL1!$C$10:$AF$35,5,0)</f>
        <v>Tiêm</v>
      </c>
      <c r="G39" s="17" t="str">
        <f>VLOOKUP($B39,G2.PL1!$C$10:$AF$35,6,0)</f>
        <v>Bột pha dung dịch tiêm</v>
      </c>
      <c r="H39" s="17" t="str">
        <f>VLOOKUP($B39,G2.PL1!$C$10:$AF$35,7,0)</f>
        <v>Hộp 10 lọ</v>
      </c>
      <c r="I39" s="17" t="s">
        <v>3</v>
      </c>
      <c r="J39" s="17" t="str">
        <f>VLOOKUP($B39,G2.PL1!$C$10:$AF$35,9,0)</f>
        <v>24 tháng</v>
      </c>
      <c r="K39" s="17" t="str">
        <f>VLOOKUP($B39,G2.PL1!$C$10:$AF$35,10,0)</f>
        <v>VN-20445-17</v>
      </c>
      <c r="L39" s="17" t="str">
        <f>VLOOKUP($B39,G2.PL1!$C$10:$AF$35,11,0)</f>
        <v>LDP Laboratorios
 Torlan SA</v>
      </c>
      <c r="M39" s="17" t="str">
        <f>VLOOKUP($B39,G2.PL1!$C$10:$AF$35,12,0)</f>
        <v>Tây Ban Nha</v>
      </c>
      <c r="N39" s="17" t="str">
        <f>VLOOKUP($B39,G2.PL1!$C$10:$AF$35,13,0)</f>
        <v>Lọ</v>
      </c>
      <c r="O39" s="18">
        <v>500</v>
      </c>
      <c r="P39" s="18">
        <v>500</v>
      </c>
      <c r="Q39" s="18">
        <v>500</v>
      </c>
      <c r="R39" s="18">
        <v>500</v>
      </c>
      <c r="S39" s="18">
        <v>2000</v>
      </c>
      <c r="T39" s="19">
        <f>VLOOKUP($B39,G2.PL1!$C$10:$AF$35,17,0)</f>
        <v>123000</v>
      </c>
      <c r="U39" s="18">
        <f t="shared" si="0"/>
        <v>246000000</v>
      </c>
      <c r="V39" s="19" t="str">
        <f>VLOOKUP($B39,G2.PL1!$C$10:$AF$35,30,0)</f>
        <v>Công ty Trách nhiệm hữu hạn Dược Phẩm Tự Đức</v>
      </c>
      <c r="W39" s="17" t="s">
        <v>221</v>
      </c>
      <c r="X39" s="20" t="s">
        <v>219</v>
      </c>
      <c r="Y39" s="17" t="s">
        <v>222</v>
      </c>
      <c r="Z39" s="21"/>
      <c r="AA39" s="21" t="e">
        <f>VLOOKUP(W39,#REF!,2,0)</f>
        <v>#REF!</v>
      </c>
      <c r="AB39" s="21"/>
    </row>
    <row r="40" spans="1:28" s="10" customFormat="1" ht="36">
      <c r="A40" s="17">
        <v>1</v>
      </c>
      <c r="B40" s="17" t="s">
        <v>6</v>
      </c>
      <c r="C40" s="17" t="str">
        <f>VLOOKUP(B40,G2.PL1!$C$10:$D$34,2,0)</f>
        <v>Cefoxitine Gerda 1G</v>
      </c>
      <c r="D40" s="17" t="str">
        <f>VLOOKUP($B40,G2.PL1!$C$10:$E$34,3,0)</f>
        <v>Cefoxitin  (dưới dạng Cefoxitin natri)</v>
      </c>
      <c r="E40" s="17" t="str">
        <f>VLOOKUP($B40,G2.PL1!$C$10:$F$34,4,0)</f>
        <v>1g</v>
      </c>
      <c r="F40" s="17" t="str">
        <f>VLOOKUP($B40,G2.PL1!$C$10:$AF$35,5,0)</f>
        <v>Tiêm</v>
      </c>
      <c r="G40" s="17" t="str">
        <f>VLOOKUP($B40,G2.PL1!$C$10:$AF$35,6,0)</f>
        <v>Bột pha dung dịch tiêm</v>
      </c>
      <c r="H40" s="17" t="str">
        <f>VLOOKUP($B40,G2.PL1!$C$10:$AF$35,7,0)</f>
        <v>Hộp 10 lọ</v>
      </c>
      <c r="I40" s="17" t="s">
        <v>3</v>
      </c>
      <c r="J40" s="17" t="str">
        <f>VLOOKUP($B40,G2.PL1!$C$10:$AF$35,9,0)</f>
        <v>24 tháng</v>
      </c>
      <c r="K40" s="17" t="str">
        <f>VLOOKUP($B40,G2.PL1!$C$10:$AF$35,10,0)</f>
        <v>VN-20445-17</v>
      </c>
      <c r="L40" s="17" t="str">
        <f>VLOOKUP($B40,G2.PL1!$C$10:$AF$35,11,0)</f>
        <v>LDP Laboratorios
 Torlan SA</v>
      </c>
      <c r="M40" s="17" t="str">
        <f>VLOOKUP($B40,G2.PL1!$C$10:$AF$35,12,0)</f>
        <v>Tây Ban Nha</v>
      </c>
      <c r="N40" s="17" t="str">
        <f>VLOOKUP($B40,G2.PL1!$C$10:$AF$35,13,0)</f>
        <v>Lọ</v>
      </c>
      <c r="O40" s="18">
        <v>1200</v>
      </c>
      <c r="P40" s="18">
        <v>1200</v>
      </c>
      <c r="Q40" s="18">
        <v>1200</v>
      </c>
      <c r="R40" s="18">
        <v>1200</v>
      </c>
      <c r="S40" s="18">
        <v>4800</v>
      </c>
      <c r="T40" s="19">
        <f>VLOOKUP($B40,G2.PL1!$C$10:$AF$35,17,0)</f>
        <v>123000</v>
      </c>
      <c r="U40" s="18">
        <f t="shared" si="0"/>
        <v>590400000</v>
      </c>
      <c r="V40" s="19" t="str">
        <f>VLOOKUP($B40,G2.PL1!$C$10:$AF$35,30,0)</f>
        <v>Công ty Trách nhiệm hữu hạn Dược Phẩm Tự Đức</v>
      </c>
      <c r="W40" s="17" t="s">
        <v>223</v>
      </c>
      <c r="X40" s="20" t="s">
        <v>219</v>
      </c>
      <c r="Y40" s="17" t="s">
        <v>224</v>
      </c>
      <c r="Z40" s="21"/>
      <c r="AA40" s="21" t="e">
        <f>VLOOKUP(W40,#REF!,2,0)</f>
        <v>#REF!</v>
      </c>
      <c r="AB40" s="21"/>
    </row>
    <row r="41" spans="1:28" s="10" customFormat="1" ht="36">
      <c r="A41" s="17">
        <v>1</v>
      </c>
      <c r="B41" s="17" t="s">
        <v>6</v>
      </c>
      <c r="C41" s="17" t="str">
        <f>VLOOKUP(B41,G2.PL1!$C$10:$D$34,2,0)</f>
        <v>Cefoxitine Gerda 1G</v>
      </c>
      <c r="D41" s="17" t="str">
        <f>VLOOKUP($B41,G2.PL1!$C$10:$E$34,3,0)</f>
        <v>Cefoxitin  (dưới dạng Cefoxitin natri)</v>
      </c>
      <c r="E41" s="17" t="str">
        <f>VLOOKUP($B41,G2.PL1!$C$10:$F$34,4,0)</f>
        <v>1g</v>
      </c>
      <c r="F41" s="17" t="str">
        <f>VLOOKUP($B41,G2.PL1!$C$10:$AF$35,5,0)</f>
        <v>Tiêm</v>
      </c>
      <c r="G41" s="17" t="str">
        <f>VLOOKUP($B41,G2.PL1!$C$10:$AF$35,6,0)</f>
        <v>Bột pha dung dịch tiêm</v>
      </c>
      <c r="H41" s="17" t="str">
        <f>VLOOKUP($B41,G2.PL1!$C$10:$AF$35,7,0)</f>
        <v>Hộp 10 lọ</v>
      </c>
      <c r="I41" s="17" t="s">
        <v>3</v>
      </c>
      <c r="J41" s="17" t="str">
        <f>VLOOKUP($B41,G2.PL1!$C$10:$AF$35,9,0)</f>
        <v>24 tháng</v>
      </c>
      <c r="K41" s="17" t="str">
        <f>VLOOKUP($B41,G2.PL1!$C$10:$AF$35,10,0)</f>
        <v>VN-20445-17</v>
      </c>
      <c r="L41" s="17" t="str">
        <f>VLOOKUP($B41,G2.PL1!$C$10:$AF$35,11,0)</f>
        <v>LDP Laboratorios
 Torlan SA</v>
      </c>
      <c r="M41" s="17" t="str">
        <f>VLOOKUP($B41,G2.PL1!$C$10:$AF$35,12,0)</f>
        <v>Tây Ban Nha</v>
      </c>
      <c r="N41" s="17" t="str">
        <f>VLOOKUP($B41,G2.PL1!$C$10:$AF$35,13,0)</f>
        <v>Lọ</v>
      </c>
      <c r="O41" s="18">
        <v>3000</v>
      </c>
      <c r="P41" s="18">
        <v>3000</v>
      </c>
      <c r="Q41" s="18">
        <v>3000</v>
      </c>
      <c r="R41" s="18">
        <v>3000</v>
      </c>
      <c r="S41" s="18">
        <v>12000</v>
      </c>
      <c r="T41" s="19">
        <f>VLOOKUP($B41,G2.PL1!$C$10:$AF$35,17,0)</f>
        <v>123000</v>
      </c>
      <c r="U41" s="18">
        <f t="shared" si="0"/>
        <v>1476000000</v>
      </c>
      <c r="V41" s="19" t="str">
        <f>VLOOKUP($B41,G2.PL1!$C$10:$AF$35,30,0)</f>
        <v>Công ty Trách nhiệm hữu hạn Dược Phẩm Tự Đức</v>
      </c>
      <c r="W41" s="17" t="s">
        <v>225</v>
      </c>
      <c r="X41" s="20" t="s">
        <v>219</v>
      </c>
      <c r="Y41" s="53">
        <v>40011</v>
      </c>
      <c r="Z41" s="21"/>
      <c r="AA41" s="21" t="e">
        <f>VLOOKUP(W41,#REF!,2,0)</f>
        <v>#REF!</v>
      </c>
      <c r="AB41" s="21"/>
    </row>
    <row r="42" spans="1:28" s="10" customFormat="1" ht="36">
      <c r="A42" s="17">
        <v>1</v>
      </c>
      <c r="B42" s="17" t="s">
        <v>6</v>
      </c>
      <c r="C42" s="17" t="str">
        <f>VLOOKUP(B42,G2.PL1!$C$10:$D$34,2,0)</f>
        <v>Cefoxitine Gerda 1G</v>
      </c>
      <c r="D42" s="17" t="str">
        <f>VLOOKUP($B42,G2.PL1!$C$10:$E$34,3,0)</f>
        <v>Cefoxitin  (dưới dạng Cefoxitin natri)</v>
      </c>
      <c r="E42" s="17" t="str">
        <f>VLOOKUP($B42,G2.PL1!$C$10:$F$34,4,0)</f>
        <v>1g</v>
      </c>
      <c r="F42" s="17" t="str">
        <f>VLOOKUP($B42,G2.PL1!$C$10:$AF$35,5,0)</f>
        <v>Tiêm</v>
      </c>
      <c r="G42" s="17" t="str">
        <f>VLOOKUP($B42,G2.PL1!$C$10:$AF$35,6,0)</f>
        <v>Bột pha dung dịch tiêm</v>
      </c>
      <c r="H42" s="17" t="str">
        <f>VLOOKUP($B42,G2.PL1!$C$10:$AF$35,7,0)</f>
        <v>Hộp 10 lọ</v>
      </c>
      <c r="I42" s="17" t="s">
        <v>3</v>
      </c>
      <c r="J42" s="17" t="str">
        <f>VLOOKUP($B42,G2.PL1!$C$10:$AF$35,9,0)</f>
        <v>24 tháng</v>
      </c>
      <c r="K42" s="17" t="str">
        <f>VLOOKUP($B42,G2.PL1!$C$10:$AF$35,10,0)</f>
        <v>VN-20445-17</v>
      </c>
      <c r="L42" s="17" t="str">
        <f>VLOOKUP($B42,G2.PL1!$C$10:$AF$35,11,0)</f>
        <v>LDP Laboratorios
 Torlan SA</v>
      </c>
      <c r="M42" s="17" t="str">
        <f>VLOOKUP($B42,G2.PL1!$C$10:$AF$35,12,0)</f>
        <v>Tây Ban Nha</v>
      </c>
      <c r="N42" s="17" t="str">
        <f>VLOOKUP($B42,G2.PL1!$C$10:$AF$35,13,0)</f>
        <v>Lọ</v>
      </c>
      <c r="O42" s="18">
        <v>400</v>
      </c>
      <c r="P42" s="18">
        <v>400</v>
      </c>
      <c r="Q42" s="18">
        <v>400</v>
      </c>
      <c r="R42" s="18">
        <v>400</v>
      </c>
      <c r="S42" s="18">
        <v>1600</v>
      </c>
      <c r="T42" s="19">
        <f>VLOOKUP($B42,G2.PL1!$C$10:$AF$35,17,0)</f>
        <v>123000</v>
      </c>
      <c r="U42" s="18">
        <f t="shared" si="0"/>
        <v>196800000</v>
      </c>
      <c r="V42" s="19" t="str">
        <f>VLOOKUP($B42,G2.PL1!$C$10:$AF$35,30,0)</f>
        <v>Công ty Trách nhiệm hữu hạn Dược Phẩm Tự Đức</v>
      </c>
      <c r="W42" s="17" t="s">
        <v>226</v>
      </c>
      <c r="X42" s="20" t="s">
        <v>219</v>
      </c>
      <c r="Y42" s="17" t="s">
        <v>227</v>
      </c>
      <c r="Z42" s="21"/>
      <c r="AA42" s="21" t="e">
        <f>VLOOKUP(W42,#REF!,2,0)</f>
        <v>#REF!</v>
      </c>
      <c r="AB42" s="21"/>
    </row>
    <row r="43" spans="1:28" s="10" customFormat="1" ht="36">
      <c r="A43" s="17">
        <v>1</v>
      </c>
      <c r="B43" s="17" t="s">
        <v>6</v>
      </c>
      <c r="C43" s="17" t="str">
        <f>VLOOKUP(B43,G2.PL1!$C$10:$D$34,2,0)</f>
        <v>Cefoxitine Gerda 1G</v>
      </c>
      <c r="D43" s="17" t="str">
        <f>VLOOKUP($B43,G2.PL1!$C$10:$E$34,3,0)</f>
        <v>Cefoxitin  (dưới dạng Cefoxitin natri)</v>
      </c>
      <c r="E43" s="17" t="str">
        <f>VLOOKUP($B43,G2.PL1!$C$10:$F$34,4,0)</f>
        <v>1g</v>
      </c>
      <c r="F43" s="17" t="str">
        <f>VLOOKUP($B43,G2.PL1!$C$10:$AF$35,5,0)</f>
        <v>Tiêm</v>
      </c>
      <c r="G43" s="17" t="str">
        <f>VLOOKUP($B43,G2.PL1!$C$10:$AF$35,6,0)</f>
        <v>Bột pha dung dịch tiêm</v>
      </c>
      <c r="H43" s="17" t="str">
        <f>VLOOKUP($B43,G2.PL1!$C$10:$AF$35,7,0)</f>
        <v>Hộp 10 lọ</v>
      </c>
      <c r="I43" s="17" t="s">
        <v>3</v>
      </c>
      <c r="J43" s="17" t="str">
        <f>VLOOKUP($B43,G2.PL1!$C$10:$AF$35,9,0)</f>
        <v>24 tháng</v>
      </c>
      <c r="K43" s="17" t="str">
        <f>VLOOKUP($B43,G2.PL1!$C$10:$AF$35,10,0)</f>
        <v>VN-20445-17</v>
      </c>
      <c r="L43" s="17" t="str">
        <f>VLOOKUP($B43,G2.PL1!$C$10:$AF$35,11,0)</f>
        <v>LDP Laboratorios
 Torlan SA</v>
      </c>
      <c r="M43" s="17" t="str">
        <f>VLOOKUP($B43,G2.PL1!$C$10:$AF$35,12,0)</f>
        <v>Tây Ban Nha</v>
      </c>
      <c r="N43" s="17" t="str">
        <f>VLOOKUP($B43,G2.PL1!$C$10:$AF$35,13,0)</f>
        <v>Lọ</v>
      </c>
      <c r="O43" s="18">
        <v>1800</v>
      </c>
      <c r="P43" s="18">
        <v>1800</v>
      </c>
      <c r="Q43" s="18">
        <v>1800</v>
      </c>
      <c r="R43" s="18">
        <v>1800</v>
      </c>
      <c r="S43" s="18">
        <v>7200</v>
      </c>
      <c r="T43" s="19">
        <f>VLOOKUP($B43,G2.PL1!$C$10:$AF$35,17,0)</f>
        <v>123000</v>
      </c>
      <c r="U43" s="18">
        <f t="shared" si="0"/>
        <v>885600000</v>
      </c>
      <c r="V43" s="19" t="str">
        <f>VLOOKUP($B43,G2.PL1!$C$10:$AF$35,30,0)</f>
        <v>Công ty Trách nhiệm hữu hạn Dược Phẩm Tự Đức</v>
      </c>
      <c r="W43" s="17" t="s">
        <v>228</v>
      </c>
      <c r="X43" s="20" t="s">
        <v>219</v>
      </c>
      <c r="Y43" s="17" t="s">
        <v>229</v>
      </c>
      <c r="Z43" s="21"/>
      <c r="AA43" s="21" t="e">
        <f>VLOOKUP(W43,#REF!,2,0)</f>
        <v>#REF!</v>
      </c>
      <c r="AB43" s="21"/>
    </row>
    <row r="44" spans="1:28" s="10" customFormat="1" ht="36">
      <c r="A44" s="17">
        <v>1</v>
      </c>
      <c r="B44" s="17" t="s">
        <v>6</v>
      </c>
      <c r="C44" s="17" t="str">
        <f>VLOOKUP(B44,G2.PL1!$C$10:$D$34,2,0)</f>
        <v>Cefoxitine Gerda 1G</v>
      </c>
      <c r="D44" s="17" t="str">
        <f>VLOOKUP($B44,G2.PL1!$C$10:$E$34,3,0)</f>
        <v>Cefoxitin  (dưới dạng Cefoxitin natri)</v>
      </c>
      <c r="E44" s="17" t="str">
        <f>VLOOKUP($B44,G2.PL1!$C$10:$F$34,4,0)</f>
        <v>1g</v>
      </c>
      <c r="F44" s="17" t="str">
        <f>VLOOKUP($B44,G2.PL1!$C$10:$AF$35,5,0)</f>
        <v>Tiêm</v>
      </c>
      <c r="G44" s="17" t="str">
        <f>VLOOKUP($B44,G2.PL1!$C$10:$AF$35,6,0)</f>
        <v>Bột pha dung dịch tiêm</v>
      </c>
      <c r="H44" s="17" t="str">
        <f>VLOOKUP($B44,G2.PL1!$C$10:$AF$35,7,0)</f>
        <v>Hộp 10 lọ</v>
      </c>
      <c r="I44" s="17" t="s">
        <v>3</v>
      </c>
      <c r="J44" s="17" t="str">
        <f>VLOOKUP($B44,G2.PL1!$C$10:$AF$35,9,0)</f>
        <v>24 tháng</v>
      </c>
      <c r="K44" s="17" t="str">
        <f>VLOOKUP($B44,G2.PL1!$C$10:$AF$35,10,0)</f>
        <v>VN-20445-17</v>
      </c>
      <c r="L44" s="17" t="str">
        <f>VLOOKUP($B44,G2.PL1!$C$10:$AF$35,11,0)</f>
        <v>LDP Laboratorios
 Torlan SA</v>
      </c>
      <c r="M44" s="17" t="str">
        <f>VLOOKUP($B44,G2.PL1!$C$10:$AF$35,12,0)</f>
        <v>Tây Ban Nha</v>
      </c>
      <c r="N44" s="17" t="str">
        <f>VLOOKUP($B44,G2.PL1!$C$10:$AF$35,13,0)</f>
        <v>Lọ</v>
      </c>
      <c r="O44" s="18">
        <v>1200</v>
      </c>
      <c r="P44" s="18">
        <v>1200</v>
      </c>
      <c r="Q44" s="18">
        <v>1200</v>
      </c>
      <c r="R44" s="18">
        <v>1200</v>
      </c>
      <c r="S44" s="18">
        <v>4800</v>
      </c>
      <c r="T44" s="19">
        <f>VLOOKUP($B44,G2.PL1!$C$10:$AF$35,17,0)</f>
        <v>123000</v>
      </c>
      <c r="U44" s="18">
        <f t="shared" si="0"/>
        <v>590400000</v>
      </c>
      <c r="V44" s="19" t="str">
        <f>VLOOKUP($B44,G2.PL1!$C$10:$AF$35,30,0)</f>
        <v>Công ty Trách nhiệm hữu hạn Dược Phẩm Tự Đức</v>
      </c>
      <c r="W44" s="17" t="s">
        <v>230</v>
      </c>
      <c r="X44" s="20" t="s">
        <v>219</v>
      </c>
      <c r="Y44" s="17" t="s">
        <v>231</v>
      </c>
      <c r="Z44" s="21"/>
      <c r="AA44" s="21" t="e">
        <f>VLOOKUP(W44,#REF!,2,0)</f>
        <v>#REF!</v>
      </c>
      <c r="AB44" s="21"/>
    </row>
    <row r="45" spans="1:28" s="10" customFormat="1" ht="36">
      <c r="A45" s="17">
        <v>1</v>
      </c>
      <c r="B45" s="17" t="s">
        <v>6</v>
      </c>
      <c r="C45" s="17" t="str">
        <f>VLOOKUP(B45,G2.PL1!$C$10:$D$34,2,0)</f>
        <v>Cefoxitine Gerda 1G</v>
      </c>
      <c r="D45" s="17" t="str">
        <f>VLOOKUP($B45,G2.PL1!$C$10:$E$34,3,0)</f>
        <v>Cefoxitin  (dưới dạng Cefoxitin natri)</v>
      </c>
      <c r="E45" s="17" t="str">
        <f>VLOOKUP($B45,G2.PL1!$C$10:$F$34,4,0)</f>
        <v>1g</v>
      </c>
      <c r="F45" s="17" t="str">
        <f>VLOOKUP($B45,G2.PL1!$C$10:$AF$35,5,0)</f>
        <v>Tiêm</v>
      </c>
      <c r="G45" s="17" t="str">
        <f>VLOOKUP($B45,G2.PL1!$C$10:$AF$35,6,0)</f>
        <v>Bột pha dung dịch tiêm</v>
      </c>
      <c r="H45" s="17" t="str">
        <f>VLOOKUP($B45,G2.PL1!$C$10:$AF$35,7,0)</f>
        <v>Hộp 10 lọ</v>
      </c>
      <c r="I45" s="17" t="s">
        <v>3</v>
      </c>
      <c r="J45" s="17" t="str">
        <f>VLOOKUP($B45,G2.PL1!$C$10:$AF$35,9,0)</f>
        <v>24 tháng</v>
      </c>
      <c r="K45" s="17" t="str">
        <f>VLOOKUP($B45,G2.PL1!$C$10:$AF$35,10,0)</f>
        <v>VN-20445-17</v>
      </c>
      <c r="L45" s="17" t="str">
        <f>VLOOKUP($B45,G2.PL1!$C$10:$AF$35,11,0)</f>
        <v>LDP Laboratorios
 Torlan SA</v>
      </c>
      <c r="M45" s="17" t="str">
        <f>VLOOKUP($B45,G2.PL1!$C$10:$AF$35,12,0)</f>
        <v>Tây Ban Nha</v>
      </c>
      <c r="N45" s="17" t="str">
        <f>VLOOKUP($B45,G2.PL1!$C$10:$AF$35,13,0)</f>
        <v>Lọ</v>
      </c>
      <c r="O45" s="18">
        <v>800</v>
      </c>
      <c r="P45" s="18">
        <v>800</v>
      </c>
      <c r="Q45" s="18">
        <v>800</v>
      </c>
      <c r="R45" s="18">
        <v>800</v>
      </c>
      <c r="S45" s="18">
        <v>3200</v>
      </c>
      <c r="T45" s="19">
        <f>VLOOKUP($B45,G2.PL1!$C$10:$AF$35,17,0)</f>
        <v>123000</v>
      </c>
      <c r="U45" s="18">
        <f t="shared" si="0"/>
        <v>393600000</v>
      </c>
      <c r="V45" s="19" t="str">
        <f>VLOOKUP($B45,G2.PL1!$C$10:$AF$35,30,0)</f>
        <v>Công ty Trách nhiệm hữu hạn Dược Phẩm Tự Đức</v>
      </c>
      <c r="W45" s="17" t="s">
        <v>232</v>
      </c>
      <c r="X45" s="20" t="s">
        <v>219</v>
      </c>
      <c r="Y45" s="17" t="s">
        <v>233</v>
      </c>
      <c r="Z45" s="21"/>
      <c r="AA45" s="21" t="e">
        <f>VLOOKUP(W45,#REF!,2,0)</f>
        <v>#REF!</v>
      </c>
      <c r="AB45" s="21"/>
    </row>
    <row r="46" spans="1:28" s="10" customFormat="1" ht="36">
      <c r="A46" s="17">
        <v>1</v>
      </c>
      <c r="B46" s="23" t="s">
        <v>6</v>
      </c>
      <c r="C46" s="17" t="str">
        <f>VLOOKUP(B46,G2.PL1!$C$10:$D$34,2,0)</f>
        <v>Cefoxitine Gerda 1G</v>
      </c>
      <c r="D46" s="17" t="str">
        <f>VLOOKUP($B46,G2.PL1!$C$10:$E$34,3,0)</f>
        <v>Cefoxitin  (dưới dạng Cefoxitin natri)</v>
      </c>
      <c r="E46" s="17" t="str">
        <f>VLOOKUP($B46,G2.PL1!$C$10:$F$34,4,0)</f>
        <v>1g</v>
      </c>
      <c r="F46" s="17" t="str">
        <f>VLOOKUP($B46,G2.PL1!$C$10:$AF$35,5,0)</f>
        <v>Tiêm</v>
      </c>
      <c r="G46" s="17" t="str">
        <f>VLOOKUP($B46,G2.PL1!$C$10:$AF$35,6,0)</f>
        <v>Bột pha dung dịch tiêm</v>
      </c>
      <c r="H46" s="17" t="str">
        <f>VLOOKUP($B46,G2.PL1!$C$10:$AF$35,7,0)</f>
        <v>Hộp 10 lọ</v>
      </c>
      <c r="I46" s="17" t="s">
        <v>3</v>
      </c>
      <c r="J46" s="17" t="str">
        <f>VLOOKUP($B46,G2.PL1!$C$10:$AF$35,9,0)</f>
        <v>24 tháng</v>
      </c>
      <c r="K46" s="17" t="str">
        <f>VLOOKUP($B46,G2.PL1!$C$10:$AF$35,10,0)</f>
        <v>VN-20445-17</v>
      </c>
      <c r="L46" s="17" t="str">
        <f>VLOOKUP($B46,G2.PL1!$C$10:$AF$35,11,0)</f>
        <v>LDP Laboratorios
 Torlan SA</v>
      </c>
      <c r="M46" s="17" t="str">
        <f>VLOOKUP($B46,G2.PL1!$C$10:$AF$35,12,0)</f>
        <v>Tây Ban Nha</v>
      </c>
      <c r="N46" s="17" t="str">
        <f>VLOOKUP($B46,G2.PL1!$C$10:$AF$35,13,0)</f>
        <v>Lọ</v>
      </c>
      <c r="O46" s="18">
        <v>100</v>
      </c>
      <c r="P46" s="18">
        <v>100</v>
      </c>
      <c r="Q46" s="18">
        <v>100</v>
      </c>
      <c r="R46" s="18">
        <v>100</v>
      </c>
      <c r="S46" s="18">
        <v>400</v>
      </c>
      <c r="T46" s="19">
        <f>VLOOKUP($B46,G2.PL1!$C$10:$AF$35,17,0)</f>
        <v>123000</v>
      </c>
      <c r="U46" s="18">
        <f t="shared" si="0"/>
        <v>49200000</v>
      </c>
      <c r="V46" s="19" t="str">
        <f>VLOOKUP($B46,G2.PL1!$C$10:$AF$35,30,0)</f>
        <v>Công ty Trách nhiệm hữu hạn Dược Phẩm Tự Đức</v>
      </c>
      <c r="W46" s="17" t="s">
        <v>234</v>
      </c>
      <c r="X46" s="20" t="s">
        <v>219</v>
      </c>
      <c r="Y46" s="17" t="s">
        <v>235</v>
      </c>
      <c r="Z46" s="21"/>
      <c r="AA46" s="21" t="e">
        <f>VLOOKUP(W46,#REF!,2,0)</f>
        <v>#REF!</v>
      </c>
      <c r="AB46" s="21"/>
    </row>
    <row r="47" spans="1:28" s="10" customFormat="1" ht="36">
      <c r="A47" s="17">
        <v>1</v>
      </c>
      <c r="B47" s="23" t="s">
        <v>6</v>
      </c>
      <c r="C47" s="17" t="str">
        <f>VLOOKUP(B47,G2.PL1!$C$10:$D$34,2,0)</f>
        <v>Cefoxitine Gerda 1G</v>
      </c>
      <c r="D47" s="17" t="str">
        <f>VLOOKUP($B47,G2.PL1!$C$10:$E$34,3,0)</f>
        <v>Cefoxitin  (dưới dạng Cefoxitin natri)</v>
      </c>
      <c r="E47" s="17" t="str">
        <f>VLOOKUP($B47,G2.PL1!$C$10:$F$34,4,0)</f>
        <v>1g</v>
      </c>
      <c r="F47" s="17" t="str">
        <f>VLOOKUP($B47,G2.PL1!$C$10:$AF$35,5,0)</f>
        <v>Tiêm</v>
      </c>
      <c r="G47" s="17" t="str">
        <f>VLOOKUP($B47,G2.PL1!$C$10:$AF$35,6,0)</f>
        <v>Bột pha dung dịch tiêm</v>
      </c>
      <c r="H47" s="17" t="str">
        <f>VLOOKUP($B47,G2.PL1!$C$10:$AF$35,7,0)</f>
        <v>Hộp 10 lọ</v>
      </c>
      <c r="I47" s="17" t="s">
        <v>3</v>
      </c>
      <c r="J47" s="17" t="str">
        <f>VLOOKUP($B47,G2.PL1!$C$10:$AF$35,9,0)</f>
        <v>24 tháng</v>
      </c>
      <c r="K47" s="17" t="str">
        <f>VLOOKUP($B47,G2.PL1!$C$10:$AF$35,10,0)</f>
        <v>VN-20445-17</v>
      </c>
      <c r="L47" s="17" t="str">
        <f>VLOOKUP($B47,G2.PL1!$C$10:$AF$35,11,0)</f>
        <v>LDP Laboratorios
 Torlan SA</v>
      </c>
      <c r="M47" s="17" t="str">
        <f>VLOOKUP($B47,G2.PL1!$C$10:$AF$35,12,0)</f>
        <v>Tây Ban Nha</v>
      </c>
      <c r="N47" s="17" t="str">
        <f>VLOOKUP($B47,G2.PL1!$C$10:$AF$35,13,0)</f>
        <v>Lọ</v>
      </c>
      <c r="O47" s="18">
        <v>1000</v>
      </c>
      <c r="P47" s="18">
        <v>1000</v>
      </c>
      <c r="Q47" s="18">
        <v>1000</v>
      </c>
      <c r="R47" s="18">
        <v>1000</v>
      </c>
      <c r="S47" s="18">
        <v>4000</v>
      </c>
      <c r="T47" s="19">
        <f>VLOOKUP($B47,G2.PL1!$C$10:$AF$35,17,0)</f>
        <v>123000</v>
      </c>
      <c r="U47" s="18">
        <f t="shared" si="0"/>
        <v>492000000</v>
      </c>
      <c r="V47" s="19" t="str">
        <f>VLOOKUP($B47,G2.PL1!$C$10:$AF$35,30,0)</f>
        <v>Công ty Trách nhiệm hữu hạn Dược Phẩm Tự Đức</v>
      </c>
      <c r="W47" s="17" t="s">
        <v>236</v>
      </c>
      <c r="X47" s="20" t="s">
        <v>237</v>
      </c>
      <c r="Y47" s="53">
        <v>54010</v>
      </c>
      <c r="Z47" s="21"/>
      <c r="AA47" s="21" t="e">
        <f>VLOOKUP(W47,#REF!,2,0)</f>
        <v>#REF!</v>
      </c>
      <c r="AB47" s="21"/>
    </row>
    <row r="48" spans="1:28" s="10" customFormat="1" ht="36">
      <c r="A48" s="17">
        <v>1</v>
      </c>
      <c r="B48" s="17" t="s">
        <v>6</v>
      </c>
      <c r="C48" s="17" t="str">
        <f>VLOOKUP(B48,G2.PL1!$C$10:$D$34,2,0)</f>
        <v>Cefoxitine Gerda 1G</v>
      </c>
      <c r="D48" s="17" t="str">
        <f>VLOOKUP($B48,G2.PL1!$C$10:$E$34,3,0)</f>
        <v>Cefoxitin  (dưới dạng Cefoxitin natri)</v>
      </c>
      <c r="E48" s="17" t="str">
        <f>VLOOKUP($B48,G2.PL1!$C$10:$F$34,4,0)</f>
        <v>1g</v>
      </c>
      <c r="F48" s="17" t="str">
        <f>VLOOKUP($B48,G2.PL1!$C$10:$AF$35,5,0)</f>
        <v>Tiêm</v>
      </c>
      <c r="G48" s="17" t="str">
        <f>VLOOKUP($B48,G2.PL1!$C$10:$AF$35,6,0)</f>
        <v>Bột pha dung dịch tiêm</v>
      </c>
      <c r="H48" s="17" t="str">
        <f>VLOOKUP($B48,G2.PL1!$C$10:$AF$35,7,0)</f>
        <v>Hộp 10 lọ</v>
      </c>
      <c r="I48" s="17" t="s">
        <v>3</v>
      </c>
      <c r="J48" s="17" t="str">
        <f>VLOOKUP($B48,G2.PL1!$C$10:$AF$35,9,0)</f>
        <v>24 tháng</v>
      </c>
      <c r="K48" s="17" t="str">
        <f>VLOOKUP($B48,G2.PL1!$C$10:$AF$35,10,0)</f>
        <v>VN-20445-17</v>
      </c>
      <c r="L48" s="17" t="str">
        <f>VLOOKUP($B48,G2.PL1!$C$10:$AF$35,11,0)</f>
        <v>LDP Laboratorios
 Torlan SA</v>
      </c>
      <c r="M48" s="17" t="str">
        <f>VLOOKUP($B48,G2.PL1!$C$10:$AF$35,12,0)</f>
        <v>Tây Ban Nha</v>
      </c>
      <c r="N48" s="17" t="str">
        <f>VLOOKUP($B48,G2.PL1!$C$10:$AF$35,13,0)</f>
        <v>Lọ</v>
      </c>
      <c r="O48" s="18">
        <v>1600</v>
      </c>
      <c r="P48" s="18">
        <v>800</v>
      </c>
      <c r="Q48" s="18">
        <v>800</v>
      </c>
      <c r="R48" s="18">
        <v>1600</v>
      </c>
      <c r="S48" s="18">
        <v>4800</v>
      </c>
      <c r="T48" s="19">
        <f>VLOOKUP($B48,G2.PL1!$C$10:$AF$35,17,0)</f>
        <v>123000</v>
      </c>
      <c r="U48" s="18">
        <f t="shared" si="0"/>
        <v>590400000</v>
      </c>
      <c r="V48" s="19" t="str">
        <f>VLOOKUP($B48,G2.PL1!$C$10:$AF$35,30,0)</f>
        <v>Công ty Trách nhiệm hữu hạn Dược Phẩm Tự Đức</v>
      </c>
      <c r="W48" s="17" t="s">
        <v>238</v>
      </c>
      <c r="X48" s="20" t="s">
        <v>239</v>
      </c>
      <c r="Y48" s="17" t="s">
        <v>240</v>
      </c>
      <c r="Z48" s="21"/>
      <c r="AA48" s="21" t="e">
        <f>VLOOKUP(W48,#REF!,2,0)</f>
        <v>#REF!</v>
      </c>
      <c r="AB48" s="21"/>
    </row>
    <row r="49" spans="1:28" s="10" customFormat="1" ht="36">
      <c r="A49" s="17">
        <v>1</v>
      </c>
      <c r="B49" s="17" t="s">
        <v>6</v>
      </c>
      <c r="C49" s="17" t="str">
        <f>VLOOKUP(B49,G2.PL1!$C$10:$D$34,2,0)</f>
        <v>Cefoxitine Gerda 1G</v>
      </c>
      <c r="D49" s="17" t="str">
        <f>VLOOKUP($B49,G2.PL1!$C$10:$E$34,3,0)</f>
        <v>Cefoxitin  (dưới dạng Cefoxitin natri)</v>
      </c>
      <c r="E49" s="17" t="str">
        <f>VLOOKUP($B49,G2.PL1!$C$10:$F$34,4,0)</f>
        <v>1g</v>
      </c>
      <c r="F49" s="17" t="str">
        <f>VLOOKUP($B49,G2.PL1!$C$10:$AF$35,5,0)</f>
        <v>Tiêm</v>
      </c>
      <c r="G49" s="17" t="str">
        <f>VLOOKUP($B49,G2.PL1!$C$10:$AF$35,6,0)</f>
        <v>Bột pha dung dịch tiêm</v>
      </c>
      <c r="H49" s="17" t="str">
        <f>VLOOKUP($B49,G2.PL1!$C$10:$AF$35,7,0)</f>
        <v>Hộp 10 lọ</v>
      </c>
      <c r="I49" s="17" t="s">
        <v>3</v>
      </c>
      <c r="J49" s="17" t="str">
        <f>VLOOKUP($B49,G2.PL1!$C$10:$AF$35,9,0)</f>
        <v>24 tháng</v>
      </c>
      <c r="K49" s="17" t="str">
        <f>VLOOKUP($B49,G2.PL1!$C$10:$AF$35,10,0)</f>
        <v>VN-20445-17</v>
      </c>
      <c r="L49" s="17" t="str">
        <f>VLOOKUP($B49,G2.PL1!$C$10:$AF$35,11,0)</f>
        <v>LDP Laboratorios
 Torlan SA</v>
      </c>
      <c r="M49" s="17" t="str">
        <f>VLOOKUP($B49,G2.PL1!$C$10:$AF$35,12,0)</f>
        <v>Tây Ban Nha</v>
      </c>
      <c r="N49" s="17" t="str">
        <f>VLOOKUP($B49,G2.PL1!$C$10:$AF$35,13,0)</f>
        <v>Lọ</v>
      </c>
      <c r="O49" s="18">
        <v>1200</v>
      </c>
      <c r="P49" s="18">
        <v>1200</v>
      </c>
      <c r="Q49" s="18">
        <v>1200</v>
      </c>
      <c r="R49" s="18">
        <v>1200</v>
      </c>
      <c r="S49" s="18">
        <v>4800</v>
      </c>
      <c r="T49" s="19">
        <f>VLOOKUP($B49,G2.PL1!$C$10:$AF$35,17,0)</f>
        <v>123000</v>
      </c>
      <c r="U49" s="18">
        <f t="shared" si="0"/>
        <v>590400000</v>
      </c>
      <c r="V49" s="19" t="str">
        <f>VLOOKUP($B49,G2.PL1!$C$10:$AF$35,30,0)</f>
        <v>Công ty Trách nhiệm hữu hạn Dược Phẩm Tự Đức</v>
      </c>
      <c r="W49" s="17" t="s">
        <v>241</v>
      </c>
      <c r="X49" s="20" t="s">
        <v>239</v>
      </c>
      <c r="Y49" s="17" t="s">
        <v>242</v>
      </c>
      <c r="Z49" s="21"/>
      <c r="AA49" s="21" t="e">
        <f>VLOOKUP(W49,#REF!,2,0)</f>
        <v>#REF!</v>
      </c>
      <c r="AB49" s="21"/>
    </row>
    <row r="50" spans="1:28" s="10" customFormat="1" ht="36">
      <c r="A50" s="17">
        <v>1</v>
      </c>
      <c r="B50" s="17" t="s">
        <v>6</v>
      </c>
      <c r="C50" s="17" t="str">
        <f>VLOOKUP(B50,G2.PL1!$C$10:$D$34,2,0)</f>
        <v>Cefoxitine Gerda 1G</v>
      </c>
      <c r="D50" s="17" t="str">
        <f>VLOOKUP($B50,G2.PL1!$C$10:$E$34,3,0)</f>
        <v>Cefoxitin  (dưới dạng Cefoxitin natri)</v>
      </c>
      <c r="E50" s="17" t="str">
        <f>VLOOKUP($B50,G2.PL1!$C$10:$F$34,4,0)</f>
        <v>1g</v>
      </c>
      <c r="F50" s="17" t="str">
        <f>VLOOKUP($B50,G2.PL1!$C$10:$AF$35,5,0)</f>
        <v>Tiêm</v>
      </c>
      <c r="G50" s="17" t="str">
        <f>VLOOKUP($B50,G2.PL1!$C$10:$AF$35,6,0)</f>
        <v>Bột pha dung dịch tiêm</v>
      </c>
      <c r="H50" s="17" t="str">
        <f>VLOOKUP($B50,G2.PL1!$C$10:$AF$35,7,0)</f>
        <v>Hộp 10 lọ</v>
      </c>
      <c r="I50" s="17" t="s">
        <v>3</v>
      </c>
      <c r="J50" s="17" t="str">
        <f>VLOOKUP($B50,G2.PL1!$C$10:$AF$35,9,0)</f>
        <v>24 tháng</v>
      </c>
      <c r="K50" s="17" t="str">
        <f>VLOOKUP($B50,G2.PL1!$C$10:$AF$35,10,0)</f>
        <v>VN-20445-17</v>
      </c>
      <c r="L50" s="17" t="str">
        <f>VLOOKUP($B50,G2.PL1!$C$10:$AF$35,11,0)</f>
        <v>LDP Laboratorios
 Torlan SA</v>
      </c>
      <c r="M50" s="17" t="str">
        <f>VLOOKUP($B50,G2.PL1!$C$10:$AF$35,12,0)</f>
        <v>Tây Ban Nha</v>
      </c>
      <c r="N50" s="17" t="str">
        <f>VLOOKUP($B50,G2.PL1!$C$10:$AF$35,13,0)</f>
        <v>Lọ</v>
      </c>
      <c r="O50" s="18">
        <v>2000</v>
      </c>
      <c r="P50" s="18">
        <v>2000</v>
      </c>
      <c r="Q50" s="18">
        <v>2000</v>
      </c>
      <c r="R50" s="18">
        <v>2000</v>
      </c>
      <c r="S50" s="18">
        <v>8000</v>
      </c>
      <c r="T50" s="19">
        <f>VLOOKUP($B50,G2.PL1!$C$10:$AF$35,17,0)</f>
        <v>123000</v>
      </c>
      <c r="U50" s="18">
        <f t="shared" si="0"/>
        <v>984000000</v>
      </c>
      <c r="V50" s="19" t="str">
        <f>VLOOKUP($B50,G2.PL1!$C$10:$AF$35,30,0)</f>
        <v>Công ty Trách nhiệm hữu hạn Dược Phẩm Tự Đức</v>
      </c>
      <c r="W50" s="17" t="s">
        <v>243</v>
      </c>
      <c r="X50" s="20" t="s">
        <v>239</v>
      </c>
      <c r="Y50" s="17" t="s">
        <v>244</v>
      </c>
      <c r="Z50" s="21"/>
      <c r="AA50" s="21" t="e">
        <f>VLOOKUP(W50,#REF!,2,0)</f>
        <v>#REF!</v>
      </c>
      <c r="AB50" s="21"/>
    </row>
    <row r="51" spans="1:28" s="10" customFormat="1" ht="36">
      <c r="A51" s="17">
        <v>1</v>
      </c>
      <c r="B51" s="17" t="s">
        <v>6</v>
      </c>
      <c r="C51" s="17" t="str">
        <f>VLOOKUP(B51,G2.PL1!$C$10:$D$34,2,0)</f>
        <v>Cefoxitine Gerda 1G</v>
      </c>
      <c r="D51" s="17" t="str">
        <f>VLOOKUP($B51,G2.PL1!$C$10:$E$34,3,0)</f>
        <v>Cefoxitin  (dưới dạng Cefoxitin natri)</v>
      </c>
      <c r="E51" s="17" t="str">
        <f>VLOOKUP($B51,G2.PL1!$C$10:$F$34,4,0)</f>
        <v>1g</v>
      </c>
      <c r="F51" s="17" t="str">
        <f>VLOOKUP($B51,G2.PL1!$C$10:$AF$35,5,0)</f>
        <v>Tiêm</v>
      </c>
      <c r="G51" s="17" t="str">
        <f>VLOOKUP($B51,G2.PL1!$C$10:$AF$35,6,0)</f>
        <v>Bột pha dung dịch tiêm</v>
      </c>
      <c r="H51" s="17" t="str">
        <f>VLOOKUP($B51,G2.PL1!$C$10:$AF$35,7,0)</f>
        <v>Hộp 10 lọ</v>
      </c>
      <c r="I51" s="17" t="s">
        <v>3</v>
      </c>
      <c r="J51" s="17" t="str">
        <f>VLOOKUP($B51,G2.PL1!$C$10:$AF$35,9,0)</f>
        <v>24 tháng</v>
      </c>
      <c r="K51" s="17" t="str">
        <f>VLOOKUP($B51,G2.PL1!$C$10:$AF$35,10,0)</f>
        <v>VN-20445-17</v>
      </c>
      <c r="L51" s="17" t="str">
        <f>VLOOKUP($B51,G2.PL1!$C$10:$AF$35,11,0)</f>
        <v>LDP Laboratorios
 Torlan SA</v>
      </c>
      <c r="M51" s="17" t="str">
        <f>VLOOKUP($B51,G2.PL1!$C$10:$AF$35,12,0)</f>
        <v>Tây Ban Nha</v>
      </c>
      <c r="N51" s="17" t="str">
        <f>VLOOKUP($B51,G2.PL1!$C$10:$AF$35,13,0)</f>
        <v>Lọ</v>
      </c>
      <c r="O51" s="18">
        <v>4000</v>
      </c>
      <c r="P51" s="18">
        <v>4000</v>
      </c>
      <c r="Q51" s="18">
        <v>4000</v>
      </c>
      <c r="R51" s="18">
        <v>4000</v>
      </c>
      <c r="S51" s="18">
        <v>16000</v>
      </c>
      <c r="T51" s="19">
        <f>VLOOKUP($B51,G2.PL1!$C$10:$AF$35,17,0)</f>
        <v>123000</v>
      </c>
      <c r="U51" s="18">
        <f t="shared" si="0"/>
        <v>1968000000</v>
      </c>
      <c r="V51" s="19" t="str">
        <f>VLOOKUP($B51,G2.PL1!$C$10:$AF$35,30,0)</f>
        <v>Công ty Trách nhiệm hữu hạn Dược Phẩm Tự Đức</v>
      </c>
      <c r="W51" s="17" t="s">
        <v>245</v>
      </c>
      <c r="X51" s="20" t="s">
        <v>246</v>
      </c>
      <c r="Y51" s="17" t="s">
        <v>247</v>
      </c>
      <c r="Z51" s="21"/>
      <c r="AA51" s="21" t="e">
        <f>VLOOKUP(W51,#REF!,2,0)</f>
        <v>#REF!</v>
      </c>
      <c r="AB51" s="21"/>
    </row>
    <row r="52" spans="1:28" s="10" customFormat="1" ht="36">
      <c r="A52" s="17">
        <v>1</v>
      </c>
      <c r="B52" s="17" t="s">
        <v>6</v>
      </c>
      <c r="C52" s="17" t="str">
        <f>VLOOKUP(B52,G2.PL1!$C$10:$D$34,2,0)</f>
        <v>Cefoxitine Gerda 1G</v>
      </c>
      <c r="D52" s="17" t="str">
        <f>VLOOKUP($B52,G2.PL1!$C$10:$E$34,3,0)</f>
        <v>Cefoxitin  (dưới dạng Cefoxitin natri)</v>
      </c>
      <c r="E52" s="17" t="str">
        <f>VLOOKUP($B52,G2.PL1!$C$10:$F$34,4,0)</f>
        <v>1g</v>
      </c>
      <c r="F52" s="17" t="str">
        <f>VLOOKUP($B52,G2.PL1!$C$10:$AF$35,5,0)</f>
        <v>Tiêm</v>
      </c>
      <c r="G52" s="17" t="str">
        <f>VLOOKUP($B52,G2.PL1!$C$10:$AF$35,6,0)</f>
        <v>Bột pha dung dịch tiêm</v>
      </c>
      <c r="H52" s="17" t="str">
        <f>VLOOKUP($B52,G2.PL1!$C$10:$AF$35,7,0)</f>
        <v>Hộp 10 lọ</v>
      </c>
      <c r="I52" s="17" t="s">
        <v>3</v>
      </c>
      <c r="J52" s="17" t="str">
        <f>VLOOKUP($B52,G2.PL1!$C$10:$AF$35,9,0)</f>
        <v>24 tháng</v>
      </c>
      <c r="K52" s="17" t="str">
        <f>VLOOKUP($B52,G2.PL1!$C$10:$AF$35,10,0)</f>
        <v>VN-20445-17</v>
      </c>
      <c r="L52" s="17" t="str">
        <f>VLOOKUP($B52,G2.PL1!$C$10:$AF$35,11,0)</f>
        <v>LDP Laboratorios
 Torlan SA</v>
      </c>
      <c r="M52" s="17" t="str">
        <f>VLOOKUP($B52,G2.PL1!$C$10:$AF$35,12,0)</f>
        <v>Tây Ban Nha</v>
      </c>
      <c r="N52" s="17" t="str">
        <f>VLOOKUP($B52,G2.PL1!$C$10:$AF$35,13,0)</f>
        <v>Lọ</v>
      </c>
      <c r="O52" s="18">
        <v>10000</v>
      </c>
      <c r="P52" s="18">
        <v>10000</v>
      </c>
      <c r="Q52" s="18">
        <v>10000</v>
      </c>
      <c r="R52" s="18">
        <v>10000</v>
      </c>
      <c r="S52" s="18">
        <v>40000</v>
      </c>
      <c r="T52" s="19">
        <f>VLOOKUP($B52,G2.PL1!$C$10:$AF$35,17,0)</f>
        <v>123000</v>
      </c>
      <c r="U52" s="18">
        <f t="shared" si="0"/>
        <v>4920000000</v>
      </c>
      <c r="V52" s="19" t="str">
        <f>VLOOKUP($B52,G2.PL1!$C$10:$AF$35,30,0)</f>
        <v>Công ty Trách nhiệm hữu hạn Dược Phẩm Tự Đức</v>
      </c>
      <c r="W52" s="38" t="s">
        <v>248</v>
      </c>
      <c r="X52" s="20" t="s">
        <v>246</v>
      </c>
      <c r="Y52" s="17" t="s">
        <v>249</v>
      </c>
      <c r="Z52" s="21"/>
      <c r="AA52" s="21" t="e">
        <f>VLOOKUP(W52,#REF!,2,0)</f>
        <v>#REF!</v>
      </c>
      <c r="AB52" s="21"/>
    </row>
    <row r="53" spans="1:28" s="10" customFormat="1" ht="36">
      <c r="A53" s="17">
        <v>1</v>
      </c>
      <c r="B53" s="17" t="s">
        <v>6</v>
      </c>
      <c r="C53" s="17" t="str">
        <f>VLOOKUP(B53,G2.PL1!$C$10:$D$34,2,0)</f>
        <v>Cefoxitine Gerda 1G</v>
      </c>
      <c r="D53" s="17" t="str">
        <f>VLOOKUP($B53,G2.PL1!$C$10:$E$34,3,0)</f>
        <v>Cefoxitin  (dưới dạng Cefoxitin natri)</v>
      </c>
      <c r="E53" s="17" t="str">
        <f>VLOOKUP($B53,G2.PL1!$C$10:$F$34,4,0)</f>
        <v>1g</v>
      </c>
      <c r="F53" s="17" t="str">
        <f>VLOOKUP($B53,G2.PL1!$C$10:$AF$35,5,0)</f>
        <v>Tiêm</v>
      </c>
      <c r="G53" s="17" t="str">
        <f>VLOOKUP($B53,G2.PL1!$C$10:$AF$35,6,0)</f>
        <v>Bột pha dung dịch tiêm</v>
      </c>
      <c r="H53" s="17" t="str">
        <f>VLOOKUP($B53,G2.PL1!$C$10:$AF$35,7,0)</f>
        <v>Hộp 10 lọ</v>
      </c>
      <c r="I53" s="17" t="s">
        <v>3</v>
      </c>
      <c r="J53" s="17" t="str">
        <f>VLOOKUP($B53,G2.PL1!$C$10:$AF$35,9,0)</f>
        <v>24 tháng</v>
      </c>
      <c r="K53" s="17" t="str">
        <f>VLOOKUP($B53,G2.PL1!$C$10:$AF$35,10,0)</f>
        <v>VN-20445-17</v>
      </c>
      <c r="L53" s="17" t="str">
        <f>VLOOKUP($B53,G2.PL1!$C$10:$AF$35,11,0)</f>
        <v>LDP Laboratorios
 Torlan SA</v>
      </c>
      <c r="M53" s="17" t="str">
        <f>VLOOKUP($B53,G2.PL1!$C$10:$AF$35,12,0)</f>
        <v>Tây Ban Nha</v>
      </c>
      <c r="N53" s="17" t="str">
        <f>VLOOKUP($B53,G2.PL1!$C$10:$AF$35,13,0)</f>
        <v>Lọ</v>
      </c>
      <c r="O53" s="18">
        <v>440</v>
      </c>
      <c r="P53" s="18">
        <v>440</v>
      </c>
      <c r="Q53" s="18">
        <v>440</v>
      </c>
      <c r="R53" s="18">
        <v>440</v>
      </c>
      <c r="S53" s="18">
        <v>1760</v>
      </c>
      <c r="T53" s="19">
        <f>VLOOKUP($B53,G2.PL1!$C$10:$AF$35,17,0)</f>
        <v>123000</v>
      </c>
      <c r="U53" s="18">
        <f t="shared" si="0"/>
        <v>216480000</v>
      </c>
      <c r="V53" s="19" t="str">
        <f>VLOOKUP($B53,G2.PL1!$C$10:$AF$35,30,0)</f>
        <v>Công ty Trách nhiệm hữu hạn Dược Phẩm Tự Đức</v>
      </c>
      <c r="W53" s="17" t="s">
        <v>250</v>
      </c>
      <c r="X53" s="20" t="s">
        <v>246</v>
      </c>
      <c r="Y53" s="17" t="s">
        <v>251</v>
      </c>
      <c r="Z53" s="21"/>
      <c r="AA53" s="21" t="e">
        <f>VLOOKUP(W53,#REF!,2,0)</f>
        <v>#REF!</v>
      </c>
      <c r="AB53" s="21"/>
    </row>
    <row r="54" spans="1:28" s="10" customFormat="1" ht="36">
      <c r="A54" s="17">
        <v>1</v>
      </c>
      <c r="B54" s="17" t="s">
        <v>6</v>
      </c>
      <c r="C54" s="17" t="str">
        <f>VLOOKUP(B54,G2.PL1!$C$10:$D$34,2,0)</f>
        <v>Cefoxitine Gerda 1G</v>
      </c>
      <c r="D54" s="17" t="str">
        <f>VLOOKUP($B54,G2.PL1!$C$10:$E$34,3,0)</f>
        <v>Cefoxitin  (dưới dạng Cefoxitin natri)</v>
      </c>
      <c r="E54" s="17" t="str">
        <f>VLOOKUP($B54,G2.PL1!$C$10:$F$34,4,0)</f>
        <v>1g</v>
      </c>
      <c r="F54" s="17" t="str">
        <f>VLOOKUP($B54,G2.PL1!$C$10:$AF$35,5,0)</f>
        <v>Tiêm</v>
      </c>
      <c r="G54" s="17" t="str">
        <f>VLOOKUP($B54,G2.PL1!$C$10:$AF$35,6,0)</f>
        <v>Bột pha dung dịch tiêm</v>
      </c>
      <c r="H54" s="17" t="str">
        <f>VLOOKUP($B54,G2.PL1!$C$10:$AF$35,7,0)</f>
        <v>Hộp 10 lọ</v>
      </c>
      <c r="I54" s="17" t="s">
        <v>3</v>
      </c>
      <c r="J54" s="17" t="str">
        <f>VLOOKUP($B54,G2.PL1!$C$10:$AF$35,9,0)</f>
        <v>24 tháng</v>
      </c>
      <c r="K54" s="17" t="str">
        <f>VLOOKUP($B54,G2.PL1!$C$10:$AF$35,10,0)</f>
        <v>VN-20445-17</v>
      </c>
      <c r="L54" s="17" t="str">
        <f>VLOOKUP($B54,G2.PL1!$C$10:$AF$35,11,0)</f>
        <v>LDP Laboratorios
 Torlan SA</v>
      </c>
      <c r="M54" s="17" t="str">
        <f>VLOOKUP($B54,G2.PL1!$C$10:$AF$35,12,0)</f>
        <v>Tây Ban Nha</v>
      </c>
      <c r="N54" s="17" t="str">
        <f>VLOOKUP($B54,G2.PL1!$C$10:$AF$35,13,0)</f>
        <v>Lọ</v>
      </c>
      <c r="O54" s="18">
        <v>3200</v>
      </c>
      <c r="P54" s="18">
        <v>3200</v>
      </c>
      <c r="Q54" s="18">
        <v>3200</v>
      </c>
      <c r="R54" s="18">
        <v>3200</v>
      </c>
      <c r="S54" s="18">
        <v>12800</v>
      </c>
      <c r="T54" s="19">
        <f>VLOOKUP($B54,G2.PL1!$C$10:$AF$35,17,0)</f>
        <v>123000</v>
      </c>
      <c r="U54" s="18">
        <f t="shared" si="0"/>
        <v>1574400000</v>
      </c>
      <c r="V54" s="19" t="str">
        <f>VLOOKUP($B54,G2.PL1!$C$10:$AF$35,30,0)</f>
        <v>Công ty Trách nhiệm hữu hạn Dược Phẩm Tự Đức</v>
      </c>
      <c r="W54" s="17" t="s">
        <v>252</v>
      </c>
      <c r="X54" s="20" t="s">
        <v>246</v>
      </c>
      <c r="Y54" s="17" t="s">
        <v>253</v>
      </c>
      <c r="Z54" s="21"/>
      <c r="AA54" s="21" t="e">
        <f>VLOOKUP(W54,#REF!,2,0)</f>
        <v>#REF!</v>
      </c>
      <c r="AB54" s="21"/>
    </row>
    <row r="55" spans="1:28" s="10" customFormat="1" ht="36">
      <c r="A55" s="17">
        <v>1</v>
      </c>
      <c r="B55" s="17" t="s">
        <v>6</v>
      </c>
      <c r="C55" s="17" t="str">
        <f>VLOOKUP(B55,G2.PL1!$C$10:$D$34,2,0)</f>
        <v>Cefoxitine Gerda 1G</v>
      </c>
      <c r="D55" s="17" t="str">
        <f>VLOOKUP($B55,G2.PL1!$C$10:$E$34,3,0)</f>
        <v>Cefoxitin  (dưới dạng Cefoxitin natri)</v>
      </c>
      <c r="E55" s="17" t="str">
        <f>VLOOKUP($B55,G2.PL1!$C$10:$F$34,4,0)</f>
        <v>1g</v>
      </c>
      <c r="F55" s="17" t="str">
        <f>VLOOKUP($B55,G2.PL1!$C$10:$AF$35,5,0)</f>
        <v>Tiêm</v>
      </c>
      <c r="G55" s="17" t="str">
        <f>VLOOKUP($B55,G2.PL1!$C$10:$AF$35,6,0)</f>
        <v>Bột pha dung dịch tiêm</v>
      </c>
      <c r="H55" s="17" t="str">
        <f>VLOOKUP($B55,G2.PL1!$C$10:$AF$35,7,0)</f>
        <v>Hộp 10 lọ</v>
      </c>
      <c r="I55" s="17" t="s">
        <v>3</v>
      </c>
      <c r="J55" s="17" t="str">
        <f>VLOOKUP($B55,G2.PL1!$C$10:$AF$35,9,0)</f>
        <v>24 tháng</v>
      </c>
      <c r="K55" s="17" t="str">
        <f>VLOOKUP($B55,G2.PL1!$C$10:$AF$35,10,0)</f>
        <v>VN-20445-17</v>
      </c>
      <c r="L55" s="17" t="str">
        <f>VLOOKUP($B55,G2.PL1!$C$10:$AF$35,11,0)</f>
        <v>LDP Laboratorios
 Torlan SA</v>
      </c>
      <c r="M55" s="17" t="str">
        <f>VLOOKUP($B55,G2.PL1!$C$10:$AF$35,12,0)</f>
        <v>Tây Ban Nha</v>
      </c>
      <c r="N55" s="17" t="str">
        <f>VLOOKUP($B55,G2.PL1!$C$10:$AF$35,13,0)</f>
        <v>Lọ</v>
      </c>
      <c r="O55" s="18">
        <v>200</v>
      </c>
      <c r="P55" s="18">
        <v>200</v>
      </c>
      <c r="Q55" s="18">
        <v>200</v>
      </c>
      <c r="R55" s="18">
        <v>200</v>
      </c>
      <c r="S55" s="18">
        <v>800</v>
      </c>
      <c r="T55" s="19">
        <f>VLOOKUP($B55,G2.PL1!$C$10:$AF$35,17,0)</f>
        <v>123000</v>
      </c>
      <c r="U55" s="18">
        <f t="shared" si="0"/>
        <v>98400000</v>
      </c>
      <c r="V55" s="19" t="str">
        <f>VLOOKUP($B55,G2.PL1!$C$10:$AF$35,30,0)</f>
        <v>Công ty Trách nhiệm hữu hạn Dược Phẩm Tự Đức</v>
      </c>
      <c r="W55" s="17" t="s">
        <v>254</v>
      </c>
      <c r="X55" s="20" t="s">
        <v>246</v>
      </c>
      <c r="Y55" s="17" t="s">
        <v>255</v>
      </c>
      <c r="Z55" s="21"/>
      <c r="AA55" s="21" t="e">
        <f>VLOOKUP(W55,#REF!,2,0)</f>
        <v>#REF!</v>
      </c>
      <c r="AB55" s="21"/>
    </row>
    <row r="56" spans="1:28" s="10" customFormat="1" ht="36">
      <c r="A56" s="17">
        <v>1</v>
      </c>
      <c r="B56" s="17" t="s">
        <v>6</v>
      </c>
      <c r="C56" s="17" t="str">
        <f>VLOOKUP(B56,G2.PL1!$C$10:$D$34,2,0)</f>
        <v>Cefoxitine Gerda 1G</v>
      </c>
      <c r="D56" s="17" t="str">
        <f>VLOOKUP($B56,G2.PL1!$C$10:$E$34,3,0)</f>
        <v>Cefoxitin  (dưới dạng Cefoxitin natri)</v>
      </c>
      <c r="E56" s="17" t="str">
        <f>VLOOKUP($B56,G2.PL1!$C$10:$F$34,4,0)</f>
        <v>1g</v>
      </c>
      <c r="F56" s="17" t="str">
        <f>VLOOKUP($B56,G2.PL1!$C$10:$AF$35,5,0)</f>
        <v>Tiêm</v>
      </c>
      <c r="G56" s="17" t="str">
        <f>VLOOKUP($B56,G2.PL1!$C$10:$AF$35,6,0)</f>
        <v>Bột pha dung dịch tiêm</v>
      </c>
      <c r="H56" s="17" t="str">
        <f>VLOOKUP($B56,G2.PL1!$C$10:$AF$35,7,0)</f>
        <v>Hộp 10 lọ</v>
      </c>
      <c r="I56" s="17" t="s">
        <v>3</v>
      </c>
      <c r="J56" s="17" t="str">
        <f>VLOOKUP($B56,G2.PL1!$C$10:$AF$35,9,0)</f>
        <v>24 tháng</v>
      </c>
      <c r="K56" s="17" t="str">
        <f>VLOOKUP($B56,G2.PL1!$C$10:$AF$35,10,0)</f>
        <v>VN-20445-17</v>
      </c>
      <c r="L56" s="17" t="str">
        <f>VLOOKUP($B56,G2.PL1!$C$10:$AF$35,11,0)</f>
        <v>LDP Laboratorios
 Torlan SA</v>
      </c>
      <c r="M56" s="17" t="str">
        <f>VLOOKUP($B56,G2.PL1!$C$10:$AF$35,12,0)</f>
        <v>Tây Ban Nha</v>
      </c>
      <c r="N56" s="17" t="str">
        <f>VLOOKUP($B56,G2.PL1!$C$10:$AF$35,13,0)</f>
        <v>Lọ</v>
      </c>
      <c r="O56" s="18">
        <v>2880</v>
      </c>
      <c r="P56" s="18">
        <v>3200</v>
      </c>
      <c r="Q56" s="18">
        <v>3200</v>
      </c>
      <c r="R56" s="18">
        <v>2880</v>
      </c>
      <c r="S56" s="18">
        <v>12160</v>
      </c>
      <c r="T56" s="19">
        <f>VLOOKUP($B56,G2.PL1!$C$10:$AF$35,17,0)</f>
        <v>123000</v>
      </c>
      <c r="U56" s="18">
        <f t="shared" si="0"/>
        <v>1495680000</v>
      </c>
      <c r="V56" s="19" t="str">
        <f>VLOOKUP($B56,G2.PL1!$C$10:$AF$35,30,0)</f>
        <v>Công ty Trách nhiệm hữu hạn Dược Phẩm Tự Đức</v>
      </c>
      <c r="W56" s="17" t="s">
        <v>256</v>
      </c>
      <c r="X56" s="20" t="s">
        <v>246</v>
      </c>
      <c r="Y56" s="17" t="s">
        <v>257</v>
      </c>
      <c r="Z56" s="21"/>
      <c r="AA56" s="21" t="e">
        <f>VLOOKUP(W56,#REF!,2,0)</f>
        <v>#REF!</v>
      </c>
      <c r="AB56" s="21"/>
    </row>
    <row r="57" spans="1:28" s="10" customFormat="1" ht="36">
      <c r="A57" s="17">
        <v>1</v>
      </c>
      <c r="B57" s="17" t="s">
        <v>6</v>
      </c>
      <c r="C57" s="17" t="str">
        <f>VLOOKUP(B57,G2.PL1!$C$10:$D$34,2,0)</f>
        <v>Cefoxitine Gerda 1G</v>
      </c>
      <c r="D57" s="17" t="str">
        <f>VLOOKUP($B57,G2.PL1!$C$10:$E$34,3,0)</f>
        <v>Cefoxitin  (dưới dạng Cefoxitin natri)</v>
      </c>
      <c r="E57" s="17" t="str">
        <f>VLOOKUP($B57,G2.PL1!$C$10:$F$34,4,0)</f>
        <v>1g</v>
      </c>
      <c r="F57" s="17" t="str">
        <f>VLOOKUP($B57,G2.PL1!$C$10:$AF$35,5,0)</f>
        <v>Tiêm</v>
      </c>
      <c r="G57" s="17" t="str">
        <f>VLOOKUP($B57,G2.PL1!$C$10:$AF$35,6,0)</f>
        <v>Bột pha dung dịch tiêm</v>
      </c>
      <c r="H57" s="17" t="str">
        <f>VLOOKUP($B57,G2.PL1!$C$10:$AF$35,7,0)</f>
        <v>Hộp 10 lọ</v>
      </c>
      <c r="I57" s="17" t="s">
        <v>3</v>
      </c>
      <c r="J57" s="17" t="str">
        <f>VLOOKUP($B57,G2.PL1!$C$10:$AF$35,9,0)</f>
        <v>24 tháng</v>
      </c>
      <c r="K57" s="17" t="str">
        <f>VLOOKUP($B57,G2.PL1!$C$10:$AF$35,10,0)</f>
        <v>VN-20445-17</v>
      </c>
      <c r="L57" s="17" t="str">
        <f>VLOOKUP($B57,G2.PL1!$C$10:$AF$35,11,0)</f>
        <v>LDP Laboratorios
 Torlan SA</v>
      </c>
      <c r="M57" s="17" t="str">
        <f>VLOOKUP($B57,G2.PL1!$C$10:$AF$35,12,0)</f>
        <v>Tây Ban Nha</v>
      </c>
      <c r="N57" s="17" t="str">
        <f>VLOOKUP($B57,G2.PL1!$C$10:$AF$35,13,0)</f>
        <v>Lọ</v>
      </c>
      <c r="O57" s="18">
        <v>2000</v>
      </c>
      <c r="P57" s="18">
        <v>2000</v>
      </c>
      <c r="Q57" s="18">
        <v>2000</v>
      </c>
      <c r="R57" s="18">
        <v>2000</v>
      </c>
      <c r="S57" s="18">
        <v>8000</v>
      </c>
      <c r="T57" s="19">
        <f>VLOOKUP($B57,G2.PL1!$C$10:$AF$35,17,0)</f>
        <v>123000</v>
      </c>
      <c r="U57" s="18">
        <f t="shared" si="0"/>
        <v>984000000</v>
      </c>
      <c r="V57" s="19" t="str">
        <f>VLOOKUP($B57,G2.PL1!$C$10:$AF$35,30,0)</f>
        <v>Công ty Trách nhiệm hữu hạn Dược Phẩm Tự Đức</v>
      </c>
      <c r="W57" s="17" t="s">
        <v>258</v>
      </c>
      <c r="X57" s="20" t="s">
        <v>246</v>
      </c>
      <c r="Y57" s="53">
        <v>49112</v>
      </c>
      <c r="Z57" s="21"/>
      <c r="AA57" s="21" t="e">
        <f>VLOOKUP(W57,#REF!,2,0)</f>
        <v>#REF!</v>
      </c>
      <c r="AB57" s="21"/>
    </row>
    <row r="58" spans="1:28" s="10" customFormat="1" ht="36">
      <c r="A58" s="17">
        <v>1</v>
      </c>
      <c r="B58" s="17" t="s">
        <v>6</v>
      </c>
      <c r="C58" s="17" t="str">
        <f>VLOOKUP(B58,G2.PL1!$C$10:$D$34,2,0)</f>
        <v>Cefoxitine Gerda 1G</v>
      </c>
      <c r="D58" s="17" t="str">
        <f>VLOOKUP($B58,G2.PL1!$C$10:$E$34,3,0)</f>
        <v>Cefoxitin  (dưới dạng Cefoxitin natri)</v>
      </c>
      <c r="E58" s="17" t="str">
        <f>VLOOKUP($B58,G2.PL1!$C$10:$F$34,4,0)</f>
        <v>1g</v>
      </c>
      <c r="F58" s="17" t="str">
        <f>VLOOKUP($B58,G2.PL1!$C$10:$AF$35,5,0)</f>
        <v>Tiêm</v>
      </c>
      <c r="G58" s="17" t="str">
        <f>VLOOKUP($B58,G2.PL1!$C$10:$AF$35,6,0)</f>
        <v>Bột pha dung dịch tiêm</v>
      </c>
      <c r="H58" s="17" t="str">
        <f>VLOOKUP($B58,G2.PL1!$C$10:$AF$35,7,0)</f>
        <v>Hộp 10 lọ</v>
      </c>
      <c r="I58" s="17" t="s">
        <v>3</v>
      </c>
      <c r="J58" s="17" t="str">
        <f>VLOOKUP($B58,G2.PL1!$C$10:$AF$35,9,0)</f>
        <v>24 tháng</v>
      </c>
      <c r="K58" s="17" t="str">
        <f>VLOOKUP($B58,G2.PL1!$C$10:$AF$35,10,0)</f>
        <v>VN-20445-17</v>
      </c>
      <c r="L58" s="17" t="str">
        <f>VLOOKUP($B58,G2.PL1!$C$10:$AF$35,11,0)</f>
        <v>LDP Laboratorios
 Torlan SA</v>
      </c>
      <c r="M58" s="17" t="str">
        <f>VLOOKUP($B58,G2.PL1!$C$10:$AF$35,12,0)</f>
        <v>Tây Ban Nha</v>
      </c>
      <c r="N58" s="17" t="str">
        <f>VLOOKUP($B58,G2.PL1!$C$10:$AF$35,13,0)</f>
        <v>Lọ</v>
      </c>
      <c r="O58" s="18">
        <v>1500</v>
      </c>
      <c r="P58" s="18">
        <v>1500</v>
      </c>
      <c r="Q58" s="18">
        <v>1500</v>
      </c>
      <c r="R58" s="18">
        <v>1500</v>
      </c>
      <c r="S58" s="18">
        <v>6000</v>
      </c>
      <c r="T58" s="19">
        <f>VLOOKUP($B58,G2.PL1!$C$10:$AF$35,17,0)</f>
        <v>123000</v>
      </c>
      <c r="U58" s="18">
        <f t="shared" si="0"/>
        <v>738000000</v>
      </c>
      <c r="V58" s="19" t="str">
        <f>VLOOKUP($B58,G2.PL1!$C$10:$AF$35,30,0)</f>
        <v>Công ty Trách nhiệm hữu hạn Dược Phẩm Tự Đức</v>
      </c>
      <c r="W58" s="17" t="s">
        <v>259</v>
      </c>
      <c r="X58" s="20" t="s">
        <v>246</v>
      </c>
      <c r="Y58" s="17" t="s">
        <v>260</v>
      </c>
      <c r="Z58" s="21"/>
      <c r="AA58" s="21" t="e">
        <f>VLOOKUP(W58,#REF!,2,0)</f>
        <v>#REF!</v>
      </c>
      <c r="AB58" s="21"/>
    </row>
    <row r="59" spans="1:28" s="10" customFormat="1" ht="36">
      <c r="A59" s="17">
        <v>1</v>
      </c>
      <c r="B59" s="17" t="s">
        <v>6</v>
      </c>
      <c r="C59" s="17" t="str">
        <f>VLOOKUP(B59,G2.PL1!$C$10:$D$34,2,0)</f>
        <v>Cefoxitine Gerda 1G</v>
      </c>
      <c r="D59" s="17" t="str">
        <f>VLOOKUP($B59,G2.PL1!$C$10:$E$34,3,0)</f>
        <v>Cefoxitin  (dưới dạng Cefoxitin natri)</v>
      </c>
      <c r="E59" s="17" t="str">
        <f>VLOOKUP($B59,G2.PL1!$C$10:$F$34,4,0)</f>
        <v>1g</v>
      </c>
      <c r="F59" s="17" t="str">
        <f>VLOOKUP($B59,G2.PL1!$C$10:$AF$35,5,0)</f>
        <v>Tiêm</v>
      </c>
      <c r="G59" s="17" t="str">
        <f>VLOOKUP($B59,G2.PL1!$C$10:$AF$35,6,0)</f>
        <v>Bột pha dung dịch tiêm</v>
      </c>
      <c r="H59" s="17" t="str">
        <f>VLOOKUP($B59,G2.PL1!$C$10:$AF$35,7,0)</f>
        <v>Hộp 10 lọ</v>
      </c>
      <c r="I59" s="17" t="s">
        <v>3</v>
      </c>
      <c r="J59" s="17" t="str">
        <f>VLOOKUP($B59,G2.PL1!$C$10:$AF$35,9,0)</f>
        <v>24 tháng</v>
      </c>
      <c r="K59" s="17" t="str">
        <f>VLOOKUP($B59,G2.PL1!$C$10:$AF$35,10,0)</f>
        <v>VN-20445-17</v>
      </c>
      <c r="L59" s="17" t="str">
        <f>VLOOKUP($B59,G2.PL1!$C$10:$AF$35,11,0)</f>
        <v>LDP Laboratorios
 Torlan SA</v>
      </c>
      <c r="M59" s="17" t="str">
        <f>VLOOKUP($B59,G2.PL1!$C$10:$AF$35,12,0)</f>
        <v>Tây Ban Nha</v>
      </c>
      <c r="N59" s="17" t="str">
        <f>VLOOKUP($B59,G2.PL1!$C$10:$AF$35,13,0)</f>
        <v>Lọ</v>
      </c>
      <c r="O59" s="18">
        <v>320</v>
      </c>
      <c r="P59" s="18">
        <v>320</v>
      </c>
      <c r="Q59" s="18">
        <v>320</v>
      </c>
      <c r="R59" s="18">
        <v>320</v>
      </c>
      <c r="S59" s="18">
        <v>1280</v>
      </c>
      <c r="T59" s="19">
        <f>VLOOKUP($B59,G2.PL1!$C$10:$AF$35,17,0)</f>
        <v>123000</v>
      </c>
      <c r="U59" s="18">
        <f t="shared" si="0"/>
        <v>157440000</v>
      </c>
      <c r="V59" s="19" t="str">
        <f>VLOOKUP($B59,G2.PL1!$C$10:$AF$35,30,0)</f>
        <v>Công ty Trách nhiệm hữu hạn Dược Phẩm Tự Đức</v>
      </c>
      <c r="W59" s="17" t="s">
        <v>261</v>
      </c>
      <c r="X59" s="20" t="s">
        <v>246</v>
      </c>
      <c r="Y59" s="17" t="s">
        <v>262</v>
      </c>
      <c r="Z59" s="21"/>
      <c r="AA59" s="21" t="e">
        <f>VLOOKUP(W59,#REF!,2,0)</f>
        <v>#REF!</v>
      </c>
      <c r="AB59" s="21"/>
    </row>
    <row r="60" spans="1:28" s="10" customFormat="1" ht="36">
      <c r="A60" s="17">
        <v>1</v>
      </c>
      <c r="B60" s="17" t="s">
        <v>6</v>
      </c>
      <c r="C60" s="17" t="str">
        <f>VLOOKUP(B60,G2.PL1!$C$10:$D$34,2,0)</f>
        <v>Cefoxitine Gerda 1G</v>
      </c>
      <c r="D60" s="17" t="str">
        <f>VLOOKUP($B60,G2.PL1!$C$10:$E$34,3,0)</f>
        <v>Cefoxitin  (dưới dạng Cefoxitin natri)</v>
      </c>
      <c r="E60" s="17" t="str">
        <f>VLOOKUP($B60,G2.PL1!$C$10:$F$34,4,0)</f>
        <v>1g</v>
      </c>
      <c r="F60" s="17" t="str">
        <f>VLOOKUP($B60,G2.PL1!$C$10:$AF$35,5,0)</f>
        <v>Tiêm</v>
      </c>
      <c r="G60" s="17" t="str">
        <f>VLOOKUP($B60,G2.PL1!$C$10:$AF$35,6,0)</f>
        <v>Bột pha dung dịch tiêm</v>
      </c>
      <c r="H60" s="17" t="str">
        <f>VLOOKUP($B60,G2.PL1!$C$10:$AF$35,7,0)</f>
        <v>Hộp 10 lọ</v>
      </c>
      <c r="I60" s="17" t="s">
        <v>3</v>
      </c>
      <c r="J60" s="17" t="str">
        <f>VLOOKUP($B60,G2.PL1!$C$10:$AF$35,9,0)</f>
        <v>24 tháng</v>
      </c>
      <c r="K60" s="17" t="str">
        <f>VLOOKUP($B60,G2.PL1!$C$10:$AF$35,10,0)</f>
        <v>VN-20445-17</v>
      </c>
      <c r="L60" s="17" t="str">
        <f>VLOOKUP($B60,G2.PL1!$C$10:$AF$35,11,0)</f>
        <v>LDP Laboratorios
 Torlan SA</v>
      </c>
      <c r="M60" s="17" t="str">
        <f>VLOOKUP($B60,G2.PL1!$C$10:$AF$35,12,0)</f>
        <v>Tây Ban Nha</v>
      </c>
      <c r="N60" s="17" t="str">
        <f>VLOOKUP($B60,G2.PL1!$C$10:$AF$35,13,0)</f>
        <v>Lọ</v>
      </c>
      <c r="O60" s="18">
        <v>80</v>
      </c>
      <c r="P60" s="18">
        <v>0</v>
      </c>
      <c r="Q60" s="18">
        <v>120</v>
      </c>
      <c r="R60" s="18">
        <v>0</v>
      </c>
      <c r="S60" s="18">
        <v>200</v>
      </c>
      <c r="T60" s="19">
        <f>VLOOKUP($B60,G2.PL1!$C$10:$AF$35,17,0)</f>
        <v>123000</v>
      </c>
      <c r="U60" s="18">
        <f t="shared" si="0"/>
        <v>24600000</v>
      </c>
      <c r="V60" s="19" t="str">
        <f>VLOOKUP($B60,G2.PL1!$C$10:$AF$35,30,0)</f>
        <v>Công ty Trách nhiệm hữu hạn Dược Phẩm Tự Đức</v>
      </c>
      <c r="W60" s="17" t="s">
        <v>263</v>
      </c>
      <c r="X60" s="20" t="s">
        <v>264</v>
      </c>
      <c r="Y60" s="17" t="s">
        <v>265</v>
      </c>
      <c r="Z60" s="21"/>
      <c r="AA60" s="21" t="e">
        <f>VLOOKUP(W60,#REF!,2,0)</f>
        <v>#REF!</v>
      </c>
      <c r="AB60" s="21"/>
    </row>
    <row r="61" spans="1:28" s="10" customFormat="1" ht="36">
      <c r="A61" s="17">
        <v>1</v>
      </c>
      <c r="B61" s="17" t="s">
        <v>6</v>
      </c>
      <c r="C61" s="17" t="str">
        <f>VLOOKUP(B61,G2.PL1!$C$10:$D$34,2,0)</f>
        <v>Cefoxitine Gerda 1G</v>
      </c>
      <c r="D61" s="17" t="str">
        <f>VLOOKUP($B61,G2.PL1!$C$10:$E$34,3,0)</f>
        <v>Cefoxitin  (dưới dạng Cefoxitin natri)</v>
      </c>
      <c r="E61" s="17" t="str">
        <f>VLOOKUP($B61,G2.PL1!$C$10:$F$34,4,0)</f>
        <v>1g</v>
      </c>
      <c r="F61" s="17" t="str">
        <f>VLOOKUP($B61,G2.PL1!$C$10:$AF$35,5,0)</f>
        <v>Tiêm</v>
      </c>
      <c r="G61" s="17" t="str">
        <f>VLOOKUP($B61,G2.PL1!$C$10:$AF$35,6,0)</f>
        <v>Bột pha dung dịch tiêm</v>
      </c>
      <c r="H61" s="17" t="str">
        <f>VLOOKUP($B61,G2.PL1!$C$10:$AF$35,7,0)</f>
        <v>Hộp 10 lọ</v>
      </c>
      <c r="I61" s="17" t="s">
        <v>3</v>
      </c>
      <c r="J61" s="17" t="str">
        <f>VLOOKUP($B61,G2.PL1!$C$10:$AF$35,9,0)</f>
        <v>24 tháng</v>
      </c>
      <c r="K61" s="17" t="str">
        <f>VLOOKUP($B61,G2.PL1!$C$10:$AF$35,10,0)</f>
        <v>VN-20445-17</v>
      </c>
      <c r="L61" s="17" t="str">
        <f>VLOOKUP($B61,G2.PL1!$C$10:$AF$35,11,0)</f>
        <v>LDP Laboratorios
 Torlan SA</v>
      </c>
      <c r="M61" s="17" t="str">
        <f>VLOOKUP($B61,G2.PL1!$C$10:$AF$35,12,0)</f>
        <v>Tây Ban Nha</v>
      </c>
      <c r="N61" s="17" t="str">
        <f>VLOOKUP($B61,G2.PL1!$C$10:$AF$35,13,0)</f>
        <v>Lọ</v>
      </c>
      <c r="O61" s="18">
        <v>240</v>
      </c>
      <c r="P61" s="18">
        <v>240</v>
      </c>
      <c r="Q61" s="18">
        <v>240</v>
      </c>
      <c r="R61" s="18">
        <v>240</v>
      </c>
      <c r="S61" s="18">
        <v>960</v>
      </c>
      <c r="T61" s="19">
        <f>VLOOKUP($B61,G2.PL1!$C$10:$AF$35,17,0)</f>
        <v>123000</v>
      </c>
      <c r="U61" s="18">
        <f t="shared" si="0"/>
        <v>118080000</v>
      </c>
      <c r="V61" s="19" t="str">
        <f>VLOOKUP($B61,G2.PL1!$C$10:$AF$35,30,0)</f>
        <v>Công ty Trách nhiệm hữu hạn Dược Phẩm Tự Đức</v>
      </c>
      <c r="W61" s="17" t="s">
        <v>266</v>
      </c>
      <c r="X61" s="20" t="s">
        <v>267</v>
      </c>
      <c r="Y61" s="17" t="s">
        <v>268</v>
      </c>
      <c r="Z61" s="21"/>
      <c r="AA61" s="21" t="e">
        <f>VLOOKUP(W61,#REF!,2,0)</f>
        <v>#REF!</v>
      </c>
      <c r="AB61" s="21"/>
    </row>
    <row r="62" spans="1:28" s="10" customFormat="1" ht="36">
      <c r="A62" s="17">
        <v>1</v>
      </c>
      <c r="B62" s="17" t="s">
        <v>6</v>
      </c>
      <c r="C62" s="17" t="str">
        <f>VLOOKUP(B62,G2.PL1!$C$10:$D$34,2,0)</f>
        <v>Cefoxitine Gerda 1G</v>
      </c>
      <c r="D62" s="17" t="str">
        <f>VLOOKUP($B62,G2.PL1!$C$10:$E$34,3,0)</f>
        <v>Cefoxitin  (dưới dạng Cefoxitin natri)</v>
      </c>
      <c r="E62" s="17" t="str">
        <f>VLOOKUP($B62,G2.PL1!$C$10:$F$34,4,0)</f>
        <v>1g</v>
      </c>
      <c r="F62" s="17" t="str">
        <f>VLOOKUP($B62,G2.PL1!$C$10:$AF$35,5,0)</f>
        <v>Tiêm</v>
      </c>
      <c r="G62" s="17" t="str">
        <f>VLOOKUP($B62,G2.PL1!$C$10:$AF$35,6,0)</f>
        <v>Bột pha dung dịch tiêm</v>
      </c>
      <c r="H62" s="17" t="str">
        <f>VLOOKUP($B62,G2.PL1!$C$10:$AF$35,7,0)</f>
        <v>Hộp 10 lọ</v>
      </c>
      <c r="I62" s="17" t="s">
        <v>3</v>
      </c>
      <c r="J62" s="17" t="str">
        <f>VLOOKUP($B62,G2.PL1!$C$10:$AF$35,9,0)</f>
        <v>24 tháng</v>
      </c>
      <c r="K62" s="17" t="str">
        <f>VLOOKUP($B62,G2.PL1!$C$10:$AF$35,10,0)</f>
        <v>VN-20445-17</v>
      </c>
      <c r="L62" s="17" t="str">
        <f>VLOOKUP($B62,G2.PL1!$C$10:$AF$35,11,0)</f>
        <v>LDP Laboratorios
 Torlan SA</v>
      </c>
      <c r="M62" s="17" t="str">
        <f>VLOOKUP($B62,G2.PL1!$C$10:$AF$35,12,0)</f>
        <v>Tây Ban Nha</v>
      </c>
      <c r="N62" s="17" t="str">
        <f>VLOOKUP($B62,G2.PL1!$C$10:$AF$35,13,0)</f>
        <v>Lọ</v>
      </c>
      <c r="O62" s="18">
        <v>600</v>
      </c>
      <c r="P62" s="18">
        <v>600</v>
      </c>
      <c r="Q62" s="18">
        <v>600</v>
      </c>
      <c r="R62" s="18">
        <v>600</v>
      </c>
      <c r="S62" s="18">
        <v>2400</v>
      </c>
      <c r="T62" s="19">
        <f>VLOOKUP($B62,G2.PL1!$C$10:$AF$35,17,0)</f>
        <v>123000</v>
      </c>
      <c r="U62" s="18">
        <f t="shared" si="0"/>
        <v>295200000</v>
      </c>
      <c r="V62" s="19" t="str">
        <f>VLOOKUP($B62,G2.PL1!$C$10:$AF$35,30,0)</f>
        <v>Công ty Trách nhiệm hữu hạn Dược Phẩm Tự Đức</v>
      </c>
      <c r="W62" s="17" t="s">
        <v>269</v>
      </c>
      <c r="X62" s="20" t="s">
        <v>267</v>
      </c>
      <c r="Y62" s="17" t="s">
        <v>270</v>
      </c>
      <c r="Z62" s="21"/>
      <c r="AA62" s="21" t="e">
        <f>VLOOKUP(W62,#REF!,2,0)</f>
        <v>#REF!</v>
      </c>
      <c r="AB62" s="21"/>
    </row>
    <row r="63" spans="1:28" s="10" customFormat="1" ht="36">
      <c r="A63" s="17">
        <v>1</v>
      </c>
      <c r="B63" s="17" t="s">
        <v>6</v>
      </c>
      <c r="C63" s="17" t="str">
        <f>VLOOKUP(B63,G2.PL1!$C$10:$D$34,2,0)</f>
        <v>Cefoxitine Gerda 1G</v>
      </c>
      <c r="D63" s="17" t="str">
        <f>VLOOKUP($B63,G2.PL1!$C$10:$E$34,3,0)</f>
        <v>Cefoxitin  (dưới dạng Cefoxitin natri)</v>
      </c>
      <c r="E63" s="17" t="str">
        <f>VLOOKUP($B63,G2.PL1!$C$10:$F$34,4,0)</f>
        <v>1g</v>
      </c>
      <c r="F63" s="17" t="str">
        <f>VLOOKUP($B63,G2.PL1!$C$10:$AF$35,5,0)</f>
        <v>Tiêm</v>
      </c>
      <c r="G63" s="17" t="str">
        <f>VLOOKUP($B63,G2.PL1!$C$10:$AF$35,6,0)</f>
        <v>Bột pha dung dịch tiêm</v>
      </c>
      <c r="H63" s="17" t="str">
        <f>VLOOKUP($B63,G2.PL1!$C$10:$AF$35,7,0)</f>
        <v>Hộp 10 lọ</v>
      </c>
      <c r="I63" s="17" t="s">
        <v>3</v>
      </c>
      <c r="J63" s="17" t="str">
        <f>VLOOKUP($B63,G2.PL1!$C$10:$AF$35,9,0)</f>
        <v>24 tháng</v>
      </c>
      <c r="K63" s="17" t="str">
        <f>VLOOKUP($B63,G2.PL1!$C$10:$AF$35,10,0)</f>
        <v>VN-20445-17</v>
      </c>
      <c r="L63" s="17" t="str">
        <f>VLOOKUP($B63,G2.PL1!$C$10:$AF$35,11,0)</f>
        <v>LDP Laboratorios
 Torlan SA</v>
      </c>
      <c r="M63" s="17" t="str">
        <f>VLOOKUP($B63,G2.PL1!$C$10:$AF$35,12,0)</f>
        <v>Tây Ban Nha</v>
      </c>
      <c r="N63" s="17" t="str">
        <f>VLOOKUP($B63,G2.PL1!$C$10:$AF$35,13,0)</f>
        <v>Lọ</v>
      </c>
      <c r="O63" s="18">
        <v>6000</v>
      </c>
      <c r="P63" s="18">
        <v>6000</v>
      </c>
      <c r="Q63" s="18">
        <v>6000</v>
      </c>
      <c r="R63" s="18">
        <v>6000</v>
      </c>
      <c r="S63" s="18">
        <v>24000</v>
      </c>
      <c r="T63" s="19">
        <f>VLOOKUP($B63,G2.PL1!$C$10:$AF$35,17,0)</f>
        <v>123000</v>
      </c>
      <c r="U63" s="18">
        <f t="shared" si="0"/>
        <v>2952000000</v>
      </c>
      <c r="V63" s="19" t="str">
        <f>VLOOKUP($B63,G2.PL1!$C$10:$AF$35,30,0)</f>
        <v>Công ty Trách nhiệm hữu hạn Dược Phẩm Tự Đức</v>
      </c>
      <c r="W63" s="17" t="s">
        <v>271</v>
      </c>
      <c r="X63" s="20" t="s">
        <v>267</v>
      </c>
      <c r="Y63" s="17" t="s">
        <v>272</v>
      </c>
      <c r="Z63" s="21"/>
      <c r="AA63" s="21" t="e">
        <f>VLOOKUP(W63,#REF!,2,0)</f>
        <v>#REF!</v>
      </c>
      <c r="AB63" s="21"/>
    </row>
    <row r="64" spans="1:28" s="11" customFormat="1" ht="36">
      <c r="A64" s="17">
        <v>1</v>
      </c>
      <c r="B64" s="17" t="s">
        <v>6</v>
      </c>
      <c r="C64" s="17" t="str">
        <f>VLOOKUP(B64,G2.PL1!$C$10:$D$34,2,0)</f>
        <v>Cefoxitine Gerda 1G</v>
      </c>
      <c r="D64" s="17" t="str">
        <f>VLOOKUP($B64,G2.PL1!$C$10:$E$34,3,0)</f>
        <v>Cefoxitin  (dưới dạng Cefoxitin natri)</v>
      </c>
      <c r="E64" s="17" t="str">
        <f>VLOOKUP($B64,G2.PL1!$C$10:$F$34,4,0)</f>
        <v>1g</v>
      </c>
      <c r="F64" s="17" t="str">
        <f>VLOOKUP($B64,G2.PL1!$C$10:$AF$35,5,0)</f>
        <v>Tiêm</v>
      </c>
      <c r="G64" s="17" t="str">
        <f>VLOOKUP($B64,G2.PL1!$C$10:$AF$35,6,0)</f>
        <v>Bột pha dung dịch tiêm</v>
      </c>
      <c r="H64" s="17" t="str">
        <f>VLOOKUP($B64,G2.PL1!$C$10:$AF$35,7,0)</f>
        <v>Hộp 10 lọ</v>
      </c>
      <c r="I64" s="17" t="s">
        <v>3</v>
      </c>
      <c r="J64" s="17" t="str">
        <f>VLOOKUP($B64,G2.PL1!$C$10:$AF$35,9,0)</f>
        <v>24 tháng</v>
      </c>
      <c r="K64" s="17" t="str">
        <f>VLOOKUP($B64,G2.PL1!$C$10:$AF$35,10,0)</f>
        <v>VN-20445-17</v>
      </c>
      <c r="L64" s="17" t="str">
        <f>VLOOKUP($B64,G2.PL1!$C$10:$AF$35,11,0)</f>
        <v>LDP Laboratorios
 Torlan SA</v>
      </c>
      <c r="M64" s="17" t="str">
        <f>VLOOKUP($B64,G2.PL1!$C$10:$AF$35,12,0)</f>
        <v>Tây Ban Nha</v>
      </c>
      <c r="N64" s="17" t="str">
        <f>VLOOKUP($B64,G2.PL1!$C$10:$AF$35,13,0)</f>
        <v>Lọ</v>
      </c>
      <c r="O64" s="18">
        <v>200</v>
      </c>
      <c r="P64" s="18">
        <v>200</v>
      </c>
      <c r="Q64" s="18">
        <v>200</v>
      </c>
      <c r="R64" s="18">
        <v>200</v>
      </c>
      <c r="S64" s="18">
        <v>800</v>
      </c>
      <c r="T64" s="19">
        <f>VLOOKUP($B64,G2.PL1!$C$10:$AF$35,17,0)</f>
        <v>123000</v>
      </c>
      <c r="U64" s="18">
        <f t="shared" si="0"/>
        <v>98400000</v>
      </c>
      <c r="V64" s="19" t="str">
        <f>VLOOKUP($B64,G2.PL1!$C$10:$AF$35,30,0)</f>
        <v>Công ty Trách nhiệm hữu hạn Dược Phẩm Tự Đức</v>
      </c>
      <c r="W64" s="17" t="s">
        <v>273</v>
      </c>
      <c r="X64" s="17" t="s">
        <v>267</v>
      </c>
      <c r="Y64" s="54">
        <v>38744</v>
      </c>
      <c r="Z64" s="24"/>
      <c r="AA64" s="21" t="e">
        <f>VLOOKUP(W64,#REF!,2,0)</f>
        <v>#REF!</v>
      </c>
      <c r="AB64" s="24"/>
    </row>
    <row r="65" spans="1:28" s="10" customFormat="1" ht="36">
      <c r="A65" s="17">
        <v>1</v>
      </c>
      <c r="B65" s="17" t="s">
        <v>6</v>
      </c>
      <c r="C65" s="17" t="str">
        <f>VLOOKUP(B65,G2.PL1!$C$10:$D$34,2,0)</f>
        <v>Cefoxitine Gerda 1G</v>
      </c>
      <c r="D65" s="17" t="str">
        <f>VLOOKUP($B65,G2.PL1!$C$10:$E$34,3,0)</f>
        <v>Cefoxitin  (dưới dạng Cefoxitin natri)</v>
      </c>
      <c r="E65" s="17" t="str">
        <f>VLOOKUP($B65,G2.PL1!$C$10:$F$34,4,0)</f>
        <v>1g</v>
      </c>
      <c r="F65" s="17" t="str">
        <f>VLOOKUP($B65,G2.PL1!$C$10:$AF$35,5,0)</f>
        <v>Tiêm</v>
      </c>
      <c r="G65" s="17" t="str">
        <f>VLOOKUP($B65,G2.PL1!$C$10:$AF$35,6,0)</f>
        <v>Bột pha dung dịch tiêm</v>
      </c>
      <c r="H65" s="17" t="str">
        <f>VLOOKUP($B65,G2.PL1!$C$10:$AF$35,7,0)</f>
        <v>Hộp 10 lọ</v>
      </c>
      <c r="I65" s="17" t="s">
        <v>3</v>
      </c>
      <c r="J65" s="17" t="str">
        <f>VLOOKUP($B65,G2.PL1!$C$10:$AF$35,9,0)</f>
        <v>24 tháng</v>
      </c>
      <c r="K65" s="17" t="str">
        <f>VLOOKUP($B65,G2.PL1!$C$10:$AF$35,10,0)</f>
        <v>VN-20445-17</v>
      </c>
      <c r="L65" s="17" t="str">
        <f>VLOOKUP($B65,G2.PL1!$C$10:$AF$35,11,0)</f>
        <v>LDP Laboratorios
 Torlan SA</v>
      </c>
      <c r="M65" s="17" t="str">
        <f>VLOOKUP($B65,G2.PL1!$C$10:$AF$35,12,0)</f>
        <v>Tây Ban Nha</v>
      </c>
      <c r="N65" s="17" t="str">
        <f>VLOOKUP($B65,G2.PL1!$C$10:$AF$35,13,0)</f>
        <v>Lọ</v>
      </c>
      <c r="O65" s="18">
        <v>5208</v>
      </c>
      <c r="P65" s="18">
        <v>5208</v>
      </c>
      <c r="Q65" s="18">
        <v>5208</v>
      </c>
      <c r="R65" s="18">
        <v>5208</v>
      </c>
      <c r="S65" s="18">
        <v>20832</v>
      </c>
      <c r="T65" s="19">
        <f>VLOOKUP($B65,G2.PL1!$C$10:$AF$35,17,0)</f>
        <v>123000</v>
      </c>
      <c r="U65" s="18">
        <f t="shared" si="0"/>
        <v>2562336000</v>
      </c>
      <c r="V65" s="19" t="str">
        <f>VLOOKUP($B65,G2.PL1!$C$10:$AF$35,30,0)</f>
        <v>Công ty Trách nhiệm hữu hạn Dược Phẩm Tự Đức</v>
      </c>
      <c r="W65" s="17" t="s">
        <v>274</v>
      </c>
      <c r="X65" s="20" t="s">
        <v>275</v>
      </c>
      <c r="Y65" s="17" t="s">
        <v>276</v>
      </c>
      <c r="Z65" s="21"/>
      <c r="AA65" s="21" t="e">
        <f>VLOOKUP(W65,#REF!,2,0)</f>
        <v>#REF!</v>
      </c>
      <c r="AB65" s="21"/>
    </row>
    <row r="66" spans="1:28" s="10" customFormat="1" ht="36">
      <c r="A66" s="17">
        <v>1</v>
      </c>
      <c r="B66" s="17" t="s">
        <v>6</v>
      </c>
      <c r="C66" s="17" t="str">
        <f>VLOOKUP(B66,G2.PL1!$C$10:$D$34,2,0)</f>
        <v>Cefoxitine Gerda 1G</v>
      </c>
      <c r="D66" s="17" t="str">
        <f>VLOOKUP($B66,G2.PL1!$C$10:$E$34,3,0)</f>
        <v>Cefoxitin  (dưới dạng Cefoxitin natri)</v>
      </c>
      <c r="E66" s="17" t="str">
        <f>VLOOKUP($B66,G2.PL1!$C$10:$F$34,4,0)</f>
        <v>1g</v>
      </c>
      <c r="F66" s="17" t="str">
        <f>VLOOKUP($B66,G2.PL1!$C$10:$AF$35,5,0)</f>
        <v>Tiêm</v>
      </c>
      <c r="G66" s="17" t="str">
        <f>VLOOKUP($B66,G2.PL1!$C$10:$AF$35,6,0)</f>
        <v>Bột pha dung dịch tiêm</v>
      </c>
      <c r="H66" s="17" t="str">
        <f>VLOOKUP($B66,G2.PL1!$C$10:$AF$35,7,0)</f>
        <v>Hộp 10 lọ</v>
      </c>
      <c r="I66" s="17" t="s">
        <v>3</v>
      </c>
      <c r="J66" s="17" t="str">
        <f>VLOOKUP($B66,G2.PL1!$C$10:$AF$35,9,0)</f>
        <v>24 tháng</v>
      </c>
      <c r="K66" s="17" t="str">
        <f>VLOOKUP($B66,G2.PL1!$C$10:$AF$35,10,0)</f>
        <v>VN-20445-17</v>
      </c>
      <c r="L66" s="17" t="str">
        <f>VLOOKUP($B66,G2.PL1!$C$10:$AF$35,11,0)</f>
        <v>LDP Laboratorios
 Torlan SA</v>
      </c>
      <c r="M66" s="17" t="str">
        <f>VLOOKUP($B66,G2.PL1!$C$10:$AF$35,12,0)</f>
        <v>Tây Ban Nha</v>
      </c>
      <c r="N66" s="17" t="str">
        <f>VLOOKUP($B66,G2.PL1!$C$10:$AF$35,13,0)</f>
        <v>Lọ</v>
      </c>
      <c r="O66" s="18">
        <v>100</v>
      </c>
      <c r="P66" s="18">
        <v>100</v>
      </c>
      <c r="Q66" s="18">
        <v>100</v>
      </c>
      <c r="R66" s="18">
        <v>100</v>
      </c>
      <c r="S66" s="18">
        <v>400</v>
      </c>
      <c r="T66" s="19">
        <f>VLOOKUP($B66,G2.PL1!$C$10:$AF$35,17,0)</f>
        <v>123000</v>
      </c>
      <c r="U66" s="18">
        <f t="shared" si="0"/>
        <v>49200000</v>
      </c>
      <c r="V66" s="19" t="str">
        <f>VLOOKUP($B66,G2.PL1!$C$10:$AF$35,30,0)</f>
        <v>Công ty Trách nhiệm hữu hạn Dược Phẩm Tự Đức</v>
      </c>
      <c r="W66" s="17" t="s">
        <v>277</v>
      </c>
      <c r="X66" s="20" t="s">
        <v>275</v>
      </c>
      <c r="Y66" s="17" t="s">
        <v>278</v>
      </c>
      <c r="Z66" s="21"/>
      <c r="AA66" s="21" t="e">
        <f>VLOOKUP(W66,#REF!,2,0)</f>
        <v>#REF!</v>
      </c>
      <c r="AB66" s="21"/>
    </row>
    <row r="67" spans="1:28" s="10" customFormat="1" ht="36">
      <c r="A67" s="17">
        <v>1</v>
      </c>
      <c r="B67" s="17" t="s">
        <v>6</v>
      </c>
      <c r="C67" s="17" t="str">
        <f>VLOOKUP(B67,G2.PL1!$C$10:$D$34,2,0)</f>
        <v>Cefoxitine Gerda 1G</v>
      </c>
      <c r="D67" s="17" t="str">
        <f>VLOOKUP($B67,G2.PL1!$C$10:$E$34,3,0)</f>
        <v>Cefoxitin  (dưới dạng Cefoxitin natri)</v>
      </c>
      <c r="E67" s="17" t="str">
        <f>VLOOKUP($B67,G2.PL1!$C$10:$F$34,4,0)</f>
        <v>1g</v>
      </c>
      <c r="F67" s="17" t="str">
        <f>VLOOKUP($B67,G2.PL1!$C$10:$AF$35,5,0)</f>
        <v>Tiêm</v>
      </c>
      <c r="G67" s="17" t="str">
        <f>VLOOKUP($B67,G2.PL1!$C$10:$AF$35,6,0)</f>
        <v>Bột pha dung dịch tiêm</v>
      </c>
      <c r="H67" s="17" t="str">
        <f>VLOOKUP($B67,G2.PL1!$C$10:$AF$35,7,0)</f>
        <v>Hộp 10 lọ</v>
      </c>
      <c r="I67" s="17" t="s">
        <v>3</v>
      </c>
      <c r="J67" s="17" t="str">
        <f>VLOOKUP($B67,G2.PL1!$C$10:$AF$35,9,0)</f>
        <v>24 tháng</v>
      </c>
      <c r="K67" s="17" t="str">
        <f>VLOOKUP($B67,G2.PL1!$C$10:$AF$35,10,0)</f>
        <v>VN-20445-17</v>
      </c>
      <c r="L67" s="17" t="str">
        <f>VLOOKUP($B67,G2.PL1!$C$10:$AF$35,11,0)</f>
        <v>LDP Laboratorios
 Torlan SA</v>
      </c>
      <c r="M67" s="17" t="str">
        <f>VLOOKUP($B67,G2.PL1!$C$10:$AF$35,12,0)</f>
        <v>Tây Ban Nha</v>
      </c>
      <c r="N67" s="17" t="str">
        <f>VLOOKUP($B67,G2.PL1!$C$10:$AF$35,13,0)</f>
        <v>Lọ</v>
      </c>
      <c r="O67" s="18">
        <v>2000</v>
      </c>
      <c r="P67" s="18">
        <v>2000</v>
      </c>
      <c r="Q67" s="18">
        <v>2000</v>
      </c>
      <c r="R67" s="18">
        <v>2000</v>
      </c>
      <c r="S67" s="18">
        <v>8000</v>
      </c>
      <c r="T67" s="19">
        <f>VLOOKUP($B67,G2.PL1!$C$10:$AF$35,17,0)</f>
        <v>123000</v>
      </c>
      <c r="U67" s="18">
        <f t="shared" si="0"/>
        <v>984000000</v>
      </c>
      <c r="V67" s="19" t="str">
        <f>VLOOKUP($B67,G2.PL1!$C$10:$AF$35,30,0)</f>
        <v>Công ty Trách nhiệm hữu hạn Dược Phẩm Tự Đức</v>
      </c>
      <c r="W67" s="17" t="s">
        <v>279</v>
      </c>
      <c r="X67" s="20" t="s">
        <v>280</v>
      </c>
      <c r="Y67" s="17" t="s">
        <v>281</v>
      </c>
      <c r="Z67" s="21"/>
      <c r="AA67" s="21" t="e">
        <f>VLOOKUP(W67,#REF!,2,0)</f>
        <v>#REF!</v>
      </c>
      <c r="AB67" s="21"/>
    </row>
    <row r="68" spans="1:28" s="11" customFormat="1" ht="36">
      <c r="A68" s="17">
        <v>1</v>
      </c>
      <c r="B68" s="17" t="s">
        <v>6</v>
      </c>
      <c r="C68" s="17" t="str">
        <f>VLOOKUP(B68,G2.PL1!$C$10:$D$34,2,0)</f>
        <v>Cefoxitine Gerda 1G</v>
      </c>
      <c r="D68" s="17" t="str">
        <f>VLOOKUP($B68,G2.PL1!$C$10:$E$34,3,0)</f>
        <v>Cefoxitin  (dưới dạng Cefoxitin natri)</v>
      </c>
      <c r="E68" s="17" t="str">
        <f>VLOOKUP($B68,G2.PL1!$C$10:$F$34,4,0)</f>
        <v>1g</v>
      </c>
      <c r="F68" s="17" t="str">
        <f>VLOOKUP($B68,G2.PL1!$C$10:$AF$35,5,0)</f>
        <v>Tiêm</v>
      </c>
      <c r="G68" s="17" t="str">
        <f>VLOOKUP($B68,G2.PL1!$C$10:$AF$35,6,0)</f>
        <v>Bột pha dung dịch tiêm</v>
      </c>
      <c r="H68" s="17" t="str">
        <f>VLOOKUP($B68,G2.PL1!$C$10:$AF$35,7,0)</f>
        <v>Hộp 10 lọ</v>
      </c>
      <c r="I68" s="17" t="s">
        <v>3</v>
      </c>
      <c r="J68" s="17" t="str">
        <f>VLOOKUP($B68,G2.PL1!$C$10:$AF$35,9,0)</f>
        <v>24 tháng</v>
      </c>
      <c r="K68" s="17" t="str">
        <f>VLOOKUP($B68,G2.PL1!$C$10:$AF$35,10,0)</f>
        <v>VN-20445-17</v>
      </c>
      <c r="L68" s="17" t="str">
        <f>VLOOKUP($B68,G2.PL1!$C$10:$AF$35,11,0)</f>
        <v>LDP Laboratorios
 Torlan SA</v>
      </c>
      <c r="M68" s="17" t="str">
        <f>VLOOKUP($B68,G2.PL1!$C$10:$AF$35,12,0)</f>
        <v>Tây Ban Nha</v>
      </c>
      <c r="N68" s="17" t="str">
        <f>VLOOKUP($B68,G2.PL1!$C$10:$AF$35,13,0)</f>
        <v>Lọ</v>
      </c>
      <c r="O68" s="18">
        <v>100</v>
      </c>
      <c r="P68" s="18">
        <v>100</v>
      </c>
      <c r="Q68" s="18">
        <v>100</v>
      </c>
      <c r="R68" s="18">
        <v>100</v>
      </c>
      <c r="S68" s="18">
        <v>400</v>
      </c>
      <c r="T68" s="19">
        <f>VLOOKUP($B68,G2.PL1!$C$10:$AF$35,17,0)</f>
        <v>123000</v>
      </c>
      <c r="U68" s="18">
        <f t="shared" si="0"/>
        <v>49200000</v>
      </c>
      <c r="V68" s="19" t="str">
        <f>VLOOKUP($B68,G2.PL1!$C$10:$AF$35,30,0)</f>
        <v>Công ty Trách nhiệm hữu hạn Dược Phẩm Tự Đức</v>
      </c>
      <c r="W68" s="17" t="s">
        <v>282</v>
      </c>
      <c r="X68" s="20" t="s">
        <v>283</v>
      </c>
      <c r="Y68" s="17" t="s">
        <v>284</v>
      </c>
      <c r="Z68" s="24"/>
      <c r="AA68" s="21" t="e">
        <f>VLOOKUP(W68,#REF!,2,0)</f>
        <v>#REF!</v>
      </c>
      <c r="AB68" s="24"/>
    </row>
    <row r="69" spans="1:28" s="10" customFormat="1" ht="36">
      <c r="A69" s="17">
        <v>1</v>
      </c>
      <c r="B69" s="17" t="s">
        <v>6</v>
      </c>
      <c r="C69" s="17" t="str">
        <f>VLOOKUP(B69,G2.PL1!$C$10:$D$34,2,0)</f>
        <v>Cefoxitine Gerda 1G</v>
      </c>
      <c r="D69" s="17" t="str">
        <f>VLOOKUP($B69,G2.PL1!$C$10:$E$34,3,0)</f>
        <v>Cefoxitin  (dưới dạng Cefoxitin natri)</v>
      </c>
      <c r="E69" s="17" t="str">
        <f>VLOOKUP($B69,G2.PL1!$C$10:$F$34,4,0)</f>
        <v>1g</v>
      </c>
      <c r="F69" s="17" t="str">
        <f>VLOOKUP($B69,G2.PL1!$C$10:$AF$35,5,0)</f>
        <v>Tiêm</v>
      </c>
      <c r="G69" s="17" t="str">
        <f>VLOOKUP($B69,G2.PL1!$C$10:$AF$35,6,0)</f>
        <v>Bột pha dung dịch tiêm</v>
      </c>
      <c r="H69" s="17" t="str">
        <f>VLOOKUP($B69,G2.PL1!$C$10:$AF$35,7,0)</f>
        <v>Hộp 10 lọ</v>
      </c>
      <c r="I69" s="17" t="s">
        <v>3</v>
      </c>
      <c r="J69" s="17" t="str">
        <f>VLOOKUP($B69,G2.PL1!$C$10:$AF$35,9,0)</f>
        <v>24 tháng</v>
      </c>
      <c r="K69" s="17" t="str">
        <f>VLOOKUP($B69,G2.PL1!$C$10:$AF$35,10,0)</f>
        <v>VN-20445-17</v>
      </c>
      <c r="L69" s="17" t="str">
        <f>VLOOKUP($B69,G2.PL1!$C$10:$AF$35,11,0)</f>
        <v>LDP Laboratorios
 Torlan SA</v>
      </c>
      <c r="M69" s="17" t="str">
        <f>VLOOKUP($B69,G2.PL1!$C$10:$AF$35,12,0)</f>
        <v>Tây Ban Nha</v>
      </c>
      <c r="N69" s="17" t="str">
        <f>VLOOKUP($B69,G2.PL1!$C$10:$AF$35,13,0)</f>
        <v>Lọ</v>
      </c>
      <c r="O69" s="18">
        <v>2500</v>
      </c>
      <c r="P69" s="18">
        <v>2500</v>
      </c>
      <c r="Q69" s="18">
        <v>2500</v>
      </c>
      <c r="R69" s="18">
        <v>2500</v>
      </c>
      <c r="S69" s="18">
        <v>10000</v>
      </c>
      <c r="T69" s="19">
        <f>VLOOKUP($B69,G2.PL1!$C$10:$AF$35,17,0)</f>
        <v>123000</v>
      </c>
      <c r="U69" s="18">
        <f t="shared" si="0"/>
        <v>1230000000</v>
      </c>
      <c r="V69" s="19" t="str">
        <f>VLOOKUP($B69,G2.PL1!$C$10:$AF$35,30,0)</f>
        <v>Công ty Trách nhiệm hữu hạn Dược Phẩm Tự Đức</v>
      </c>
      <c r="W69" s="17" t="s">
        <v>285</v>
      </c>
      <c r="X69" s="20" t="s">
        <v>283</v>
      </c>
      <c r="Y69" s="17" t="s">
        <v>286</v>
      </c>
      <c r="Z69" s="21"/>
      <c r="AA69" s="21" t="e">
        <f>VLOOKUP(W69,#REF!,2,0)</f>
        <v>#REF!</v>
      </c>
      <c r="AB69" s="21"/>
    </row>
    <row r="70" spans="1:28" s="10" customFormat="1" ht="36">
      <c r="A70" s="17">
        <v>1</v>
      </c>
      <c r="B70" s="17" t="s">
        <v>6</v>
      </c>
      <c r="C70" s="17" t="str">
        <f>VLOOKUP(B70,G2.PL1!$C$10:$D$34,2,0)</f>
        <v>Cefoxitine Gerda 1G</v>
      </c>
      <c r="D70" s="17" t="str">
        <f>VLOOKUP($B70,G2.PL1!$C$10:$E$34,3,0)</f>
        <v>Cefoxitin  (dưới dạng Cefoxitin natri)</v>
      </c>
      <c r="E70" s="17" t="str">
        <f>VLOOKUP($B70,G2.PL1!$C$10:$F$34,4,0)</f>
        <v>1g</v>
      </c>
      <c r="F70" s="17" t="str">
        <f>VLOOKUP($B70,G2.PL1!$C$10:$AF$35,5,0)</f>
        <v>Tiêm</v>
      </c>
      <c r="G70" s="17" t="str">
        <f>VLOOKUP($B70,G2.PL1!$C$10:$AF$35,6,0)</f>
        <v>Bột pha dung dịch tiêm</v>
      </c>
      <c r="H70" s="17" t="str">
        <f>VLOOKUP($B70,G2.PL1!$C$10:$AF$35,7,0)</f>
        <v>Hộp 10 lọ</v>
      </c>
      <c r="I70" s="17" t="s">
        <v>3</v>
      </c>
      <c r="J70" s="17" t="str">
        <f>VLOOKUP($B70,G2.PL1!$C$10:$AF$35,9,0)</f>
        <v>24 tháng</v>
      </c>
      <c r="K70" s="17" t="str">
        <f>VLOOKUP($B70,G2.PL1!$C$10:$AF$35,10,0)</f>
        <v>VN-20445-17</v>
      </c>
      <c r="L70" s="17" t="str">
        <f>VLOOKUP($B70,G2.PL1!$C$10:$AF$35,11,0)</f>
        <v>LDP Laboratorios
 Torlan SA</v>
      </c>
      <c r="M70" s="17" t="str">
        <f>VLOOKUP($B70,G2.PL1!$C$10:$AF$35,12,0)</f>
        <v>Tây Ban Nha</v>
      </c>
      <c r="N70" s="17" t="str">
        <f>VLOOKUP($B70,G2.PL1!$C$10:$AF$35,13,0)</f>
        <v>Lọ</v>
      </c>
      <c r="O70" s="18">
        <v>240</v>
      </c>
      <c r="P70" s="18">
        <v>240</v>
      </c>
      <c r="Q70" s="18">
        <v>240</v>
      </c>
      <c r="R70" s="18">
        <v>240</v>
      </c>
      <c r="S70" s="18">
        <v>960</v>
      </c>
      <c r="T70" s="19">
        <f>VLOOKUP($B70,G2.PL1!$C$10:$AF$35,17,0)</f>
        <v>123000</v>
      </c>
      <c r="U70" s="18">
        <f t="shared" si="0"/>
        <v>118080000</v>
      </c>
      <c r="V70" s="19" t="str">
        <f>VLOOKUP($B70,G2.PL1!$C$10:$AF$35,30,0)</f>
        <v>Công ty Trách nhiệm hữu hạn Dược Phẩm Tự Đức</v>
      </c>
      <c r="W70" s="17" t="s">
        <v>287</v>
      </c>
      <c r="X70" s="20" t="s">
        <v>283</v>
      </c>
      <c r="Y70" s="17" t="s">
        <v>288</v>
      </c>
      <c r="Z70" s="21"/>
      <c r="AA70" s="21" t="e">
        <f>VLOOKUP(W70,#REF!,2,0)</f>
        <v>#REF!</v>
      </c>
      <c r="AB70" s="21"/>
    </row>
    <row r="71" spans="1:28" s="10" customFormat="1" ht="36">
      <c r="A71" s="17">
        <v>1</v>
      </c>
      <c r="B71" s="17" t="s">
        <v>6</v>
      </c>
      <c r="C71" s="17" t="str">
        <f>VLOOKUP(B71,G2.PL1!$C$10:$D$34,2,0)</f>
        <v>Cefoxitine Gerda 1G</v>
      </c>
      <c r="D71" s="17" t="str">
        <f>VLOOKUP($B71,G2.PL1!$C$10:$E$34,3,0)</f>
        <v>Cefoxitin  (dưới dạng Cefoxitin natri)</v>
      </c>
      <c r="E71" s="17" t="str">
        <f>VLOOKUP($B71,G2.PL1!$C$10:$F$34,4,0)</f>
        <v>1g</v>
      </c>
      <c r="F71" s="17" t="str">
        <f>VLOOKUP($B71,G2.PL1!$C$10:$AF$35,5,0)</f>
        <v>Tiêm</v>
      </c>
      <c r="G71" s="17" t="str">
        <f>VLOOKUP($B71,G2.PL1!$C$10:$AF$35,6,0)</f>
        <v>Bột pha dung dịch tiêm</v>
      </c>
      <c r="H71" s="17" t="str">
        <f>VLOOKUP($B71,G2.PL1!$C$10:$AF$35,7,0)</f>
        <v>Hộp 10 lọ</v>
      </c>
      <c r="I71" s="17" t="s">
        <v>3</v>
      </c>
      <c r="J71" s="17" t="str">
        <f>VLOOKUP($B71,G2.PL1!$C$10:$AF$35,9,0)</f>
        <v>24 tháng</v>
      </c>
      <c r="K71" s="17" t="str">
        <f>VLOOKUP($B71,G2.PL1!$C$10:$AF$35,10,0)</f>
        <v>VN-20445-17</v>
      </c>
      <c r="L71" s="17" t="str">
        <f>VLOOKUP($B71,G2.PL1!$C$10:$AF$35,11,0)</f>
        <v>LDP Laboratorios
 Torlan SA</v>
      </c>
      <c r="M71" s="17" t="str">
        <f>VLOOKUP($B71,G2.PL1!$C$10:$AF$35,12,0)</f>
        <v>Tây Ban Nha</v>
      </c>
      <c r="N71" s="17" t="str">
        <f>VLOOKUP($B71,G2.PL1!$C$10:$AF$35,13,0)</f>
        <v>Lọ</v>
      </c>
      <c r="O71" s="18">
        <v>80</v>
      </c>
      <c r="P71" s="18">
        <v>80</v>
      </c>
      <c r="Q71" s="18">
        <v>80</v>
      </c>
      <c r="R71" s="18">
        <v>80</v>
      </c>
      <c r="S71" s="18">
        <v>320</v>
      </c>
      <c r="T71" s="19">
        <f>VLOOKUP($B71,G2.PL1!$C$10:$AF$35,17,0)</f>
        <v>123000</v>
      </c>
      <c r="U71" s="18">
        <f t="shared" si="0"/>
        <v>39360000</v>
      </c>
      <c r="V71" s="19" t="str">
        <f>VLOOKUP($B71,G2.PL1!$C$10:$AF$35,30,0)</f>
        <v>Công ty Trách nhiệm hữu hạn Dược Phẩm Tự Đức</v>
      </c>
      <c r="W71" s="17" t="s">
        <v>289</v>
      </c>
      <c r="X71" s="20" t="s">
        <v>290</v>
      </c>
      <c r="Y71" s="53">
        <v>66220</v>
      </c>
      <c r="Z71" s="21"/>
      <c r="AA71" s="21" t="e">
        <f>VLOOKUP(W71,#REF!,2,0)</f>
        <v>#REF!</v>
      </c>
      <c r="AB71" s="21"/>
    </row>
    <row r="72" spans="1:28" s="10" customFormat="1" ht="36">
      <c r="A72" s="17">
        <v>1</v>
      </c>
      <c r="B72" s="17" t="s">
        <v>6</v>
      </c>
      <c r="C72" s="17" t="str">
        <f>VLOOKUP(B72,G2.PL1!$C$10:$D$34,2,0)</f>
        <v>Cefoxitine Gerda 1G</v>
      </c>
      <c r="D72" s="17" t="str">
        <f>VLOOKUP($B72,G2.PL1!$C$10:$E$34,3,0)</f>
        <v>Cefoxitin  (dưới dạng Cefoxitin natri)</v>
      </c>
      <c r="E72" s="17" t="str">
        <f>VLOOKUP($B72,G2.PL1!$C$10:$F$34,4,0)</f>
        <v>1g</v>
      </c>
      <c r="F72" s="17" t="str">
        <f>VLOOKUP($B72,G2.PL1!$C$10:$AF$35,5,0)</f>
        <v>Tiêm</v>
      </c>
      <c r="G72" s="17" t="str">
        <f>VLOOKUP($B72,G2.PL1!$C$10:$AF$35,6,0)</f>
        <v>Bột pha dung dịch tiêm</v>
      </c>
      <c r="H72" s="17" t="str">
        <f>VLOOKUP($B72,G2.PL1!$C$10:$AF$35,7,0)</f>
        <v>Hộp 10 lọ</v>
      </c>
      <c r="I72" s="17" t="s">
        <v>3</v>
      </c>
      <c r="J72" s="17" t="str">
        <f>VLOOKUP($B72,G2.PL1!$C$10:$AF$35,9,0)</f>
        <v>24 tháng</v>
      </c>
      <c r="K72" s="17" t="str">
        <f>VLOOKUP($B72,G2.PL1!$C$10:$AF$35,10,0)</f>
        <v>VN-20445-17</v>
      </c>
      <c r="L72" s="17" t="str">
        <f>VLOOKUP($B72,G2.PL1!$C$10:$AF$35,11,0)</f>
        <v>LDP Laboratorios
 Torlan SA</v>
      </c>
      <c r="M72" s="17" t="str">
        <f>VLOOKUP($B72,G2.PL1!$C$10:$AF$35,12,0)</f>
        <v>Tây Ban Nha</v>
      </c>
      <c r="N72" s="17" t="str">
        <f>VLOOKUP($B72,G2.PL1!$C$10:$AF$35,13,0)</f>
        <v>Lọ</v>
      </c>
      <c r="O72" s="18">
        <v>2000</v>
      </c>
      <c r="P72" s="18">
        <v>2000</v>
      </c>
      <c r="Q72" s="18">
        <v>2000</v>
      </c>
      <c r="R72" s="18">
        <v>2000</v>
      </c>
      <c r="S72" s="18">
        <v>8000</v>
      </c>
      <c r="T72" s="19">
        <f>VLOOKUP($B72,G2.PL1!$C$10:$AF$35,17,0)</f>
        <v>123000</v>
      </c>
      <c r="U72" s="18">
        <f t="shared" si="0"/>
        <v>984000000</v>
      </c>
      <c r="V72" s="19" t="str">
        <f>VLOOKUP($B72,G2.PL1!$C$10:$AF$35,30,0)</f>
        <v>Công ty Trách nhiệm hữu hạn Dược Phẩm Tự Đức</v>
      </c>
      <c r="W72" s="17" t="s">
        <v>291</v>
      </c>
      <c r="X72" s="20" t="s">
        <v>290</v>
      </c>
      <c r="Y72" s="17" t="s">
        <v>292</v>
      </c>
      <c r="Z72" s="21"/>
      <c r="AA72" s="21" t="e">
        <f>VLOOKUP(W72,#REF!,2,0)</f>
        <v>#REF!</v>
      </c>
      <c r="AB72" s="21"/>
    </row>
    <row r="73" spans="1:28" s="10" customFormat="1" ht="36">
      <c r="A73" s="17">
        <v>1</v>
      </c>
      <c r="B73" s="17" t="s">
        <v>6</v>
      </c>
      <c r="C73" s="17" t="str">
        <f>VLOOKUP(B73,G2.PL1!$C$10:$D$34,2,0)</f>
        <v>Cefoxitine Gerda 1G</v>
      </c>
      <c r="D73" s="17" t="str">
        <f>VLOOKUP($B73,G2.PL1!$C$10:$E$34,3,0)</f>
        <v>Cefoxitin  (dưới dạng Cefoxitin natri)</v>
      </c>
      <c r="E73" s="17" t="str">
        <f>VLOOKUP($B73,G2.PL1!$C$10:$F$34,4,0)</f>
        <v>1g</v>
      </c>
      <c r="F73" s="17" t="str">
        <f>VLOOKUP($B73,G2.PL1!$C$10:$AF$35,5,0)</f>
        <v>Tiêm</v>
      </c>
      <c r="G73" s="17" t="str">
        <f>VLOOKUP($B73,G2.PL1!$C$10:$AF$35,6,0)</f>
        <v>Bột pha dung dịch tiêm</v>
      </c>
      <c r="H73" s="17" t="str">
        <f>VLOOKUP($B73,G2.PL1!$C$10:$AF$35,7,0)</f>
        <v>Hộp 10 lọ</v>
      </c>
      <c r="I73" s="17" t="s">
        <v>3</v>
      </c>
      <c r="J73" s="17" t="str">
        <f>VLOOKUP($B73,G2.PL1!$C$10:$AF$35,9,0)</f>
        <v>24 tháng</v>
      </c>
      <c r="K73" s="17" t="str">
        <f>VLOOKUP($B73,G2.PL1!$C$10:$AF$35,10,0)</f>
        <v>VN-20445-17</v>
      </c>
      <c r="L73" s="17" t="str">
        <f>VLOOKUP($B73,G2.PL1!$C$10:$AF$35,11,0)</f>
        <v>LDP Laboratorios
 Torlan SA</v>
      </c>
      <c r="M73" s="17" t="str">
        <f>VLOOKUP($B73,G2.PL1!$C$10:$AF$35,12,0)</f>
        <v>Tây Ban Nha</v>
      </c>
      <c r="N73" s="17" t="str">
        <f>VLOOKUP($B73,G2.PL1!$C$10:$AF$35,13,0)</f>
        <v>Lọ</v>
      </c>
      <c r="O73" s="18">
        <v>520</v>
      </c>
      <c r="P73" s="18">
        <v>520</v>
      </c>
      <c r="Q73" s="18">
        <v>520</v>
      </c>
      <c r="R73" s="18">
        <v>520</v>
      </c>
      <c r="S73" s="18">
        <v>2080</v>
      </c>
      <c r="T73" s="19">
        <f>VLOOKUP($B73,G2.PL1!$C$10:$AF$35,17,0)</f>
        <v>123000</v>
      </c>
      <c r="U73" s="18">
        <f t="shared" si="0"/>
        <v>255840000</v>
      </c>
      <c r="V73" s="19" t="str">
        <f>VLOOKUP($B73,G2.PL1!$C$10:$AF$35,30,0)</f>
        <v>Công ty Trách nhiệm hữu hạn Dược Phẩm Tự Đức</v>
      </c>
      <c r="W73" s="17" t="s">
        <v>293</v>
      </c>
      <c r="X73" s="20" t="s">
        <v>290</v>
      </c>
      <c r="Y73" s="17" t="s">
        <v>294</v>
      </c>
      <c r="Z73" s="21"/>
      <c r="AA73" s="21" t="e">
        <f>VLOOKUP(W73,#REF!,2,0)</f>
        <v>#REF!</v>
      </c>
      <c r="AB73" s="21"/>
    </row>
    <row r="74" spans="1:28" s="10" customFormat="1" ht="36">
      <c r="A74" s="17">
        <v>1</v>
      </c>
      <c r="B74" s="17" t="s">
        <v>6</v>
      </c>
      <c r="C74" s="17" t="str">
        <f>VLOOKUP(B74,G2.PL1!$C$10:$D$34,2,0)</f>
        <v>Cefoxitine Gerda 1G</v>
      </c>
      <c r="D74" s="17" t="str">
        <f>VLOOKUP($B74,G2.PL1!$C$10:$E$34,3,0)</f>
        <v>Cefoxitin  (dưới dạng Cefoxitin natri)</v>
      </c>
      <c r="E74" s="17" t="str">
        <f>VLOOKUP($B74,G2.PL1!$C$10:$F$34,4,0)</f>
        <v>1g</v>
      </c>
      <c r="F74" s="17" t="str">
        <f>VLOOKUP($B74,G2.PL1!$C$10:$AF$35,5,0)</f>
        <v>Tiêm</v>
      </c>
      <c r="G74" s="17" t="str">
        <f>VLOOKUP($B74,G2.PL1!$C$10:$AF$35,6,0)</f>
        <v>Bột pha dung dịch tiêm</v>
      </c>
      <c r="H74" s="17" t="str">
        <f>VLOOKUP($B74,G2.PL1!$C$10:$AF$35,7,0)</f>
        <v>Hộp 10 lọ</v>
      </c>
      <c r="I74" s="17" t="s">
        <v>3</v>
      </c>
      <c r="J74" s="17" t="str">
        <f>VLOOKUP($B74,G2.PL1!$C$10:$AF$35,9,0)</f>
        <v>24 tháng</v>
      </c>
      <c r="K74" s="17" t="str">
        <f>VLOOKUP($B74,G2.PL1!$C$10:$AF$35,10,0)</f>
        <v>VN-20445-17</v>
      </c>
      <c r="L74" s="17" t="str">
        <f>VLOOKUP($B74,G2.PL1!$C$10:$AF$35,11,0)</f>
        <v>LDP Laboratorios
 Torlan SA</v>
      </c>
      <c r="M74" s="17" t="str">
        <f>VLOOKUP($B74,G2.PL1!$C$10:$AF$35,12,0)</f>
        <v>Tây Ban Nha</v>
      </c>
      <c r="N74" s="17" t="str">
        <f>VLOOKUP($B74,G2.PL1!$C$10:$AF$35,13,0)</f>
        <v>Lọ</v>
      </c>
      <c r="O74" s="18">
        <v>400</v>
      </c>
      <c r="P74" s="18">
        <v>400</v>
      </c>
      <c r="Q74" s="18">
        <v>400</v>
      </c>
      <c r="R74" s="18">
        <v>400</v>
      </c>
      <c r="S74" s="18">
        <v>1600</v>
      </c>
      <c r="T74" s="19">
        <f>VLOOKUP($B74,G2.PL1!$C$10:$AF$35,17,0)</f>
        <v>123000</v>
      </c>
      <c r="U74" s="18">
        <f t="shared" si="0"/>
        <v>196800000</v>
      </c>
      <c r="V74" s="19" t="str">
        <f>VLOOKUP($B74,G2.PL1!$C$10:$AF$35,30,0)</f>
        <v>Công ty Trách nhiệm hữu hạn Dược Phẩm Tự Đức</v>
      </c>
      <c r="W74" s="17" t="s">
        <v>295</v>
      </c>
      <c r="X74" s="20" t="s">
        <v>290</v>
      </c>
      <c r="Y74" s="17" t="s">
        <v>296</v>
      </c>
      <c r="Z74" s="21"/>
      <c r="AA74" s="21" t="e">
        <f>VLOOKUP(W74,#REF!,2,0)</f>
        <v>#REF!</v>
      </c>
      <c r="AB74" s="21"/>
    </row>
    <row r="75" spans="1:28" s="10" customFormat="1" ht="36">
      <c r="A75" s="17">
        <v>1</v>
      </c>
      <c r="B75" s="17" t="s">
        <v>6</v>
      </c>
      <c r="C75" s="17" t="str">
        <f>VLOOKUP(B75,G2.PL1!$C$10:$D$34,2,0)</f>
        <v>Cefoxitine Gerda 1G</v>
      </c>
      <c r="D75" s="17" t="str">
        <f>VLOOKUP($B75,G2.PL1!$C$10:$E$34,3,0)</f>
        <v>Cefoxitin  (dưới dạng Cefoxitin natri)</v>
      </c>
      <c r="E75" s="17" t="str">
        <f>VLOOKUP($B75,G2.PL1!$C$10:$F$34,4,0)</f>
        <v>1g</v>
      </c>
      <c r="F75" s="17" t="str">
        <f>VLOOKUP($B75,G2.PL1!$C$10:$AF$35,5,0)</f>
        <v>Tiêm</v>
      </c>
      <c r="G75" s="17" t="str">
        <f>VLOOKUP($B75,G2.PL1!$C$10:$AF$35,6,0)</f>
        <v>Bột pha dung dịch tiêm</v>
      </c>
      <c r="H75" s="17" t="str">
        <f>VLOOKUP($B75,G2.PL1!$C$10:$AF$35,7,0)</f>
        <v>Hộp 10 lọ</v>
      </c>
      <c r="I75" s="17" t="s">
        <v>3</v>
      </c>
      <c r="J75" s="17" t="str">
        <f>VLOOKUP($B75,G2.PL1!$C$10:$AF$35,9,0)</f>
        <v>24 tháng</v>
      </c>
      <c r="K75" s="17" t="str">
        <f>VLOOKUP($B75,G2.PL1!$C$10:$AF$35,10,0)</f>
        <v>VN-20445-17</v>
      </c>
      <c r="L75" s="17" t="str">
        <f>VLOOKUP($B75,G2.PL1!$C$10:$AF$35,11,0)</f>
        <v>LDP Laboratorios
 Torlan SA</v>
      </c>
      <c r="M75" s="17" t="str">
        <f>VLOOKUP($B75,G2.PL1!$C$10:$AF$35,12,0)</f>
        <v>Tây Ban Nha</v>
      </c>
      <c r="N75" s="17" t="str">
        <f>VLOOKUP($B75,G2.PL1!$C$10:$AF$35,13,0)</f>
        <v>Lọ</v>
      </c>
      <c r="O75" s="18">
        <v>240</v>
      </c>
      <c r="P75" s="18">
        <v>240</v>
      </c>
      <c r="Q75" s="18">
        <v>240</v>
      </c>
      <c r="R75" s="18">
        <v>240</v>
      </c>
      <c r="S75" s="18">
        <v>960</v>
      </c>
      <c r="T75" s="19">
        <f>VLOOKUP($B75,G2.PL1!$C$10:$AF$35,17,0)</f>
        <v>123000</v>
      </c>
      <c r="U75" s="18">
        <f t="shared" ref="U75:U138" si="1">S75*T75</f>
        <v>118080000</v>
      </c>
      <c r="V75" s="19" t="str">
        <f>VLOOKUP($B75,G2.PL1!$C$10:$AF$35,30,0)</f>
        <v>Công ty Trách nhiệm hữu hạn Dược Phẩm Tự Đức</v>
      </c>
      <c r="W75" s="17" t="s">
        <v>297</v>
      </c>
      <c r="X75" s="20" t="s">
        <v>290</v>
      </c>
      <c r="Y75" s="17" t="s">
        <v>298</v>
      </c>
      <c r="Z75" s="21"/>
      <c r="AA75" s="21" t="e">
        <f>VLOOKUP(W75,#REF!,2,0)</f>
        <v>#REF!</v>
      </c>
      <c r="AB75" s="21"/>
    </row>
    <row r="76" spans="1:28" s="10" customFormat="1" ht="36">
      <c r="A76" s="17">
        <v>1</v>
      </c>
      <c r="B76" s="17" t="s">
        <v>6</v>
      </c>
      <c r="C76" s="17" t="str">
        <f>VLOOKUP(B76,G2.PL1!$C$10:$D$34,2,0)</f>
        <v>Cefoxitine Gerda 1G</v>
      </c>
      <c r="D76" s="17" t="str">
        <f>VLOOKUP($B76,G2.PL1!$C$10:$E$34,3,0)</f>
        <v>Cefoxitin  (dưới dạng Cefoxitin natri)</v>
      </c>
      <c r="E76" s="17" t="str">
        <f>VLOOKUP($B76,G2.PL1!$C$10:$F$34,4,0)</f>
        <v>1g</v>
      </c>
      <c r="F76" s="17" t="str">
        <f>VLOOKUP($B76,G2.PL1!$C$10:$AF$35,5,0)</f>
        <v>Tiêm</v>
      </c>
      <c r="G76" s="17" t="str">
        <f>VLOOKUP($B76,G2.PL1!$C$10:$AF$35,6,0)</f>
        <v>Bột pha dung dịch tiêm</v>
      </c>
      <c r="H76" s="17" t="str">
        <f>VLOOKUP($B76,G2.PL1!$C$10:$AF$35,7,0)</f>
        <v>Hộp 10 lọ</v>
      </c>
      <c r="I76" s="17" t="s">
        <v>3</v>
      </c>
      <c r="J76" s="17" t="str">
        <f>VLOOKUP($B76,G2.PL1!$C$10:$AF$35,9,0)</f>
        <v>24 tháng</v>
      </c>
      <c r="K76" s="17" t="str">
        <f>VLOOKUP($B76,G2.PL1!$C$10:$AF$35,10,0)</f>
        <v>VN-20445-17</v>
      </c>
      <c r="L76" s="17" t="str">
        <f>VLOOKUP($B76,G2.PL1!$C$10:$AF$35,11,0)</f>
        <v>LDP Laboratorios
 Torlan SA</v>
      </c>
      <c r="M76" s="17" t="str">
        <f>VLOOKUP($B76,G2.PL1!$C$10:$AF$35,12,0)</f>
        <v>Tây Ban Nha</v>
      </c>
      <c r="N76" s="17" t="str">
        <f>VLOOKUP($B76,G2.PL1!$C$10:$AF$35,13,0)</f>
        <v>Lọ</v>
      </c>
      <c r="O76" s="18">
        <v>800</v>
      </c>
      <c r="P76" s="18">
        <v>800</v>
      </c>
      <c r="Q76" s="18">
        <v>800</v>
      </c>
      <c r="R76" s="18">
        <v>800</v>
      </c>
      <c r="S76" s="18">
        <v>3200</v>
      </c>
      <c r="T76" s="19">
        <f>VLOOKUP($B76,G2.PL1!$C$10:$AF$35,17,0)</f>
        <v>123000</v>
      </c>
      <c r="U76" s="18">
        <f t="shared" si="1"/>
        <v>393600000</v>
      </c>
      <c r="V76" s="19" t="str">
        <f>VLOOKUP($B76,G2.PL1!$C$10:$AF$35,30,0)</f>
        <v>Công ty Trách nhiệm hữu hạn Dược Phẩm Tự Đức</v>
      </c>
      <c r="W76" s="17" t="s">
        <v>299</v>
      </c>
      <c r="X76" s="20" t="s">
        <v>290</v>
      </c>
      <c r="Y76" s="17" t="s">
        <v>300</v>
      </c>
      <c r="Z76" s="21"/>
      <c r="AA76" s="21" t="e">
        <f>VLOOKUP(W76,#REF!,2,0)</f>
        <v>#REF!</v>
      </c>
      <c r="AB76" s="21"/>
    </row>
    <row r="77" spans="1:28" s="10" customFormat="1" ht="36">
      <c r="A77" s="17">
        <v>1</v>
      </c>
      <c r="B77" s="17" t="s">
        <v>6</v>
      </c>
      <c r="C77" s="17" t="str">
        <f>VLOOKUP(B77,G2.PL1!$C$10:$D$34,2,0)</f>
        <v>Cefoxitine Gerda 1G</v>
      </c>
      <c r="D77" s="17" t="str">
        <f>VLOOKUP($B77,G2.PL1!$C$10:$E$34,3,0)</f>
        <v>Cefoxitin  (dưới dạng Cefoxitin natri)</v>
      </c>
      <c r="E77" s="17" t="str">
        <f>VLOOKUP($B77,G2.PL1!$C$10:$F$34,4,0)</f>
        <v>1g</v>
      </c>
      <c r="F77" s="17" t="str">
        <f>VLOOKUP($B77,G2.PL1!$C$10:$AF$35,5,0)</f>
        <v>Tiêm</v>
      </c>
      <c r="G77" s="17" t="str">
        <f>VLOOKUP($B77,G2.PL1!$C$10:$AF$35,6,0)</f>
        <v>Bột pha dung dịch tiêm</v>
      </c>
      <c r="H77" s="17" t="str">
        <f>VLOOKUP($B77,G2.PL1!$C$10:$AF$35,7,0)</f>
        <v>Hộp 10 lọ</v>
      </c>
      <c r="I77" s="17" t="s">
        <v>3</v>
      </c>
      <c r="J77" s="17" t="str">
        <f>VLOOKUP($B77,G2.PL1!$C$10:$AF$35,9,0)</f>
        <v>24 tháng</v>
      </c>
      <c r="K77" s="17" t="str">
        <f>VLOOKUP($B77,G2.PL1!$C$10:$AF$35,10,0)</f>
        <v>VN-20445-17</v>
      </c>
      <c r="L77" s="17" t="str">
        <f>VLOOKUP($B77,G2.PL1!$C$10:$AF$35,11,0)</f>
        <v>LDP Laboratorios
 Torlan SA</v>
      </c>
      <c r="M77" s="17" t="str">
        <f>VLOOKUP($B77,G2.PL1!$C$10:$AF$35,12,0)</f>
        <v>Tây Ban Nha</v>
      </c>
      <c r="N77" s="17" t="str">
        <f>VLOOKUP($B77,G2.PL1!$C$10:$AF$35,13,0)</f>
        <v>Lọ</v>
      </c>
      <c r="O77" s="18">
        <v>4000</v>
      </c>
      <c r="P77" s="18">
        <v>4000</v>
      </c>
      <c r="Q77" s="18">
        <v>4000</v>
      </c>
      <c r="R77" s="18">
        <v>4000</v>
      </c>
      <c r="S77" s="18">
        <v>16000</v>
      </c>
      <c r="T77" s="19">
        <f>VLOOKUP($B77,G2.PL1!$C$10:$AF$35,17,0)</f>
        <v>123000</v>
      </c>
      <c r="U77" s="18">
        <f t="shared" si="1"/>
        <v>1968000000</v>
      </c>
      <c r="V77" s="19" t="str">
        <f>VLOOKUP($B77,G2.PL1!$C$10:$AF$35,30,0)</f>
        <v>Công ty Trách nhiệm hữu hạn Dược Phẩm Tự Đức</v>
      </c>
      <c r="W77" s="17" t="s">
        <v>301</v>
      </c>
      <c r="X77" s="20" t="s">
        <v>302</v>
      </c>
      <c r="Y77" s="17" t="s">
        <v>303</v>
      </c>
      <c r="Z77" s="21"/>
      <c r="AA77" s="21" t="e">
        <f>VLOOKUP(W77,#REF!,2,0)</f>
        <v>#REF!</v>
      </c>
      <c r="AB77" s="21"/>
    </row>
    <row r="78" spans="1:28" s="10" customFormat="1" ht="36">
      <c r="A78" s="17">
        <v>1</v>
      </c>
      <c r="B78" s="17" t="s">
        <v>6</v>
      </c>
      <c r="C78" s="17" t="str">
        <f>VLOOKUP(B78,G2.PL1!$C$10:$D$34,2,0)</f>
        <v>Cefoxitine Gerda 1G</v>
      </c>
      <c r="D78" s="17" t="str">
        <f>VLOOKUP($B78,G2.PL1!$C$10:$E$34,3,0)</f>
        <v>Cefoxitin  (dưới dạng Cefoxitin natri)</v>
      </c>
      <c r="E78" s="17" t="str">
        <f>VLOOKUP($B78,G2.PL1!$C$10:$F$34,4,0)</f>
        <v>1g</v>
      </c>
      <c r="F78" s="17" t="str">
        <f>VLOOKUP($B78,G2.PL1!$C$10:$AF$35,5,0)</f>
        <v>Tiêm</v>
      </c>
      <c r="G78" s="17" t="str">
        <f>VLOOKUP($B78,G2.PL1!$C$10:$AF$35,6,0)</f>
        <v>Bột pha dung dịch tiêm</v>
      </c>
      <c r="H78" s="17" t="str">
        <f>VLOOKUP($B78,G2.PL1!$C$10:$AF$35,7,0)</f>
        <v>Hộp 10 lọ</v>
      </c>
      <c r="I78" s="17" t="s">
        <v>3</v>
      </c>
      <c r="J78" s="17" t="str">
        <f>VLOOKUP($B78,G2.PL1!$C$10:$AF$35,9,0)</f>
        <v>24 tháng</v>
      </c>
      <c r="K78" s="17" t="str">
        <f>VLOOKUP($B78,G2.PL1!$C$10:$AF$35,10,0)</f>
        <v>VN-20445-17</v>
      </c>
      <c r="L78" s="17" t="str">
        <f>VLOOKUP($B78,G2.PL1!$C$10:$AF$35,11,0)</f>
        <v>LDP Laboratorios
 Torlan SA</v>
      </c>
      <c r="M78" s="17" t="str">
        <f>VLOOKUP($B78,G2.PL1!$C$10:$AF$35,12,0)</f>
        <v>Tây Ban Nha</v>
      </c>
      <c r="N78" s="17" t="str">
        <f>VLOOKUP($B78,G2.PL1!$C$10:$AF$35,13,0)</f>
        <v>Lọ</v>
      </c>
      <c r="O78" s="18">
        <v>240</v>
      </c>
      <c r="P78" s="18">
        <v>240</v>
      </c>
      <c r="Q78" s="18">
        <v>240</v>
      </c>
      <c r="R78" s="18">
        <v>240</v>
      </c>
      <c r="S78" s="18">
        <v>960</v>
      </c>
      <c r="T78" s="19">
        <f>VLOOKUP($B78,G2.PL1!$C$10:$AF$35,17,0)</f>
        <v>123000</v>
      </c>
      <c r="U78" s="18">
        <f t="shared" si="1"/>
        <v>118080000</v>
      </c>
      <c r="V78" s="19" t="str">
        <f>VLOOKUP($B78,G2.PL1!$C$10:$AF$35,30,0)</f>
        <v>Công ty Trách nhiệm hữu hạn Dược Phẩm Tự Đức</v>
      </c>
      <c r="W78" s="17" t="s">
        <v>304</v>
      </c>
      <c r="X78" s="20" t="s">
        <v>302</v>
      </c>
      <c r="Y78" s="17" t="s">
        <v>305</v>
      </c>
      <c r="Z78" s="21"/>
      <c r="AA78" s="21" t="e">
        <f>VLOOKUP(W78,#REF!,2,0)</f>
        <v>#REF!</v>
      </c>
      <c r="AB78" s="21"/>
    </row>
    <row r="79" spans="1:28" s="10" customFormat="1" ht="36">
      <c r="A79" s="17">
        <v>1</v>
      </c>
      <c r="B79" s="17" t="s">
        <v>6</v>
      </c>
      <c r="C79" s="17" t="str">
        <f>VLOOKUP(B79,G2.PL1!$C$10:$D$34,2,0)</f>
        <v>Cefoxitine Gerda 1G</v>
      </c>
      <c r="D79" s="17" t="str">
        <f>VLOOKUP($B79,G2.PL1!$C$10:$E$34,3,0)</f>
        <v>Cefoxitin  (dưới dạng Cefoxitin natri)</v>
      </c>
      <c r="E79" s="17" t="str">
        <f>VLOOKUP($B79,G2.PL1!$C$10:$F$34,4,0)</f>
        <v>1g</v>
      </c>
      <c r="F79" s="17" t="str">
        <f>VLOOKUP($B79,G2.PL1!$C$10:$AF$35,5,0)</f>
        <v>Tiêm</v>
      </c>
      <c r="G79" s="17" t="str">
        <f>VLOOKUP($B79,G2.PL1!$C$10:$AF$35,6,0)</f>
        <v>Bột pha dung dịch tiêm</v>
      </c>
      <c r="H79" s="17" t="str">
        <f>VLOOKUP($B79,G2.PL1!$C$10:$AF$35,7,0)</f>
        <v>Hộp 10 lọ</v>
      </c>
      <c r="I79" s="17" t="s">
        <v>3</v>
      </c>
      <c r="J79" s="17" t="str">
        <f>VLOOKUP($B79,G2.PL1!$C$10:$AF$35,9,0)</f>
        <v>24 tháng</v>
      </c>
      <c r="K79" s="17" t="str">
        <f>VLOOKUP($B79,G2.PL1!$C$10:$AF$35,10,0)</f>
        <v>VN-20445-17</v>
      </c>
      <c r="L79" s="17" t="str">
        <f>VLOOKUP($B79,G2.PL1!$C$10:$AF$35,11,0)</f>
        <v>LDP Laboratorios
 Torlan SA</v>
      </c>
      <c r="M79" s="17" t="str">
        <f>VLOOKUP($B79,G2.PL1!$C$10:$AF$35,12,0)</f>
        <v>Tây Ban Nha</v>
      </c>
      <c r="N79" s="17" t="str">
        <f>VLOOKUP($B79,G2.PL1!$C$10:$AF$35,13,0)</f>
        <v>Lọ</v>
      </c>
      <c r="O79" s="18">
        <v>200</v>
      </c>
      <c r="P79" s="18">
        <v>200</v>
      </c>
      <c r="Q79" s="18">
        <v>200</v>
      </c>
      <c r="R79" s="18">
        <v>200</v>
      </c>
      <c r="S79" s="18">
        <v>800</v>
      </c>
      <c r="T79" s="19">
        <f>VLOOKUP($B79,G2.PL1!$C$10:$AF$35,17,0)</f>
        <v>123000</v>
      </c>
      <c r="U79" s="18">
        <f t="shared" si="1"/>
        <v>98400000</v>
      </c>
      <c r="V79" s="19" t="str">
        <f>VLOOKUP($B79,G2.PL1!$C$10:$AF$35,30,0)</f>
        <v>Công ty Trách nhiệm hữu hạn Dược Phẩm Tự Đức</v>
      </c>
      <c r="W79" s="17" t="s">
        <v>306</v>
      </c>
      <c r="X79" s="20" t="s">
        <v>302</v>
      </c>
      <c r="Y79" s="17" t="s">
        <v>307</v>
      </c>
      <c r="Z79" s="21"/>
      <c r="AA79" s="21" t="e">
        <f>VLOOKUP(W79,#REF!,2,0)</f>
        <v>#REF!</v>
      </c>
      <c r="AB79" s="21"/>
    </row>
    <row r="80" spans="1:28" s="10" customFormat="1" ht="36">
      <c r="A80" s="17">
        <v>1</v>
      </c>
      <c r="B80" s="17" t="s">
        <v>6</v>
      </c>
      <c r="C80" s="17" t="str">
        <f>VLOOKUP(B80,G2.PL1!$C$10:$D$34,2,0)</f>
        <v>Cefoxitine Gerda 1G</v>
      </c>
      <c r="D80" s="17" t="str">
        <f>VLOOKUP($B80,G2.PL1!$C$10:$E$34,3,0)</f>
        <v>Cefoxitin  (dưới dạng Cefoxitin natri)</v>
      </c>
      <c r="E80" s="17" t="str">
        <f>VLOOKUP($B80,G2.PL1!$C$10:$F$34,4,0)</f>
        <v>1g</v>
      </c>
      <c r="F80" s="17" t="str">
        <f>VLOOKUP($B80,G2.PL1!$C$10:$AF$35,5,0)</f>
        <v>Tiêm</v>
      </c>
      <c r="G80" s="17" t="str">
        <f>VLOOKUP($B80,G2.PL1!$C$10:$AF$35,6,0)</f>
        <v>Bột pha dung dịch tiêm</v>
      </c>
      <c r="H80" s="17" t="str">
        <f>VLOOKUP($B80,G2.PL1!$C$10:$AF$35,7,0)</f>
        <v>Hộp 10 lọ</v>
      </c>
      <c r="I80" s="17" t="s">
        <v>3</v>
      </c>
      <c r="J80" s="17" t="str">
        <f>VLOOKUP($B80,G2.PL1!$C$10:$AF$35,9,0)</f>
        <v>24 tháng</v>
      </c>
      <c r="K80" s="17" t="str">
        <f>VLOOKUP($B80,G2.PL1!$C$10:$AF$35,10,0)</f>
        <v>VN-20445-17</v>
      </c>
      <c r="L80" s="17" t="str">
        <f>VLOOKUP($B80,G2.PL1!$C$10:$AF$35,11,0)</f>
        <v>LDP Laboratorios
 Torlan SA</v>
      </c>
      <c r="M80" s="17" t="str">
        <f>VLOOKUP($B80,G2.PL1!$C$10:$AF$35,12,0)</f>
        <v>Tây Ban Nha</v>
      </c>
      <c r="N80" s="17" t="str">
        <f>VLOOKUP($B80,G2.PL1!$C$10:$AF$35,13,0)</f>
        <v>Lọ</v>
      </c>
      <c r="O80" s="18">
        <v>520</v>
      </c>
      <c r="P80" s="18">
        <v>520</v>
      </c>
      <c r="Q80" s="18">
        <v>520</v>
      </c>
      <c r="R80" s="18">
        <v>520</v>
      </c>
      <c r="S80" s="18">
        <v>2080</v>
      </c>
      <c r="T80" s="19">
        <f>VLOOKUP($B80,G2.PL1!$C$10:$AF$35,17,0)</f>
        <v>123000</v>
      </c>
      <c r="U80" s="18">
        <f t="shared" si="1"/>
        <v>255840000</v>
      </c>
      <c r="V80" s="19" t="str">
        <f>VLOOKUP($B80,G2.PL1!$C$10:$AF$35,30,0)</f>
        <v>Công ty Trách nhiệm hữu hạn Dược Phẩm Tự Đức</v>
      </c>
      <c r="W80" s="17" t="s">
        <v>308</v>
      </c>
      <c r="X80" s="20" t="s">
        <v>302</v>
      </c>
      <c r="Y80" s="53">
        <v>67014</v>
      </c>
      <c r="Z80" s="21"/>
      <c r="AA80" s="21" t="e">
        <f>VLOOKUP(W80,#REF!,2,0)</f>
        <v>#REF!</v>
      </c>
      <c r="AB80" s="21"/>
    </row>
    <row r="81" spans="1:28" s="10" customFormat="1" ht="36">
      <c r="A81" s="17">
        <v>1</v>
      </c>
      <c r="B81" s="17" t="s">
        <v>6</v>
      </c>
      <c r="C81" s="17" t="str">
        <f>VLOOKUP(B81,G2.PL1!$C$10:$D$34,2,0)</f>
        <v>Cefoxitine Gerda 1G</v>
      </c>
      <c r="D81" s="17" t="str">
        <f>VLOOKUP($B81,G2.PL1!$C$10:$E$34,3,0)</f>
        <v>Cefoxitin  (dưới dạng Cefoxitin natri)</v>
      </c>
      <c r="E81" s="17" t="str">
        <f>VLOOKUP($B81,G2.PL1!$C$10:$F$34,4,0)</f>
        <v>1g</v>
      </c>
      <c r="F81" s="17" t="str">
        <f>VLOOKUP($B81,G2.PL1!$C$10:$AF$35,5,0)</f>
        <v>Tiêm</v>
      </c>
      <c r="G81" s="17" t="str">
        <f>VLOOKUP($B81,G2.PL1!$C$10:$AF$35,6,0)</f>
        <v>Bột pha dung dịch tiêm</v>
      </c>
      <c r="H81" s="17" t="str">
        <f>VLOOKUP($B81,G2.PL1!$C$10:$AF$35,7,0)</f>
        <v>Hộp 10 lọ</v>
      </c>
      <c r="I81" s="17" t="s">
        <v>3</v>
      </c>
      <c r="J81" s="17" t="str">
        <f>VLOOKUP($B81,G2.PL1!$C$10:$AF$35,9,0)</f>
        <v>24 tháng</v>
      </c>
      <c r="K81" s="17" t="str">
        <f>VLOOKUP($B81,G2.PL1!$C$10:$AF$35,10,0)</f>
        <v>VN-20445-17</v>
      </c>
      <c r="L81" s="17" t="str">
        <f>VLOOKUP($B81,G2.PL1!$C$10:$AF$35,11,0)</f>
        <v>LDP Laboratorios
 Torlan SA</v>
      </c>
      <c r="M81" s="17" t="str">
        <f>VLOOKUP($B81,G2.PL1!$C$10:$AF$35,12,0)</f>
        <v>Tây Ban Nha</v>
      </c>
      <c r="N81" s="17" t="str">
        <f>VLOOKUP($B81,G2.PL1!$C$10:$AF$35,13,0)</f>
        <v>Lọ</v>
      </c>
      <c r="O81" s="18">
        <v>2400</v>
      </c>
      <c r="P81" s="18">
        <v>2400</v>
      </c>
      <c r="Q81" s="18">
        <v>2400</v>
      </c>
      <c r="R81" s="18">
        <v>2400</v>
      </c>
      <c r="S81" s="18">
        <v>9600</v>
      </c>
      <c r="T81" s="19">
        <f>VLOOKUP($B81,G2.PL1!$C$10:$AF$35,17,0)</f>
        <v>123000</v>
      </c>
      <c r="U81" s="18">
        <f t="shared" si="1"/>
        <v>1180800000</v>
      </c>
      <c r="V81" s="19" t="str">
        <f>VLOOKUP($B81,G2.PL1!$C$10:$AF$35,30,0)</f>
        <v>Công ty Trách nhiệm hữu hạn Dược Phẩm Tự Đức</v>
      </c>
      <c r="W81" s="17" t="s">
        <v>309</v>
      </c>
      <c r="X81" s="20" t="s">
        <v>154</v>
      </c>
      <c r="Y81" s="17" t="s">
        <v>310</v>
      </c>
      <c r="Z81" s="21"/>
      <c r="AA81" s="21" t="e">
        <f>VLOOKUP(W81,#REF!,2,0)</f>
        <v>#REF!</v>
      </c>
      <c r="AB81" s="21"/>
    </row>
    <row r="82" spans="1:28" s="11" customFormat="1" ht="36">
      <c r="A82" s="17">
        <v>1</v>
      </c>
      <c r="B82" s="17" t="s">
        <v>6</v>
      </c>
      <c r="C82" s="17" t="str">
        <f>VLOOKUP(B82,G2.PL1!$C$10:$D$34,2,0)</f>
        <v>Cefoxitine Gerda 1G</v>
      </c>
      <c r="D82" s="17" t="str">
        <f>VLOOKUP($B82,G2.PL1!$C$10:$E$34,3,0)</f>
        <v>Cefoxitin  (dưới dạng Cefoxitin natri)</v>
      </c>
      <c r="E82" s="17" t="str">
        <f>VLOOKUP($B82,G2.PL1!$C$10:$F$34,4,0)</f>
        <v>1g</v>
      </c>
      <c r="F82" s="17" t="str">
        <f>VLOOKUP($B82,G2.PL1!$C$10:$AF$35,5,0)</f>
        <v>Tiêm</v>
      </c>
      <c r="G82" s="17" t="str">
        <f>VLOOKUP($B82,G2.PL1!$C$10:$AF$35,6,0)</f>
        <v>Bột pha dung dịch tiêm</v>
      </c>
      <c r="H82" s="17" t="str">
        <f>VLOOKUP($B82,G2.PL1!$C$10:$AF$35,7,0)</f>
        <v>Hộp 10 lọ</v>
      </c>
      <c r="I82" s="17" t="s">
        <v>3</v>
      </c>
      <c r="J82" s="17" t="str">
        <f>VLOOKUP($B82,G2.PL1!$C$10:$AF$35,9,0)</f>
        <v>24 tháng</v>
      </c>
      <c r="K82" s="17" t="str">
        <f>VLOOKUP($B82,G2.PL1!$C$10:$AF$35,10,0)</f>
        <v>VN-20445-17</v>
      </c>
      <c r="L82" s="17" t="str">
        <f>VLOOKUP($B82,G2.PL1!$C$10:$AF$35,11,0)</f>
        <v>LDP Laboratorios
 Torlan SA</v>
      </c>
      <c r="M82" s="17" t="str">
        <f>VLOOKUP($B82,G2.PL1!$C$10:$AF$35,12,0)</f>
        <v>Tây Ban Nha</v>
      </c>
      <c r="N82" s="17" t="str">
        <f>VLOOKUP($B82,G2.PL1!$C$10:$AF$35,13,0)</f>
        <v>Lọ</v>
      </c>
      <c r="O82" s="18">
        <v>3588</v>
      </c>
      <c r="P82" s="18">
        <v>3588</v>
      </c>
      <c r="Q82" s="18">
        <v>3588</v>
      </c>
      <c r="R82" s="18">
        <v>3588</v>
      </c>
      <c r="S82" s="18">
        <v>14352</v>
      </c>
      <c r="T82" s="19">
        <f>VLOOKUP($B82,G2.PL1!$C$10:$AF$35,17,0)</f>
        <v>123000</v>
      </c>
      <c r="U82" s="18">
        <f t="shared" si="1"/>
        <v>1765296000</v>
      </c>
      <c r="V82" s="19" t="str">
        <f>VLOOKUP($B82,G2.PL1!$C$10:$AF$35,30,0)</f>
        <v>Công ty Trách nhiệm hữu hạn Dược Phẩm Tự Đức</v>
      </c>
      <c r="W82" s="17" t="s">
        <v>311</v>
      </c>
      <c r="X82" s="20" t="s">
        <v>312</v>
      </c>
      <c r="Y82" s="17" t="s">
        <v>313</v>
      </c>
      <c r="Z82" s="24"/>
      <c r="AA82" s="21" t="e">
        <f>VLOOKUP(W82,#REF!,2,0)</f>
        <v>#REF!</v>
      </c>
      <c r="AB82" s="24"/>
    </row>
    <row r="83" spans="1:28" s="10" customFormat="1" ht="36">
      <c r="A83" s="17">
        <v>1</v>
      </c>
      <c r="B83" s="17" t="s">
        <v>6</v>
      </c>
      <c r="C83" s="17" t="str">
        <f>VLOOKUP(B83,G2.PL1!$C$10:$D$34,2,0)</f>
        <v>Cefoxitine Gerda 1G</v>
      </c>
      <c r="D83" s="17" t="str">
        <f>VLOOKUP($B83,G2.PL1!$C$10:$E$34,3,0)</f>
        <v>Cefoxitin  (dưới dạng Cefoxitin natri)</v>
      </c>
      <c r="E83" s="17" t="str">
        <f>VLOOKUP($B83,G2.PL1!$C$10:$F$34,4,0)</f>
        <v>1g</v>
      </c>
      <c r="F83" s="17" t="str">
        <f>VLOOKUP($B83,G2.PL1!$C$10:$AF$35,5,0)</f>
        <v>Tiêm</v>
      </c>
      <c r="G83" s="17" t="str">
        <f>VLOOKUP($B83,G2.PL1!$C$10:$AF$35,6,0)</f>
        <v>Bột pha dung dịch tiêm</v>
      </c>
      <c r="H83" s="17" t="str">
        <f>VLOOKUP($B83,G2.PL1!$C$10:$AF$35,7,0)</f>
        <v>Hộp 10 lọ</v>
      </c>
      <c r="I83" s="17" t="s">
        <v>3</v>
      </c>
      <c r="J83" s="17" t="str">
        <f>VLOOKUP($B83,G2.PL1!$C$10:$AF$35,9,0)</f>
        <v>24 tháng</v>
      </c>
      <c r="K83" s="17" t="str">
        <f>VLOOKUP($B83,G2.PL1!$C$10:$AF$35,10,0)</f>
        <v>VN-20445-17</v>
      </c>
      <c r="L83" s="17" t="str">
        <f>VLOOKUP($B83,G2.PL1!$C$10:$AF$35,11,0)</f>
        <v>LDP Laboratorios
 Torlan SA</v>
      </c>
      <c r="M83" s="17" t="str">
        <f>VLOOKUP($B83,G2.PL1!$C$10:$AF$35,12,0)</f>
        <v>Tây Ban Nha</v>
      </c>
      <c r="N83" s="17" t="str">
        <f>VLOOKUP($B83,G2.PL1!$C$10:$AF$35,13,0)</f>
        <v>Lọ</v>
      </c>
      <c r="O83" s="18">
        <v>363</v>
      </c>
      <c r="P83" s="18">
        <v>364</v>
      </c>
      <c r="Q83" s="18">
        <v>364</v>
      </c>
      <c r="R83" s="18">
        <v>364</v>
      </c>
      <c r="S83" s="18">
        <v>1455</v>
      </c>
      <c r="T83" s="19">
        <f>VLOOKUP($B83,G2.PL1!$C$10:$AF$35,17,0)</f>
        <v>123000</v>
      </c>
      <c r="U83" s="18">
        <f t="shared" si="1"/>
        <v>178965000</v>
      </c>
      <c r="V83" s="19" t="str">
        <f>VLOOKUP($B83,G2.PL1!$C$10:$AF$35,30,0)</f>
        <v>Công ty Trách nhiệm hữu hạn Dược Phẩm Tự Đức</v>
      </c>
      <c r="W83" s="17" t="s">
        <v>314</v>
      </c>
      <c r="X83" s="20" t="s">
        <v>312</v>
      </c>
      <c r="Y83" s="17" t="s">
        <v>315</v>
      </c>
      <c r="Z83" s="21"/>
      <c r="AA83" s="21" t="e">
        <f>VLOOKUP(W83,#REF!,2,0)</f>
        <v>#REF!</v>
      </c>
      <c r="AB83" s="21"/>
    </row>
    <row r="84" spans="1:28" s="10" customFormat="1" ht="36">
      <c r="A84" s="17">
        <v>1</v>
      </c>
      <c r="B84" s="17" t="s">
        <v>6</v>
      </c>
      <c r="C84" s="17" t="str">
        <f>VLOOKUP(B84,G2.PL1!$C$10:$D$34,2,0)</f>
        <v>Cefoxitine Gerda 1G</v>
      </c>
      <c r="D84" s="17" t="str">
        <f>VLOOKUP($B84,G2.PL1!$C$10:$E$34,3,0)</f>
        <v>Cefoxitin  (dưới dạng Cefoxitin natri)</v>
      </c>
      <c r="E84" s="17" t="str">
        <f>VLOOKUP($B84,G2.PL1!$C$10:$F$34,4,0)</f>
        <v>1g</v>
      </c>
      <c r="F84" s="17" t="str">
        <f>VLOOKUP($B84,G2.PL1!$C$10:$AF$35,5,0)</f>
        <v>Tiêm</v>
      </c>
      <c r="G84" s="17" t="str">
        <f>VLOOKUP($B84,G2.PL1!$C$10:$AF$35,6,0)</f>
        <v>Bột pha dung dịch tiêm</v>
      </c>
      <c r="H84" s="17" t="str">
        <f>VLOOKUP($B84,G2.PL1!$C$10:$AF$35,7,0)</f>
        <v>Hộp 10 lọ</v>
      </c>
      <c r="I84" s="17" t="s">
        <v>3</v>
      </c>
      <c r="J84" s="17" t="str">
        <f>VLOOKUP($B84,G2.PL1!$C$10:$AF$35,9,0)</f>
        <v>24 tháng</v>
      </c>
      <c r="K84" s="17" t="str">
        <f>VLOOKUP($B84,G2.PL1!$C$10:$AF$35,10,0)</f>
        <v>VN-20445-17</v>
      </c>
      <c r="L84" s="17" t="str">
        <f>VLOOKUP($B84,G2.PL1!$C$10:$AF$35,11,0)</f>
        <v>LDP Laboratorios
 Torlan SA</v>
      </c>
      <c r="M84" s="17" t="str">
        <f>VLOOKUP($B84,G2.PL1!$C$10:$AF$35,12,0)</f>
        <v>Tây Ban Nha</v>
      </c>
      <c r="N84" s="17" t="str">
        <f>VLOOKUP($B84,G2.PL1!$C$10:$AF$35,13,0)</f>
        <v>Lọ</v>
      </c>
      <c r="O84" s="18">
        <v>40</v>
      </c>
      <c r="P84" s="18">
        <v>48</v>
      </c>
      <c r="Q84" s="18">
        <v>56</v>
      </c>
      <c r="R84" s="18">
        <v>56</v>
      </c>
      <c r="S84" s="18">
        <v>200</v>
      </c>
      <c r="T84" s="19">
        <f>VLOOKUP($B84,G2.PL1!$C$10:$AF$35,17,0)</f>
        <v>123000</v>
      </c>
      <c r="U84" s="18">
        <f t="shared" si="1"/>
        <v>24600000</v>
      </c>
      <c r="V84" s="19" t="str">
        <f>VLOOKUP($B84,G2.PL1!$C$10:$AF$35,30,0)</f>
        <v>Công ty Trách nhiệm hữu hạn Dược Phẩm Tự Đức</v>
      </c>
      <c r="W84" s="17" t="s">
        <v>316</v>
      </c>
      <c r="X84" s="20" t="s">
        <v>312</v>
      </c>
      <c r="Y84" s="17" t="s">
        <v>317</v>
      </c>
      <c r="Z84" s="21"/>
      <c r="AA84" s="21" t="e">
        <f>VLOOKUP(W84,#REF!,2,0)</f>
        <v>#REF!</v>
      </c>
      <c r="AB84" s="21"/>
    </row>
    <row r="85" spans="1:28" s="10" customFormat="1" ht="36">
      <c r="A85" s="17">
        <v>1</v>
      </c>
      <c r="B85" s="17" t="s">
        <v>6</v>
      </c>
      <c r="C85" s="17" t="str">
        <f>VLOOKUP(B85,G2.PL1!$C$10:$D$34,2,0)</f>
        <v>Cefoxitine Gerda 1G</v>
      </c>
      <c r="D85" s="17" t="str">
        <f>VLOOKUP($B85,G2.PL1!$C$10:$E$34,3,0)</f>
        <v>Cefoxitin  (dưới dạng Cefoxitin natri)</v>
      </c>
      <c r="E85" s="17" t="str">
        <f>VLOOKUP($B85,G2.PL1!$C$10:$F$34,4,0)</f>
        <v>1g</v>
      </c>
      <c r="F85" s="17" t="str">
        <f>VLOOKUP($B85,G2.PL1!$C$10:$AF$35,5,0)</f>
        <v>Tiêm</v>
      </c>
      <c r="G85" s="17" t="str">
        <f>VLOOKUP($B85,G2.PL1!$C$10:$AF$35,6,0)</f>
        <v>Bột pha dung dịch tiêm</v>
      </c>
      <c r="H85" s="17" t="str">
        <f>VLOOKUP($B85,G2.PL1!$C$10:$AF$35,7,0)</f>
        <v>Hộp 10 lọ</v>
      </c>
      <c r="I85" s="17" t="s">
        <v>3</v>
      </c>
      <c r="J85" s="17" t="str">
        <f>VLOOKUP($B85,G2.PL1!$C$10:$AF$35,9,0)</f>
        <v>24 tháng</v>
      </c>
      <c r="K85" s="17" t="str">
        <f>VLOOKUP($B85,G2.PL1!$C$10:$AF$35,10,0)</f>
        <v>VN-20445-17</v>
      </c>
      <c r="L85" s="17" t="str">
        <f>VLOOKUP($B85,G2.PL1!$C$10:$AF$35,11,0)</f>
        <v>LDP Laboratorios
 Torlan SA</v>
      </c>
      <c r="M85" s="17" t="str">
        <f>VLOOKUP($B85,G2.PL1!$C$10:$AF$35,12,0)</f>
        <v>Tây Ban Nha</v>
      </c>
      <c r="N85" s="17" t="str">
        <f>VLOOKUP($B85,G2.PL1!$C$10:$AF$35,13,0)</f>
        <v>Lọ</v>
      </c>
      <c r="O85" s="18">
        <v>16000</v>
      </c>
      <c r="P85" s="18">
        <v>16000</v>
      </c>
      <c r="Q85" s="18">
        <v>16000</v>
      </c>
      <c r="R85" s="18">
        <v>16000</v>
      </c>
      <c r="S85" s="18">
        <v>64000</v>
      </c>
      <c r="T85" s="19">
        <f>VLOOKUP($B85,G2.PL1!$C$10:$AF$35,17,0)</f>
        <v>123000</v>
      </c>
      <c r="U85" s="18">
        <f t="shared" si="1"/>
        <v>7872000000</v>
      </c>
      <c r="V85" s="19" t="str">
        <f>VLOOKUP($B85,G2.PL1!$C$10:$AF$35,30,0)</f>
        <v>Công ty Trách nhiệm hữu hạn Dược Phẩm Tự Đức</v>
      </c>
      <c r="W85" s="17" t="s">
        <v>318</v>
      </c>
      <c r="X85" s="20" t="s">
        <v>312</v>
      </c>
      <c r="Y85" s="17" t="s">
        <v>319</v>
      </c>
      <c r="Z85" s="21"/>
      <c r="AA85" s="21" t="e">
        <f>VLOOKUP(W85,#REF!,2,0)</f>
        <v>#REF!</v>
      </c>
      <c r="AB85" s="21"/>
    </row>
    <row r="86" spans="1:28" s="10" customFormat="1" ht="36">
      <c r="A86" s="17">
        <v>1</v>
      </c>
      <c r="B86" s="17" t="s">
        <v>6</v>
      </c>
      <c r="C86" s="17" t="str">
        <f>VLOOKUP(B86,G2.PL1!$C$10:$D$34,2,0)</f>
        <v>Cefoxitine Gerda 1G</v>
      </c>
      <c r="D86" s="17" t="str">
        <f>VLOOKUP($B86,G2.PL1!$C$10:$E$34,3,0)</f>
        <v>Cefoxitin  (dưới dạng Cefoxitin natri)</v>
      </c>
      <c r="E86" s="17" t="str">
        <f>VLOOKUP($B86,G2.PL1!$C$10:$F$34,4,0)</f>
        <v>1g</v>
      </c>
      <c r="F86" s="17" t="str">
        <f>VLOOKUP($B86,G2.PL1!$C$10:$AF$35,5,0)</f>
        <v>Tiêm</v>
      </c>
      <c r="G86" s="17" t="str">
        <f>VLOOKUP($B86,G2.PL1!$C$10:$AF$35,6,0)</f>
        <v>Bột pha dung dịch tiêm</v>
      </c>
      <c r="H86" s="17" t="str">
        <f>VLOOKUP($B86,G2.PL1!$C$10:$AF$35,7,0)</f>
        <v>Hộp 10 lọ</v>
      </c>
      <c r="I86" s="17" t="s">
        <v>3</v>
      </c>
      <c r="J86" s="17" t="str">
        <f>VLOOKUP($B86,G2.PL1!$C$10:$AF$35,9,0)</f>
        <v>24 tháng</v>
      </c>
      <c r="K86" s="17" t="str">
        <f>VLOOKUP($B86,G2.PL1!$C$10:$AF$35,10,0)</f>
        <v>VN-20445-17</v>
      </c>
      <c r="L86" s="17" t="str">
        <f>VLOOKUP($B86,G2.PL1!$C$10:$AF$35,11,0)</f>
        <v>LDP Laboratorios
 Torlan SA</v>
      </c>
      <c r="M86" s="17" t="str">
        <f>VLOOKUP($B86,G2.PL1!$C$10:$AF$35,12,0)</f>
        <v>Tây Ban Nha</v>
      </c>
      <c r="N86" s="17" t="str">
        <f>VLOOKUP($B86,G2.PL1!$C$10:$AF$35,13,0)</f>
        <v>Lọ</v>
      </c>
      <c r="O86" s="18">
        <v>468</v>
      </c>
      <c r="P86" s="18">
        <v>468</v>
      </c>
      <c r="Q86" s="18">
        <v>468</v>
      </c>
      <c r="R86" s="18">
        <v>468</v>
      </c>
      <c r="S86" s="18">
        <v>1872</v>
      </c>
      <c r="T86" s="19">
        <f>VLOOKUP($B86,G2.PL1!$C$10:$AF$35,17,0)</f>
        <v>123000</v>
      </c>
      <c r="U86" s="18">
        <f t="shared" si="1"/>
        <v>230256000</v>
      </c>
      <c r="V86" s="19" t="str">
        <f>VLOOKUP($B86,G2.PL1!$C$10:$AF$35,30,0)</f>
        <v>Công ty Trách nhiệm hữu hạn Dược Phẩm Tự Đức</v>
      </c>
      <c r="W86" s="17" t="s">
        <v>320</v>
      </c>
      <c r="X86" s="20" t="s">
        <v>312</v>
      </c>
      <c r="Y86" s="17" t="s">
        <v>321</v>
      </c>
      <c r="Z86" s="21"/>
      <c r="AA86" s="21" t="e">
        <f>VLOOKUP(W86,#REF!,2,0)</f>
        <v>#REF!</v>
      </c>
      <c r="AB86" s="21"/>
    </row>
    <row r="87" spans="1:28" s="10" customFormat="1" ht="36">
      <c r="A87" s="17">
        <v>1</v>
      </c>
      <c r="B87" s="17" t="s">
        <v>6</v>
      </c>
      <c r="C87" s="17" t="str">
        <f>VLOOKUP(B87,G2.PL1!$C$10:$D$34,2,0)</f>
        <v>Cefoxitine Gerda 1G</v>
      </c>
      <c r="D87" s="17" t="str">
        <f>VLOOKUP($B87,G2.PL1!$C$10:$E$34,3,0)</f>
        <v>Cefoxitin  (dưới dạng Cefoxitin natri)</v>
      </c>
      <c r="E87" s="17" t="str">
        <f>VLOOKUP($B87,G2.PL1!$C$10:$F$34,4,0)</f>
        <v>1g</v>
      </c>
      <c r="F87" s="17" t="str">
        <f>VLOOKUP($B87,G2.PL1!$C$10:$AF$35,5,0)</f>
        <v>Tiêm</v>
      </c>
      <c r="G87" s="17" t="str">
        <f>VLOOKUP($B87,G2.PL1!$C$10:$AF$35,6,0)</f>
        <v>Bột pha dung dịch tiêm</v>
      </c>
      <c r="H87" s="17" t="str">
        <f>VLOOKUP($B87,G2.PL1!$C$10:$AF$35,7,0)</f>
        <v>Hộp 10 lọ</v>
      </c>
      <c r="I87" s="17" t="s">
        <v>3</v>
      </c>
      <c r="J87" s="17" t="str">
        <f>VLOOKUP($B87,G2.PL1!$C$10:$AF$35,9,0)</f>
        <v>24 tháng</v>
      </c>
      <c r="K87" s="17" t="str">
        <f>VLOOKUP($B87,G2.PL1!$C$10:$AF$35,10,0)</f>
        <v>VN-20445-17</v>
      </c>
      <c r="L87" s="17" t="str">
        <f>VLOOKUP($B87,G2.PL1!$C$10:$AF$35,11,0)</f>
        <v>LDP Laboratorios
 Torlan SA</v>
      </c>
      <c r="M87" s="17" t="str">
        <f>VLOOKUP($B87,G2.PL1!$C$10:$AF$35,12,0)</f>
        <v>Tây Ban Nha</v>
      </c>
      <c r="N87" s="17" t="str">
        <f>VLOOKUP($B87,G2.PL1!$C$10:$AF$35,13,0)</f>
        <v>Lọ</v>
      </c>
      <c r="O87" s="18">
        <v>56</v>
      </c>
      <c r="P87" s="18">
        <v>56</v>
      </c>
      <c r="Q87" s="18">
        <v>56</v>
      </c>
      <c r="R87" s="18">
        <v>56</v>
      </c>
      <c r="S87" s="18">
        <v>224</v>
      </c>
      <c r="T87" s="19">
        <f>VLOOKUP($B87,G2.PL1!$C$10:$AF$35,17,0)</f>
        <v>123000</v>
      </c>
      <c r="U87" s="18">
        <f t="shared" si="1"/>
        <v>27552000</v>
      </c>
      <c r="V87" s="19" t="str">
        <f>VLOOKUP($B87,G2.PL1!$C$10:$AF$35,30,0)</f>
        <v>Công ty Trách nhiệm hữu hạn Dược Phẩm Tự Đức</v>
      </c>
      <c r="W87" s="17" t="s">
        <v>322</v>
      </c>
      <c r="X87" s="20" t="s">
        <v>312</v>
      </c>
      <c r="Y87" s="17" t="s">
        <v>323</v>
      </c>
      <c r="Z87" s="21"/>
      <c r="AA87" s="21" t="e">
        <f>VLOOKUP(W87,#REF!,2,0)</f>
        <v>#REF!</v>
      </c>
      <c r="AB87" s="21"/>
    </row>
    <row r="88" spans="1:28" s="10" customFormat="1" ht="36">
      <c r="A88" s="17">
        <v>1</v>
      </c>
      <c r="B88" s="17" t="s">
        <v>6</v>
      </c>
      <c r="C88" s="17" t="str">
        <f>VLOOKUP(B88,G2.PL1!$C$10:$D$34,2,0)</f>
        <v>Cefoxitine Gerda 1G</v>
      </c>
      <c r="D88" s="17" t="str">
        <f>VLOOKUP($B88,G2.PL1!$C$10:$E$34,3,0)</f>
        <v>Cefoxitin  (dưới dạng Cefoxitin natri)</v>
      </c>
      <c r="E88" s="17" t="str">
        <f>VLOOKUP($B88,G2.PL1!$C$10:$F$34,4,0)</f>
        <v>1g</v>
      </c>
      <c r="F88" s="17" t="str">
        <f>VLOOKUP($B88,G2.PL1!$C$10:$AF$35,5,0)</f>
        <v>Tiêm</v>
      </c>
      <c r="G88" s="17" t="str">
        <f>VLOOKUP($B88,G2.PL1!$C$10:$AF$35,6,0)</f>
        <v>Bột pha dung dịch tiêm</v>
      </c>
      <c r="H88" s="17" t="str">
        <f>VLOOKUP($B88,G2.PL1!$C$10:$AF$35,7,0)</f>
        <v>Hộp 10 lọ</v>
      </c>
      <c r="I88" s="17" t="s">
        <v>3</v>
      </c>
      <c r="J88" s="17" t="str">
        <f>VLOOKUP($B88,G2.PL1!$C$10:$AF$35,9,0)</f>
        <v>24 tháng</v>
      </c>
      <c r="K88" s="17" t="str">
        <f>VLOOKUP($B88,G2.PL1!$C$10:$AF$35,10,0)</f>
        <v>VN-20445-17</v>
      </c>
      <c r="L88" s="17" t="str">
        <f>VLOOKUP($B88,G2.PL1!$C$10:$AF$35,11,0)</f>
        <v>LDP Laboratorios
 Torlan SA</v>
      </c>
      <c r="M88" s="17" t="str">
        <f>VLOOKUP($B88,G2.PL1!$C$10:$AF$35,12,0)</f>
        <v>Tây Ban Nha</v>
      </c>
      <c r="N88" s="17" t="str">
        <f>VLOOKUP($B88,G2.PL1!$C$10:$AF$35,13,0)</f>
        <v>Lọ</v>
      </c>
      <c r="O88" s="18">
        <v>520</v>
      </c>
      <c r="P88" s="18">
        <v>520</v>
      </c>
      <c r="Q88" s="18">
        <v>520</v>
      </c>
      <c r="R88" s="18">
        <v>520</v>
      </c>
      <c r="S88" s="18">
        <v>2080</v>
      </c>
      <c r="T88" s="19">
        <f>VLOOKUP($B88,G2.PL1!$C$10:$AF$35,17,0)</f>
        <v>123000</v>
      </c>
      <c r="U88" s="18">
        <f t="shared" si="1"/>
        <v>255840000</v>
      </c>
      <c r="V88" s="19" t="str">
        <f>VLOOKUP($B88,G2.PL1!$C$10:$AF$35,30,0)</f>
        <v>Công ty Trách nhiệm hữu hạn Dược Phẩm Tự Đức</v>
      </c>
      <c r="W88" s="17" t="s">
        <v>324</v>
      </c>
      <c r="X88" s="20" t="s">
        <v>312</v>
      </c>
      <c r="Y88" s="17" t="s">
        <v>325</v>
      </c>
      <c r="Z88" s="21"/>
      <c r="AA88" s="21" t="e">
        <f>VLOOKUP(W88,#REF!,2,0)</f>
        <v>#REF!</v>
      </c>
      <c r="AB88" s="21"/>
    </row>
    <row r="89" spans="1:28" s="10" customFormat="1" ht="36">
      <c r="A89" s="17">
        <v>1</v>
      </c>
      <c r="B89" s="17" t="s">
        <v>6</v>
      </c>
      <c r="C89" s="17" t="str">
        <f>VLOOKUP(B89,G2.PL1!$C$10:$D$34,2,0)</f>
        <v>Cefoxitine Gerda 1G</v>
      </c>
      <c r="D89" s="17" t="str">
        <f>VLOOKUP($B89,G2.PL1!$C$10:$E$34,3,0)</f>
        <v>Cefoxitin  (dưới dạng Cefoxitin natri)</v>
      </c>
      <c r="E89" s="17" t="str">
        <f>VLOOKUP($B89,G2.PL1!$C$10:$F$34,4,0)</f>
        <v>1g</v>
      </c>
      <c r="F89" s="17" t="str">
        <f>VLOOKUP($B89,G2.PL1!$C$10:$AF$35,5,0)</f>
        <v>Tiêm</v>
      </c>
      <c r="G89" s="17" t="str">
        <f>VLOOKUP($B89,G2.PL1!$C$10:$AF$35,6,0)</f>
        <v>Bột pha dung dịch tiêm</v>
      </c>
      <c r="H89" s="17" t="str">
        <f>VLOOKUP($B89,G2.PL1!$C$10:$AF$35,7,0)</f>
        <v>Hộp 10 lọ</v>
      </c>
      <c r="I89" s="17" t="s">
        <v>3</v>
      </c>
      <c r="J89" s="17" t="str">
        <f>VLOOKUP($B89,G2.PL1!$C$10:$AF$35,9,0)</f>
        <v>24 tháng</v>
      </c>
      <c r="K89" s="17" t="str">
        <f>VLOOKUP($B89,G2.PL1!$C$10:$AF$35,10,0)</f>
        <v>VN-20445-17</v>
      </c>
      <c r="L89" s="17" t="str">
        <f>VLOOKUP($B89,G2.PL1!$C$10:$AF$35,11,0)</f>
        <v>LDP Laboratorios
 Torlan SA</v>
      </c>
      <c r="M89" s="17" t="str">
        <f>VLOOKUP($B89,G2.PL1!$C$10:$AF$35,12,0)</f>
        <v>Tây Ban Nha</v>
      </c>
      <c r="N89" s="17" t="str">
        <f>VLOOKUP($B89,G2.PL1!$C$10:$AF$35,13,0)</f>
        <v>Lọ</v>
      </c>
      <c r="O89" s="18">
        <v>1440</v>
      </c>
      <c r="P89" s="18">
        <v>1440</v>
      </c>
      <c r="Q89" s="18">
        <v>1440</v>
      </c>
      <c r="R89" s="18">
        <v>1440</v>
      </c>
      <c r="S89" s="18">
        <v>5760</v>
      </c>
      <c r="T89" s="19">
        <f>VLOOKUP($B89,G2.PL1!$C$10:$AF$35,17,0)</f>
        <v>123000</v>
      </c>
      <c r="U89" s="18">
        <f t="shared" si="1"/>
        <v>708480000</v>
      </c>
      <c r="V89" s="19" t="str">
        <f>VLOOKUP($B89,G2.PL1!$C$10:$AF$35,30,0)</f>
        <v>Công ty Trách nhiệm hữu hạn Dược Phẩm Tự Đức</v>
      </c>
      <c r="W89" s="17" t="s">
        <v>326</v>
      </c>
      <c r="X89" s="20" t="s">
        <v>312</v>
      </c>
      <c r="Y89" s="17" t="s">
        <v>327</v>
      </c>
      <c r="Z89" s="21"/>
      <c r="AA89" s="21" t="e">
        <f>VLOOKUP(W89,#REF!,2,0)</f>
        <v>#REF!</v>
      </c>
      <c r="AB89" s="21"/>
    </row>
    <row r="90" spans="1:28" s="10" customFormat="1" ht="36">
      <c r="A90" s="17">
        <v>1</v>
      </c>
      <c r="B90" s="17" t="s">
        <v>6</v>
      </c>
      <c r="C90" s="17" t="str">
        <f>VLOOKUP(B90,G2.PL1!$C$10:$D$34,2,0)</f>
        <v>Cefoxitine Gerda 1G</v>
      </c>
      <c r="D90" s="17" t="str">
        <f>VLOOKUP($B90,G2.PL1!$C$10:$E$34,3,0)</f>
        <v>Cefoxitin  (dưới dạng Cefoxitin natri)</v>
      </c>
      <c r="E90" s="17" t="str">
        <f>VLOOKUP($B90,G2.PL1!$C$10:$F$34,4,0)</f>
        <v>1g</v>
      </c>
      <c r="F90" s="17" t="str">
        <f>VLOOKUP($B90,G2.PL1!$C$10:$AF$35,5,0)</f>
        <v>Tiêm</v>
      </c>
      <c r="G90" s="17" t="str">
        <f>VLOOKUP($B90,G2.PL1!$C$10:$AF$35,6,0)</f>
        <v>Bột pha dung dịch tiêm</v>
      </c>
      <c r="H90" s="17" t="str">
        <f>VLOOKUP($B90,G2.PL1!$C$10:$AF$35,7,0)</f>
        <v>Hộp 10 lọ</v>
      </c>
      <c r="I90" s="17" t="s">
        <v>3</v>
      </c>
      <c r="J90" s="17" t="str">
        <f>VLOOKUP($B90,G2.PL1!$C$10:$AF$35,9,0)</f>
        <v>24 tháng</v>
      </c>
      <c r="K90" s="17" t="str">
        <f>VLOOKUP($B90,G2.PL1!$C$10:$AF$35,10,0)</f>
        <v>VN-20445-17</v>
      </c>
      <c r="L90" s="17" t="str">
        <f>VLOOKUP($B90,G2.PL1!$C$10:$AF$35,11,0)</f>
        <v>LDP Laboratorios
 Torlan SA</v>
      </c>
      <c r="M90" s="17" t="str">
        <f>VLOOKUP($B90,G2.PL1!$C$10:$AF$35,12,0)</f>
        <v>Tây Ban Nha</v>
      </c>
      <c r="N90" s="17" t="str">
        <f>VLOOKUP($B90,G2.PL1!$C$10:$AF$35,13,0)</f>
        <v>Lọ</v>
      </c>
      <c r="O90" s="18">
        <v>2400</v>
      </c>
      <c r="P90" s="18">
        <v>2400</v>
      </c>
      <c r="Q90" s="18">
        <v>2400</v>
      </c>
      <c r="R90" s="18">
        <v>2400</v>
      </c>
      <c r="S90" s="18">
        <v>9600</v>
      </c>
      <c r="T90" s="19">
        <f>VLOOKUP($B90,G2.PL1!$C$10:$AF$35,17,0)</f>
        <v>123000</v>
      </c>
      <c r="U90" s="18">
        <f t="shared" si="1"/>
        <v>1180800000</v>
      </c>
      <c r="V90" s="19" t="str">
        <f>VLOOKUP($B90,G2.PL1!$C$10:$AF$35,30,0)</f>
        <v>Công ty Trách nhiệm hữu hạn Dược Phẩm Tự Đức</v>
      </c>
      <c r="W90" s="17" t="s">
        <v>328</v>
      </c>
      <c r="X90" s="20" t="s">
        <v>312</v>
      </c>
      <c r="Y90" s="17" t="s">
        <v>329</v>
      </c>
      <c r="Z90" s="21"/>
      <c r="AA90" s="21" t="e">
        <f>VLOOKUP(W90,#REF!,2,0)</f>
        <v>#REF!</v>
      </c>
      <c r="AB90" s="21"/>
    </row>
    <row r="91" spans="1:28" s="10" customFormat="1" ht="36">
      <c r="A91" s="17">
        <v>1</v>
      </c>
      <c r="B91" s="17" t="s">
        <v>6</v>
      </c>
      <c r="C91" s="17" t="str">
        <f>VLOOKUP(B91,G2.PL1!$C$10:$D$34,2,0)</f>
        <v>Cefoxitine Gerda 1G</v>
      </c>
      <c r="D91" s="17" t="str">
        <f>VLOOKUP($B91,G2.PL1!$C$10:$E$34,3,0)</f>
        <v>Cefoxitin  (dưới dạng Cefoxitin natri)</v>
      </c>
      <c r="E91" s="17" t="str">
        <f>VLOOKUP($B91,G2.PL1!$C$10:$F$34,4,0)</f>
        <v>1g</v>
      </c>
      <c r="F91" s="17" t="str">
        <f>VLOOKUP($B91,G2.PL1!$C$10:$AF$35,5,0)</f>
        <v>Tiêm</v>
      </c>
      <c r="G91" s="17" t="str">
        <f>VLOOKUP($B91,G2.PL1!$C$10:$AF$35,6,0)</f>
        <v>Bột pha dung dịch tiêm</v>
      </c>
      <c r="H91" s="17" t="str">
        <f>VLOOKUP($B91,G2.PL1!$C$10:$AF$35,7,0)</f>
        <v>Hộp 10 lọ</v>
      </c>
      <c r="I91" s="17" t="s">
        <v>3</v>
      </c>
      <c r="J91" s="17" t="str">
        <f>VLOOKUP($B91,G2.PL1!$C$10:$AF$35,9,0)</f>
        <v>24 tháng</v>
      </c>
      <c r="K91" s="17" t="str">
        <f>VLOOKUP($B91,G2.PL1!$C$10:$AF$35,10,0)</f>
        <v>VN-20445-17</v>
      </c>
      <c r="L91" s="17" t="str">
        <f>VLOOKUP($B91,G2.PL1!$C$10:$AF$35,11,0)</f>
        <v>LDP Laboratorios
 Torlan SA</v>
      </c>
      <c r="M91" s="17" t="str">
        <f>VLOOKUP($B91,G2.PL1!$C$10:$AF$35,12,0)</f>
        <v>Tây Ban Nha</v>
      </c>
      <c r="N91" s="17" t="str">
        <f>VLOOKUP($B91,G2.PL1!$C$10:$AF$35,13,0)</f>
        <v>Lọ</v>
      </c>
      <c r="O91" s="18">
        <v>1560</v>
      </c>
      <c r="P91" s="18">
        <v>1560</v>
      </c>
      <c r="Q91" s="18">
        <v>1560</v>
      </c>
      <c r="R91" s="18">
        <v>1560</v>
      </c>
      <c r="S91" s="18">
        <v>6240</v>
      </c>
      <c r="T91" s="19">
        <f>VLOOKUP($B91,G2.PL1!$C$10:$AF$35,17,0)</f>
        <v>123000</v>
      </c>
      <c r="U91" s="18">
        <f t="shared" si="1"/>
        <v>767520000</v>
      </c>
      <c r="V91" s="19" t="str">
        <f>VLOOKUP($B91,G2.PL1!$C$10:$AF$35,30,0)</f>
        <v>Công ty Trách nhiệm hữu hạn Dược Phẩm Tự Đức</v>
      </c>
      <c r="W91" s="17" t="s">
        <v>330</v>
      </c>
      <c r="X91" s="20" t="s">
        <v>312</v>
      </c>
      <c r="Y91" s="17" t="s">
        <v>331</v>
      </c>
      <c r="Z91" s="21"/>
      <c r="AA91" s="21" t="e">
        <f>VLOOKUP(W91,#REF!,2,0)</f>
        <v>#REF!</v>
      </c>
      <c r="AB91" s="21"/>
    </row>
    <row r="92" spans="1:28" s="10" customFormat="1" ht="36">
      <c r="A92" s="17">
        <v>1</v>
      </c>
      <c r="B92" s="17" t="s">
        <v>6</v>
      </c>
      <c r="C92" s="17" t="str">
        <f>VLOOKUP(B92,G2.PL1!$C$10:$D$34,2,0)</f>
        <v>Cefoxitine Gerda 1G</v>
      </c>
      <c r="D92" s="17" t="str">
        <f>VLOOKUP($B92,G2.PL1!$C$10:$E$34,3,0)</f>
        <v>Cefoxitin  (dưới dạng Cefoxitin natri)</v>
      </c>
      <c r="E92" s="17" t="str">
        <f>VLOOKUP($B92,G2.PL1!$C$10:$F$34,4,0)</f>
        <v>1g</v>
      </c>
      <c r="F92" s="17" t="str">
        <f>VLOOKUP($B92,G2.PL1!$C$10:$AF$35,5,0)</f>
        <v>Tiêm</v>
      </c>
      <c r="G92" s="17" t="str">
        <f>VLOOKUP($B92,G2.PL1!$C$10:$AF$35,6,0)</f>
        <v>Bột pha dung dịch tiêm</v>
      </c>
      <c r="H92" s="17" t="str">
        <f>VLOOKUP($B92,G2.PL1!$C$10:$AF$35,7,0)</f>
        <v>Hộp 10 lọ</v>
      </c>
      <c r="I92" s="17" t="s">
        <v>3</v>
      </c>
      <c r="J92" s="17" t="str">
        <f>VLOOKUP($B92,G2.PL1!$C$10:$AF$35,9,0)</f>
        <v>24 tháng</v>
      </c>
      <c r="K92" s="17" t="str">
        <f>VLOOKUP($B92,G2.PL1!$C$10:$AF$35,10,0)</f>
        <v>VN-20445-17</v>
      </c>
      <c r="L92" s="17" t="str">
        <f>VLOOKUP($B92,G2.PL1!$C$10:$AF$35,11,0)</f>
        <v>LDP Laboratorios
 Torlan SA</v>
      </c>
      <c r="M92" s="17" t="str">
        <f>VLOOKUP($B92,G2.PL1!$C$10:$AF$35,12,0)</f>
        <v>Tây Ban Nha</v>
      </c>
      <c r="N92" s="17" t="str">
        <f>VLOOKUP($B92,G2.PL1!$C$10:$AF$35,13,0)</f>
        <v>Lọ</v>
      </c>
      <c r="O92" s="18">
        <v>16720</v>
      </c>
      <c r="P92" s="18">
        <v>16720</v>
      </c>
      <c r="Q92" s="18">
        <v>16720</v>
      </c>
      <c r="R92" s="18">
        <v>16720</v>
      </c>
      <c r="S92" s="18">
        <v>66880</v>
      </c>
      <c r="T92" s="19">
        <f>VLOOKUP($B92,G2.PL1!$C$10:$AF$35,17,0)</f>
        <v>123000</v>
      </c>
      <c r="U92" s="18">
        <f t="shared" si="1"/>
        <v>8226240000</v>
      </c>
      <c r="V92" s="19" t="str">
        <f>VLOOKUP($B92,G2.PL1!$C$10:$AF$35,30,0)</f>
        <v>Công ty Trách nhiệm hữu hạn Dược Phẩm Tự Đức</v>
      </c>
      <c r="W92" s="17" t="s">
        <v>332</v>
      </c>
      <c r="X92" s="20" t="s">
        <v>333</v>
      </c>
      <c r="Y92" s="17" t="s">
        <v>334</v>
      </c>
      <c r="Z92" s="21"/>
      <c r="AA92" s="21" t="e">
        <f>VLOOKUP(W92,#REF!,2,0)</f>
        <v>#REF!</v>
      </c>
      <c r="AB92" s="21"/>
    </row>
    <row r="93" spans="1:28" s="13" customFormat="1" ht="36">
      <c r="A93" s="25">
        <v>1</v>
      </c>
      <c r="B93" s="25" t="s">
        <v>6</v>
      </c>
      <c r="C93" s="17" t="str">
        <f>VLOOKUP(B93,G2.PL1!$C$10:$D$34,2,0)</f>
        <v>Cefoxitine Gerda 1G</v>
      </c>
      <c r="D93" s="17" t="str">
        <f>VLOOKUP($B93,G2.PL1!$C$10:$E$34,3,0)</f>
        <v>Cefoxitin  (dưới dạng Cefoxitin natri)</v>
      </c>
      <c r="E93" s="17" t="str">
        <f>VLOOKUP($B93,G2.PL1!$C$10:$F$34,4,0)</f>
        <v>1g</v>
      </c>
      <c r="F93" s="17" t="str">
        <f>VLOOKUP($B93,G2.PL1!$C$10:$AF$35,5,0)</f>
        <v>Tiêm</v>
      </c>
      <c r="G93" s="17" t="str">
        <f>VLOOKUP($B93,G2.PL1!$C$10:$AF$35,6,0)</f>
        <v>Bột pha dung dịch tiêm</v>
      </c>
      <c r="H93" s="17" t="str">
        <f>VLOOKUP($B93,G2.PL1!$C$10:$AF$35,7,0)</f>
        <v>Hộp 10 lọ</v>
      </c>
      <c r="I93" s="25" t="s">
        <v>3</v>
      </c>
      <c r="J93" s="17" t="str">
        <f>VLOOKUP($B93,G2.PL1!$C$10:$AF$35,9,0)</f>
        <v>24 tháng</v>
      </c>
      <c r="K93" s="17" t="str">
        <f>VLOOKUP($B93,G2.PL1!$C$10:$AF$35,10,0)</f>
        <v>VN-20445-17</v>
      </c>
      <c r="L93" s="17" t="str">
        <f>VLOOKUP($B93,G2.PL1!$C$10:$AF$35,11,0)</f>
        <v>LDP Laboratorios
 Torlan SA</v>
      </c>
      <c r="M93" s="17" t="str">
        <f>VLOOKUP($B93,G2.PL1!$C$10:$AF$35,12,0)</f>
        <v>Tây Ban Nha</v>
      </c>
      <c r="N93" s="17" t="str">
        <f>VLOOKUP($B93,G2.PL1!$C$10:$AF$35,13,0)</f>
        <v>Lọ</v>
      </c>
      <c r="O93" s="26">
        <f>SUBTOTAL(9,O10:O92)</f>
        <v>176523</v>
      </c>
      <c r="P93" s="26">
        <f t="shared" ref="P93:S93" si="2">SUBTOTAL(9,P10:P92)</f>
        <v>175972</v>
      </c>
      <c r="Q93" s="26">
        <f t="shared" si="2"/>
        <v>176500</v>
      </c>
      <c r="R93" s="26">
        <f t="shared" si="2"/>
        <v>176860</v>
      </c>
      <c r="S93" s="26">
        <f t="shared" si="2"/>
        <v>705855</v>
      </c>
      <c r="T93" s="19">
        <f>VLOOKUP($B93,G2.PL1!$C$10:$AF$35,17,0)</f>
        <v>123000</v>
      </c>
      <c r="U93" s="58">
        <f t="shared" si="1"/>
        <v>86820165000</v>
      </c>
      <c r="V93" s="19" t="str">
        <f>VLOOKUP($B93,G2.PL1!$C$10:$AF$35,30,0)</f>
        <v>Công ty Trách nhiệm hữu hạn Dược Phẩm Tự Đức</v>
      </c>
      <c r="W93" s="57"/>
      <c r="X93" s="31"/>
      <c r="Y93" s="25"/>
      <c r="Z93" s="28"/>
      <c r="AA93" s="21" t="e">
        <f>VLOOKUP(W93,#REF!,2,0)</f>
        <v>#REF!</v>
      </c>
      <c r="AB93" s="37"/>
    </row>
    <row r="94" spans="1:28" s="10" customFormat="1" ht="48">
      <c r="A94" s="17">
        <v>2</v>
      </c>
      <c r="B94" s="17" t="s">
        <v>86</v>
      </c>
      <c r="C94" s="17" t="str">
        <f>VLOOKUP(B94,G2.PL1!$C$10:$D$34,2,0)</f>
        <v>Cefoxitin 1g</v>
      </c>
      <c r="D94" s="17" t="str">
        <f>VLOOKUP($B94,G2.PL1!$C$10:$E$34,3,0)</f>
        <v xml:space="preserve">Cefoxitin (dưới dạng Cefoxitin natri) </v>
      </c>
      <c r="E94" s="17" t="str">
        <f>VLOOKUP($B94,G2.PL1!$C$10:$F$34,4,0)</f>
        <v>1g</v>
      </c>
      <c r="F94" s="17" t="str">
        <f>VLOOKUP($B94,G2.PL1!$C$10:$AF$35,5,0)</f>
        <v>Tiêm</v>
      </c>
      <c r="G94" s="17" t="str">
        <f>VLOOKUP($B94,G2.PL1!$C$10:$AF$35,6,0)</f>
        <v>Thuốc bột pha tiêm</v>
      </c>
      <c r="H94" s="17" t="str">
        <f>VLOOKUP($B94,G2.PL1!$C$10:$AF$35,7,0)</f>
        <v>Hộp 10 lọ</v>
      </c>
      <c r="I94" s="17" t="s">
        <v>13</v>
      </c>
      <c r="J94" s="17" t="str">
        <f>VLOOKUP($B94,G2.PL1!$C$10:$AF$35,9,0)</f>
        <v>24 tháng</v>
      </c>
      <c r="K94" s="17" t="str">
        <f>VLOOKUP($B94,G2.PL1!$C$10:$AF$35,10,0)</f>
        <v>VD-26841-17</v>
      </c>
      <c r="L94" s="17" t="str">
        <f>VLOOKUP($B94,G2.PL1!$C$10:$AF$35,11,0)</f>
        <v>Chi nhánh 3- Công ty cổ phần dược phẩm Imexpharm tại Bình Dương</v>
      </c>
      <c r="M94" s="17" t="str">
        <f>VLOOKUP($B94,G2.PL1!$C$10:$AF$35,12,0)</f>
        <v>Việt Nam</v>
      </c>
      <c r="N94" s="17" t="str">
        <f>VLOOKUP($B94,G2.PL1!$C$10:$AF$35,13,0)</f>
        <v>Lọ</v>
      </c>
      <c r="O94" s="18">
        <v>2000</v>
      </c>
      <c r="P94" s="18">
        <v>2000</v>
      </c>
      <c r="Q94" s="18">
        <v>2400</v>
      </c>
      <c r="R94" s="18">
        <v>2400</v>
      </c>
      <c r="S94" s="18">
        <v>8800</v>
      </c>
      <c r="T94" s="19">
        <f>VLOOKUP($B94,G2.PL1!$C$10:$AF$35,17,0)</f>
        <v>54900</v>
      </c>
      <c r="U94" s="18">
        <f t="shared" si="1"/>
        <v>483120000</v>
      </c>
      <c r="V94" s="19" t="str">
        <f>VLOOKUP($B94,G2.PL1!$C$10:$AF$35,30,0)</f>
        <v>Công ty Cổ phần Dược phẩm Nam Hà</v>
      </c>
      <c r="W94" s="17" t="s">
        <v>164</v>
      </c>
      <c r="X94" s="20" t="s">
        <v>154</v>
      </c>
      <c r="Y94" s="17" t="s">
        <v>165</v>
      </c>
      <c r="Z94" s="21"/>
      <c r="AA94" s="21" t="e">
        <f>VLOOKUP(W94,#REF!,2,0)</f>
        <v>#REF!</v>
      </c>
      <c r="AB94" s="21"/>
    </row>
    <row r="95" spans="1:28" s="10" customFormat="1" ht="48">
      <c r="A95" s="17">
        <v>2</v>
      </c>
      <c r="B95" s="17" t="s">
        <v>86</v>
      </c>
      <c r="C95" s="17" t="str">
        <f>VLOOKUP(B95,G2.PL1!$C$10:$D$34,2,0)</f>
        <v>Cefoxitin 1g</v>
      </c>
      <c r="D95" s="17" t="str">
        <f>VLOOKUP($B95,G2.PL1!$C$10:$E$34,3,0)</f>
        <v xml:space="preserve">Cefoxitin (dưới dạng Cefoxitin natri) </v>
      </c>
      <c r="E95" s="17" t="str">
        <f>VLOOKUP($B95,G2.PL1!$C$10:$F$34,4,0)</f>
        <v>1g</v>
      </c>
      <c r="F95" s="17" t="str">
        <f>VLOOKUP($B95,G2.PL1!$C$10:$AF$35,5,0)</f>
        <v>Tiêm</v>
      </c>
      <c r="G95" s="17" t="str">
        <f>VLOOKUP($B95,G2.PL1!$C$10:$AF$35,6,0)</f>
        <v>Thuốc bột pha tiêm</v>
      </c>
      <c r="H95" s="17" t="str">
        <f>VLOOKUP($B95,G2.PL1!$C$10:$AF$35,7,0)</f>
        <v>Hộp 10 lọ</v>
      </c>
      <c r="I95" s="17" t="s">
        <v>13</v>
      </c>
      <c r="J95" s="17" t="str">
        <f>VLOOKUP($B95,G2.PL1!$C$10:$AF$35,9,0)</f>
        <v>24 tháng</v>
      </c>
      <c r="K95" s="17" t="str">
        <f>VLOOKUP($B95,G2.PL1!$C$10:$AF$35,10,0)</f>
        <v>VD-26841-17</v>
      </c>
      <c r="L95" s="17" t="str">
        <f>VLOOKUP($B95,G2.PL1!$C$10:$AF$35,11,0)</f>
        <v>Chi nhánh 3- Công ty cổ phần dược phẩm Imexpharm tại Bình Dương</v>
      </c>
      <c r="M95" s="17" t="str">
        <f>VLOOKUP($B95,G2.PL1!$C$10:$AF$35,12,0)</f>
        <v>Việt Nam</v>
      </c>
      <c r="N95" s="17" t="str">
        <f>VLOOKUP($B95,G2.PL1!$C$10:$AF$35,13,0)</f>
        <v>Lọ</v>
      </c>
      <c r="O95" s="18">
        <v>480</v>
      </c>
      <c r="P95" s="18">
        <v>480</v>
      </c>
      <c r="Q95" s="18">
        <v>480</v>
      </c>
      <c r="R95" s="18">
        <v>560</v>
      </c>
      <c r="S95" s="18">
        <v>2000</v>
      </c>
      <c r="T95" s="19">
        <f>VLOOKUP($B95,G2.PL1!$C$10:$AF$35,17,0)</f>
        <v>54900</v>
      </c>
      <c r="U95" s="18">
        <f t="shared" si="1"/>
        <v>109800000</v>
      </c>
      <c r="V95" s="19" t="str">
        <f>VLOOKUP($B95,G2.PL1!$C$10:$AF$35,30,0)</f>
        <v>Công ty Cổ phần Dược phẩm Nam Hà</v>
      </c>
      <c r="W95" s="17" t="s">
        <v>166</v>
      </c>
      <c r="X95" s="20" t="s">
        <v>154</v>
      </c>
      <c r="Y95" s="17" t="s">
        <v>167</v>
      </c>
      <c r="Z95" s="21"/>
      <c r="AA95" s="21" t="e">
        <f>VLOOKUP(W95,#REF!,2,0)</f>
        <v>#REF!</v>
      </c>
      <c r="AB95" s="21"/>
    </row>
    <row r="96" spans="1:28" s="10" customFormat="1" ht="48">
      <c r="A96" s="17">
        <v>2</v>
      </c>
      <c r="B96" s="17" t="s">
        <v>86</v>
      </c>
      <c r="C96" s="17" t="str">
        <f>VLOOKUP(B96,G2.PL1!$C$10:$D$34,2,0)</f>
        <v>Cefoxitin 1g</v>
      </c>
      <c r="D96" s="17" t="str">
        <f>VLOOKUP($B96,G2.PL1!$C$10:$E$34,3,0)</f>
        <v xml:space="preserve">Cefoxitin (dưới dạng Cefoxitin natri) </v>
      </c>
      <c r="E96" s="17" t="str">
        <f>VLOOKUP($B96,G2.PL1!$C$10:$F$34,4,0)</f>
        <v>1g</v>
      </c>
      <c r="F96" s="17" t="str">
        <f>VLOOKUP($B96,G2.PL1!$C$10:$AF$35,5,0)</f>
        <v>Tiêm</v>
      </c>
      <c r="G96" s="17" t="str">
        <f>VLOOKUP($B96,G2.PL1!$C$10:$AF$35,6,0)</f>
        <v>Thuốc bột pha tiêm</v>
      </c>
      <c r="H96" s="17" t="str">
        <f>VLOOKUP($B96,G2.PL1!$C$10:$AF$35,7,0)</f>
        <v>Hộp 10 lọ</v>
      </c>
      <c r="I96" s="17" t="s">
        <v>13</v>
      </c>
      <c r="J96" s="17" t="str">
        <f>VLOOKUP($B96,G2.PL1!$C$10:$AF$35,9,0)</f>
        <v>24 tháng</v>
      </c>
      <c r="K96" s="17" t="str">
        <f>VLOOKUP($B96,G2.PL1!$C$10:$AF$35,10,0)</f>
        <v>VD-26841-17</v>
      </c>
      <c r="L96" s="17" t="str">
        <f>VLOOKUP($B96,G2.PL1!$C$10:$AF$35,11,0)</f>
        <v>Chi nhánh 3- Công ty cổ phần dược phẩm Imexpharm tại Bình Dương</v>
      </c>
      <c r="M96" s="17" t="str">
        <f>VLOOKUP($B96,G2.PL1!$C$10:$AF$35,12,0)</f>
        <v>Việt Nam</v>
      </c>
      <c r="N96" s="17" t="str">
        <f>VLOOKUP($B96,G2.PL1!$C$10:$AF$35,13,0)</f>
        <v>Lọ</v>
      </c>
      <c r="O96" s="18">
        <v>3200</v>
      </c>
      <c r="P96" s="18">
        <v>3200</v>
      </c>
      <c r="Q96" s="18">
        <v>3200</v>
      </c>
      <c r="R96" s="18">
        <v>3200</v>
      </c>
      <c r="S96" s="18">
        <v>12800</v>
      </c>
      <c r="T96" s="19">
        <f>VLOOKUP($B96,G2.PL1!$C$10:$AF$35,17,0)</f>
        <v>54900</v>
      </c>
      <c r="U96" s="18">
        <f t="shared" si="1"/>
        <v>702720000</v>
      </c>
      <c r="V96" s="19" t="str">
        <f>VLOOKUP($B96,G2.PL1!$C$10:$AF$35,30,0)</f>
        <v>Công ty Cổ phần Dược phẩm Nam Hà</v>
      </c>
      <c r="W96" s="17" t="s">
        <v>168</v>
      </c>
      <c r="X96" s="20" t="s">
        <v>154</v>
      </c>
      <c r="Y96" s="17" t="s">
        <v>169</v>
      </c>
      <c r="Z96" s="21"/>
      <c r="AA96" s="21" t="e">
        <f>VLOOKUP(W96,#REF!,2,0)</f>
        <v>#REF!</v>
      </c>
      <c r="AB96" s="21"/>
    </row>
    <row r="97" spans="1:28" s="10" customFormat="1" ht="48">
      <c r="A97" s="17">
        <v>2</v>
      </c>
      <c r="B97" s="17" t="s">
        <v>86</v>
      </c>
      <c r="C97" s="17" t="str">
        <f>VLOOKUP(B97,G2.PL1!$C$10:$D$34,2,0)</f>
        <v>Cefoxitin 1g</v>
      </c>
      <c r="D97" s="17" t="str">
        <f>VLOOKUP($B97,G2.PL1!$C$10:$E$34,3,0)</f>
        <v xml:space="preserve">Cefoxitin (dưới dạng Cefoxitin natri) </v>
      </c>
      <c r="E97" s="17" t="str">
        <f>VLOOKUP($B97,G2.PL1!$C$10:$F$34,4,0)</f>
        <v>1g</v>
      </c>
      <c r="F97" s="17" t="str">
        <f>VLOOKUP($B97,G2.PL1!$C$10:$AF$35,5,0)</f>
        <v>Tiêm</v>
      </c>
      <c r="G97" s="17" t="str">
        <f>VLOOKUP($B97,G2.PL1!$C$10:$AF$35,6,0)</f>
        <v>Thuốc bột pha tiêm</v>
      </c>
      <c r="H97" s="17" t="str">
        <f>VLOOKUP($B97,G2.PL1!$C$10:$AF$35,7,0)</f>
        <v>Hộp 10 lọ</v>
      </c>
      <c r="I97" s="17" t="s">
        <v>13</v>
      </c>
      <c r="J97" s="17" t="str">
        <f>VLOOKUP($B97,G2.PL1!$C$10:$AF$35,9,0)</f>
        <v>24 tháng</v>
      </c>
      <c r="K97" s="17" t="str">
        <f>VLOOKUP($B97,G2.PL1!$C$10:$AF$35,10,0)</f>
        <v>VD-26841-17</v>
      </c>
      <c r="L97" s="17" t="str">
        <f>VLOOKUP($B97,G2.PL1!$C$10:$AF$35,11,0)</f>
        <v>Chi nhánh 3- Công ty cổ phần dược phẩm Imexpharm tại Bình Dương</v>
      </c>
      <c r="M97" s="17" t="str">
        <f>VLOOKUP($B97,G2.PL1!$C$10:$AF$35,12,0)</f>
        <v>Việt Nam</v>
      </c>
      <c r="N97" s="17" t="str">
        <f>VLOOKUP($B97,G2.PL1!$C$10:$AF$35,13,0)</f>
        <v>Lọ</v>
      </c>
      <c r="O97" s="18">
        <v>80</v>
      </c>
      <c r="P97" s="18">
        <v>80</v>
      </c>
      <c r="Q97" s="18">
        <v>80</v>
      </c>
      <c r="R97" s="18">
        <v>80</v>
      </c>
      <c r="S97" s="18">
        <v>320</v>
      </c>
      <c r="T97" s="19">
        <f>VLOOKUP($B97,G2.PL1!$C$10:$AF$35,17,0)</f>
        <v>54900</v>
      </c>
      <c r="U97" s="18">
        <f t="shared" si="1"/>
        <v>17568000</v>
      </c>
      <c r="V97" s="19" t="str">
        <f>VLOOKUP($B97,G2.PL1!$C$10:$AF$35,30,0)</f>
        <v>Công ty Cổ phần Dược phẩm Nam Hà</v>
      </c>
      <c r="W97" s="17" t="s">
        <v>335</v>
      </c>
      <c r="X97" s="20" t="s">
        <v>171</v>
      </c>
      <c r="Y97" s="17" t="s">
        <v>336</v>
      </c>
      <c r="Z97" s="21"/>
      <c r="AA97" s="21" t="e">
        <f>VLOOKUP(W97,#REF!,2,0)</f>
        <v>#REF!</v>
      </c>
      <c r="AB97" s="21"/>
    </row>
    <row r="98" spans="1:28" s="10" customFormat="1" ht="48">
      <c r="A98" s="17">
        <v>2</v>
      </c>
      <c r="B98" s="17" t="s">
        <v>86</v>
      </c>
      <c r="C98" s="17" t="str">
        <f>VLOOKUP(B98,G2.PL1!$C$10:$D$34,2,0)</f>
        <v>Cefoxitin 1g</v>
      </c>
      <c r="D98" s="17" t="str">
        <f>VLOOKUP($B98,G2.PL1!$C$10:$E$34,3,0)</f>
        <v xml:space="preserve">Cefoxitin (dưới dạng Cefoxitin natri) </v>
      </c>
      <c r="E98" s="17" t="str">
        <f>VLOOKUP($B98,G2.PL1!$C$10:$F$34,4,0)</f>
        <v>1g</v>
      </c>
      <c r="F98" s="17" t="str">
        <f>VLOOKUP($B98,G2.PL1!$C$10:$AF$35,5,0)</f>
        <v>Tiêm</v>
      </c>
      <c r="G98" s="17" t="str">
        <f>VLOOKUP($B98,G2.PL1!$C$10:$AF$35,6,0)</f>
        <v>Thuốc bột pha tiêm</v>
      </c>
      <c r="H98" s="17" t="str">
        <f>VLOOKUP($B98,G2.PL1!$C$10:$AF$35,7,0)</f>
        <v>Hộp 10 lọ</v>
      </c>
      <c r="I98" s="17" t="s">
        <v>13</v>
      </c>
      <c r="J98" s="17" t="str">
        <f>VLOOKUP($B98,G2.PL1!$C$10:$AF$35,9,0)</f>
        <v>24 tháng</v>
      </c>
      <c r="K98" s="17" t="str">
        <f>VLOOKUP($B98,G2.PL1!$C$10:$AF$35,10,0)</f>
        <v>VD-26841-17</v>
      </c>
      <c r="L98" s="17" t="str">
        <f>VLOOKUP($B98,G2.PL1!$C$10:$AF$35,11,0)</f>
        <v>Chi nhánh 3- Công ty cổ phần dược phẩm Imexpharm tại Bình Dương</v>
      </c>
      <c r="M98" s="17" t="str">
        <f>VLOOKUP($B98,G2.PL1!$C$10:$AF$35,12,0)</f>
        <v>Việt Nam</v>
      </c>
      <c r="N98" s="17" t="str">
        <f>VLOOKUP($B98,G2.PL1!$C$10:$AF$35,13,0)</f>
        <v>Lọ</v>
      </c>
      <c r="O98" s="18">
        <v>600</v>
      </c>
      <c r="P98" s="18">
        <v>600</v>
      </c>
      <c r="Q98" s="18">
        <v>600</v>
      </c>
      <c r="R98" s="18">
        <v>600</v>
      </c>
      <c r="S98" s="18">
        <v>2400</v>
      </c>
      <c r="T98" s="19">
        <f>VLOOKUP($B98,G2.PL1!$C$10:$AF$35,17,0)</f>
        <v>54900</v>
      </c>
      <c r="U98" s="18">
        <f t="shared" si="1"/>
        <v>131760000</v>
      </c>
      <c r="V98" s="19" t="str">
        <f>VLOOKUP($B98,G2.PL1!$C$10:$AF$35,30,0)</f>
        <v>Công ty Cổ phần Dược phẩm Nam Hà</v>
      </c>
      <c r="W98" s="17" t="s">
        <v>184</v>
      </c>
      <c r="X98" s="20" t="s">
        <v>182</v>
      </c>
      <c r="Y98" s="17" t="s">
        <v>185</v>
      </c>
      <c r="Z98" s="21"/>
      <c r="AA98" s="21" t="e">
        <f>VLOOKUP(W98,#REF!,2,0)</f>
        <v>#REF!</v>
      </c>
      <c r="AB98" s="21"/>
    </row>
    <row r="99" spans="1:28" s="10" customFormat="1" ht="48">
      <c r="A99" s="17">
        <v>2</v>
      </c>
      <c r="B99" s="17" t="s">
        <v>86</v>
      </c>
      <c r="C99" s="17" t="str">
        <f>VLOOKUP(B99,G2.PL1!$C$10:$D$34,2,0)</f>
        <v>Cefoxitin 1g</v>
      </c>
      <c r="D99" s="17" t="str">
        <f>VLOOKUP($B99,G2.PL1!$C$10:$E$34,3,0)</f>
        <v xml:space="preserve">Cefoxitin (dưới dạng Cefoxitin natri) </v>
      </c>
      <c r="E99" s="17" t="str">
        <f>VLOOKUP($B99,G2.PL1!$C$10:$F$34,4,0)</f>
        <v>1g</v>
      </c>
      <c r="F99" s="17" t="str">
        <f>VLOOKUP($B99,G2.PL1!$C$10:$AF$35,5,0)</f>
        <v>Tiêm</v>
      </c>
      <c r="G99" s="17" t="str">
        <f>VLOOKUP($B99,G2.PL1!$C$10:$AF$35,6,0)</f>
        <v>Thuốc bột pha tiêm</v>
      </c>
      <c r="H99" s="17" t="str">
        <f>VLOOKUP($B99,G2.PL1!$C$10:$AF$35,7,0)</f>
        <v>Hộp 10 lọ</v>
      </c>
      <c r="I99" s="17" t="s">
        <v>13</v>
      </c>
      <c r="J99" s="17" t="str">
        <f>VLOOKUP($B99,G2.PL1!$C$10:$AF$35,9,0)</f>
        <v>24 tháng</v>
      </c>
      <c r="K99" s="17" t="str">
        <f>VLOOKUP($B99,G2.PL1!$C$10:$AF$35,10,0)</f>
        <v>VD-26841-17</v>
      </c>
      <c r="L99" s="17" t="str">
        <f>VLOOKUP($B99,G2.PL1!$C$10:$AF$35,11,0)</f>
        <v>Chi nhánh 3- Công ty cổ phần dược phẩm Imexpharm tại Bình Dương</v>
      </c>
      <c r="M99" s="17" t="str">
        <f>VLOOKUP($B99,G2.PL1!$C$10:$AF$35,12,0)</f>
        <v>Việt Nam</v>
      </c>
      <c r="N99" s="17" t="str">
        <f>VLOOKUP($B99,G2.PL1!$C$10:$AF$35,13,0)</f>
        <v>Lọ</v>
      </c>
      <c r="O99" s="18">
        <v>1000</v>
      </c>
      <c r="P99" s="18">
        <v>1000</v>
      </c>
      <c r="Q99" s="18">
        <v>1000</v>
      </c>
      <c r="R99" s="18">
        <v>1000</v>
      </c>
      <c r="S99" s="18">
        <v>4000</v>
      </c>
      <c r="T99" s="19">
        <f>VLOOKUP($B99,G2.PL1!$C$10:$AF$35,17,0)</f>
        <v>54900</v>
      </c>
      <c r="U99" s="18">
        <f t="shared" si="1"/>
        <v>219600000</v>
      </c>
      <c r="V99" s="19" t="str">
        <f>VLOOKUP($B99,G2.PL1!$C$10:$AF$35,30,0)</f>
        <v>Công ty Cổ phần Dược phẩm Nam Hà</v>
      </c>
      <c r="W99" s="17" t="s">
        <v>186</v>
      </c>
      <c r="X99" s="20" t="s">
        <v>182</v>
      </c>
      <c r="Y99" s="17" t="s">
        <v>187</v>
      </c>
      <c r="Z99" s="21"/>
      <c r="AA99" s="21" t="e">
        <f>VLOOKUP(W99,#REF!,2,0)</f>
        <v>#REF!</v>
      </c>
      <c r="AB99" s="21"/>
    </row>
    <row r="100" spans="1:28" s="10" customFormat="1" ht="48">
      <c r="A100" s="17">
        <v>2</v>
      </c>
      <c r="B100" s="17" t="s">
        <v>86</v>
      </c>
      <c r="C100" s="17" t="str">
        <f>VLOOKUP(B100,G2.PL1!$C$10:$D$34,2,0)</f>
        <v>Cefoxitin 1g</v>
      </c>
      <c r="D100" s="17" t="str">
        <f>VLOOKUP($B100,G2.PL1!$C$10:$E$34,3,0)</f>
        <v xml:space="preserve">Cefoxitin (dưới dạng Cefoxitin natri) </v>
      </c>
      <c r="E100" s="17" t="str">
        <f>VLOOKUP($B100,G2.PL1!$C$10:$F$34,4,0)</f>
        <v>1g</v>
      </c>
      <c r="F100" s="17" t="str">
        <f>VLOOKUP($B100,G2.PL1!$C$10:$AF$35,5,0)</f>
        <v>Tiêm</v>
      </c>
      <c r="G100" s="17" t="str">
        <f>VLOOKUP($B100,G2.PL1!$C$10:$AF$35,6,0)</f>
        <v>Thuốc bột pha tiêm</v>
      </c>
      <c r="H100" s="17" t="str">
        <f>VLOOKUP($B100,G2.PL1!$C$10:$AF$35,7,0)</f>
        <v>Hộp 10 lọ</v>
      </c>
      <c r="I100" s="17" t="s">
        <v>13</v>
      </c>
      <c r="J100" s="17" t="str">
        <f>VLOOKUP($B100,G2.PL1!$C$10:$AF$35,9,0)</f>
        <v>24 tháng</v>
      </c>
      <c r="K100" s="17" t="str">
        <f>VLOOKUP($B100,G2.PL1!$C$10:$AF$35,10,0)</f>
        <v>VD-26841-17</v>
      </c>
      <c r="L100" s="17" t="str">
        <f>VLOOKUP($B100,G2.PL1!$C$10:$AF$35,11,0)</f>
        <v>Chi nhánh 3- Công ty cổ phần dược phẩm Imexpharm tại Bình Dương</v>
      </c>
      <c r="M100" s="17" t="str">
        <f>VLOOKUP($B100,G2.PL1!$C$10:$AF$35,12,0)</f>
        <v>Việt Nam</v>
      </c>
      <c r="N100" s="17" t="str">
        <f>VLOOKUP($B100,G2.PL1!$C$10:$AF$35,13,0)</f>
        <v>Lọ</v>
      </c>
      <c r="O100" s="18">
        <v>400</v>
      </c>
      <c r="P100" s="18">
        <v>400</v>
      </c>
      <c r="Q100" s="18">
        <v>400</v>
      </c>
      <c r="R100" s="18">
        <v>400</v>
      </c>
      <c r="S100" s="18">
        <v>1600</v>
      </c>
      <c r="T100" s="19">
        <f>VLOOKUP($B100,G2.PL1!$C$10:$AF$35,17,0)</f>
        <v>54900</v>
      </c>
      <c r="U100" s="18">
        <f t="shared" si="1"/>
        <v>87840000</v>
      </c>
      <c r="V100" s="19" t="str">
        <f>VLOOKUP($B100,G2.PL1!$C$10:$AF$35,30,0)</f>
        <v>Công ty Cổ phần Dược phẩm Nam Hà</v>
      </c>
      <c r="W100" s="17" t="s">
        <v>337</v>
      </c>
      <c r="X100" s="20" t="s">
        <v>182</v>
      </c>
      <c r="Y100" s="52">
        <v>42021</v>
      </c>
      <c r="Z100" s="21"/>
      <c r="AA100" s="21" t="e">
        <f>VLOOKUP(W100,#REF!,2,0)</f>
        <v>#REF!</v>
      </c>
      <c r="AB100" s="21"/>
    </row>
    <row r="101" spans="1:28" s="10" customFormat="1" ht="48">
      <c r="A101" s="17">
        <v>2</v>
      </c>
      <c r="B101" s="17" t="s">
        <v>86</v>
      </c>
      <c r="C101" s="17" t="str">
        <f>VLOOKUP(B101,G2.PL1!$C$10:$D$34,2,0)</f>
        <v>Cefoxitin 1g</v>
      </c>
      <c r="D101" s="17" t="str">
        <f>VLOOKUP($B101,G2.PL1!$C$10:$E$34,3,0)</f>
        <v xml:space="preserve">Cefoxitin (dưới dạng Cefoxitin natri) </v>
      </c>
      <c r="E101" s="17" t="str">
        <f>VLOOKUP($B101,G2.PL1!$C$10:$F$34,4,0)</f>
        <v>1g</v>
      </c>
      <c r="F101" s="17" t="str">
        <f>VLOOKUP($B101,G2.PL1!$C$10:$AF$35,5,0)</f>
        <v>Tiêm</v>
      </c>
      <c r="G101" s="17" t="str">
        <f>VLOOKUP($B101,G2.PL1!$C$10:$AF$35,6,0)</f>
        <v>Thuốc bột pha tiêm</v>
      </c>
      <c r="H101" s="17" t="str">
        <f>VLOOKUP($B101,G2.PL1!$C$10:$AF$35,7,0)</f>
        <v>Hộp 10 lọ</v>
      </c>
      <c r="I101" s="17" t="s">
        <v>13</v>
      </c>
      <c r="J101" s="17" t="str">
        <f>VLOOKUP($B101,G2.PL1!$C$10:$AF$35,9,0)</f>
        <v>24 tháng</v>
      </c>
      <c r="K101" s="17" t="str">
        <f>VLOOKUP($B101,G2.PL1!$C$10:$AF$35,10,0)</f>
        <v>VD-26841-17</v>
      </c>
      <c r="L101" s="17" t="str">
        <f>VLOOKUP($B101,G2.PL1!$C$10:$AF$35,11,0)</f>
        <v>Chi nhánh 3- Công ty cổ phần dược phẩm Imexpharm tại Bình Dương</v>
      </c>
      <c r="M101" s="17" t="str">
        <f>VLOOKUP($B101,G2.PL1!$C$10:$AF$35,12,0)</f>
        <v>Việt Nam</v>
      </c>
      <c r="N101" s="17" t="str">
        <f>VLOOKUP($B101,G2.PL1!$C$10:$AF$35,13,0)</f>
        <v>Lọ</v>
      </c>
      <c r="O101" s="18">
        <v>1200</v>
      </c>
      <c r="P101" s="18">
        <v>1200</v>
      </c>
      <c r="Q101" s="18">
        <v>1200</v>
      </c>
      <c r="R101" s="18">
        <v>1200</v>
      </c>
      <c r="S101" s="18">
        <v>4800</v>
      </c>
      <c r="T101" s="19">
        <f>VLOOKUP($B101,G2.PL1!$C$10:$AF$35,17,0)</f>
        <v>54900</v>
      </c>
      <c r="U101" s="18">
        <f t="shared" si="1"/>
        <v>263520000</v>
      </c>
      <c r="V101" s="19" t="str">
        <f>VLOOKUP($B101,G2.PL1!$C$10:$AF$35,30,0)</f>
        <v>Công ty Cổ phần Dược phẩm Nam Hà</v>
      </c>
      <c r="W101" s="17" t="s">
        <v>191</v>
      </c>
      <c r="X101" s="20" t="s">
        <v>182</v>
      </c>
      <c r="Y101" s="17" t="s">
        <v>192</v>
      </c>
      <c r="Z101" s="21"/>
      <c r="AA101" s="21" t="e">
        <f>VLOOKUP(W101,#REF!,2,0)</f>
        <v>#REF!</v>
      </c>
      <c r="AB101" s="21"/>
    </row>
    <row r="102" spans="1:28" s="10" customFormat="1" ht="48">
      <c r="A102" s="17">
        <v>2</v>
      </c>
      <c r="B102" s="17" t="s">
        <v>86</v>
      </c>
      <c r="C102" s="17" t="str">
        <f>VLOOKUP(B102,G2.PL1!$C$10:$D$34,2,0)</f>
        <v>Cefoxitin 1g</v>
      </c>
      <c r="D102" s="17" t="str">
        <f>VLOOKUP($B102,G2.PL1!$C$10:$E$34,3,0)</f>
        <v xml:space="preserve">Cefoxitin (dưới dạng Cefoxitin natri) </v>
      </c>
      <c r="E102" s="17" t="str">
        <f>VLOOKUP($B102,G2.PL1!$C$10:$F$34,4,0)</f>
        <v>1g</v>
      </c>
      <c r="F102" s="17" t="str">
        <f>VLOOKUP($B102,G2.PL1!$C$10:$AF$35,5,0)</f>
        <v>Tiêm</v>
      </c>
      <c r="G102" s="17" t="str">
        <f>VLOOKUP($B102,G2.PL1!$C$10:$AF$35,6,0)</f>
        <v>Thuốc bột pha tiêm</v>
      </c>
      <c r="H102" s="17" t="str">
        <f>VLOOKUP($B102,G2.PL1!$C$10:$AF$35,7,0)</f>
        <v>Hộp 10 lọ</v>
      </c>
      <c r="I102" s="17" t="s">
        <v>13</v>
      </c>
      <c r="J102" s="17" t="str">
        <f>VLOOKUP($B102,G2.PL1!$C$10:$AF$35,9,0)</f>
        <v>24 tháng</v>
      </c>
      <c r="K102" s="17" t="str">
        <f>VLOOKUP($B102,G2.PL1!$C$10:$AF$35,10,0)</f>
        <v>VD-26841-17</v>
      </c>
      <c r="L102" s="17" t="str">
        <f>VLOOKUP($B102,G2.PL1!$C$10:$AF$35,11,0)</f>
        <v>Chi nhánh 3- Công ty cổ phần dược phẩm Imexpharm tại Bình Dương</v>
      </c>
      <c r="M102" s="17" t="str">
        <f>VLOOKUP($B102,G2.PL1!$C$10:$AF$35,12,0)</f>
        <v>Việt Nam</v>
      </c>
      <c r="N102" s="17" t="str">
        <f>VLOOKUP($B102,G2.PL1!$C$10:$AF$35,13,0)</f>
        <v>Lọ</v>
      </c>
      <c r="O102" s="18">
        <v>1000</v>
      </c>
      <c r="P102" s="18">
        <v>1000</v>
      </c>
      <c r="Q102" s="18">
        <v>1000</v>
      </c>
      <c r="R102" s="18">
        <v>1000</v>
      </c>
      <c r="S102" s="18">
        <v>4000</v>
      </c>
      <c r="T102" s="19">
        <f>VLOOKUP($B102,G2.PL1!$C$10:$AF$35,17,0)</f>
        <v>54900</v>
      </c>
      <c r="U102" s="18">
        <f t="shared" si="1"/>
        <v>219600000</v>
      </c>
      <c r="V102" s="19" t="str">
        <f>VLOOKUP($B102,G2.PL1!$C$10:$AF$35,30,0)</f>
        <v>Công ty Cổ phần Dược phẩm Nam Hà</v>
      </c>
      <c r="W102" s="17" t="s">
        <v>193</v>
      </c>
      <c r="X102" s="20" t="s">
        <v>182</v>
      </c>
      <c r="Y102" s="17" t="s">
        <v>194</v>
      </c>
      <c r="Z102" s="21"/>
      <c r="AA102" s="21" t="e">
        <f>VLOOKUP(W102,#REF!,2,0)</f>
        <v>#REF!</v>
      </c>
      <c r="AB102" s="21"/>
    </row>
    <row r="103" spans="1:28" s="10" customFormat="1" ht="48">
      <c r="A103" s="17">
        <v>2</v>
      </c>
      <c r="B103" s="17" t="s">
        <v>86</v>
      </c>
      <c r="C103" s="17" t="str">
        <f>VLOOKUP(B103,G2.PL1!$C$10:$D$34,2,0)</f>
        <v>Cefoxitin 1g</v>
      </c>
      <c r="D103" s="17" t="str">
        <f>VLOOKUP($B103,G2.PL1!$C$10:$E$34,3,0)</f>
        <v xml:space="preserve">Cefoxitin (dưới dạng Cefoxitin natri) </v>
      </c>
      <c r="E103" s="17" t="str">
        <f>VLOOKUP($B103,G2.PL1!$C$10:$F$34,4,0)</f>
        <v>1g</v>
      </c>
      <c r="F103" s="17" t="str">
        <f>VLOOKUP($B103,G2.PL1!$C$10:$AF$35,5,0)</f>
        <v>Tiêm</v>
      </c>
      <c r="G103" s="17" t="str">
        <f>VLOOKUP($B103,G2.PL1!$C$10:$AF$35,6,0)</f>
        <v>Thuốc bột pha tiêm</v>
      </c>
      <c r="H103" s="17" t="str">
        <f>VLOOKUP($B103,G2.PL1!$C$10:$AF$35,7,0)</f>
        <v>Hộp 10 lọ</v>
      </c>
      <c r="I103" s="17" t="s">
        <v>13</v>
      </c>
      <c r="J103" s="17" t="str">
        <f>VLOOKUP($B103,G2.PL1!$C$10:$AF$35,9,0)</f>
        <v>24 tháng</v>
      </c>
      <c r="K103" s="17" t="str">
        <f>VLOOKUP($B103,G2.PL1!$C$10:$AF$35,10,0)</f>
        <v>VD-26841-17</v>
      </c>
      <c r="L103" s="17" t="str">
        <f>VLOOKUP($B103,G2.PL1!$C$10:$AF$35,11,0)</f>
        <v>Chi nhánh 3- Công ty cổ phần dược phẩm Imexpharm tại Bình Dương</v>
      </c>
      <c r="M103" s="17" t="str">
        <f>VLOOKUP($B103,G2.PL1!$C$10:$AF$35,12,0)</f>
        <v>Việt Nam</v>
      </c>
      <c r="N103" s="17" t="str">
        <f>VLOOKUP($B103,G2.PL1!$C$10:$AF$35,13,0)</f>
        <v>Lọ</v>
      </c>
      <c r="O103" s="18">
        <v>20</v>
      </c>
      <c r="P103" s="18">
        <v>20</v>
      </c>
      <c r="Q103" s="18">
        <v>20</v>
      </c>
      <c r="R103" s="18">
        <v>20</v>
      </c>
      <c r="S103" s="18">
        <v>80</v>
      </c>
      <c r="T103" s="19">
        <f>VLOOKUP($B103,G2.PL1!$C$10:$AF$35,17,0)</f>
        <v>54900</v>
      </c>
      <c r="U103" s="18">
        <f t="shared" si="1"/>
        <v>4392000</v>
      </c>
      <c r="V103" s="19" t="str">
        <f>VLOOKUP($B103,G2.PL1!$C$10:$AF$35,30,0)</f>
        <v>Công ty Cổ phần Dược phẩm Nam Hà</v>
      </c>
      <c r="W103" s="17" t="s">
        <v>197</v>
      </c>
      <c r="X103" s="20" t="s">
        <v>182</v>
      </c>
      <c r="Y103" s="17" t="s">
        <v>198</v>
      </c>
      <c r="Z103" s="21"/>
      <c r="AA103" s="21" t="e">
        <f>VLOOKUP(W103,#REF!,2,0)</f>
        <v>#REF!</v>
      </c>
      <c r="AB103" s="21"/>
    </row>
    <row r="104" spans="1:28" s="10" customFormat="1" ht="48">
      <c r="A104" s="17">
        <v>2</v>
      </c>
      <c r="B104" s="17" t="s">
        <v>86</v>
      </c>
      <c r="C104" s="17" t="str">
        <f>VLOOKUP(B104,G2.PL1!$C$10:$D$34,2,0)</f>
        <v>Cefoxitin 1g</v>
      </c>
      <c r="D104" s="17" t="str">
        <f>VLOOKUP($B104,G2.PL1!$C$10:$E$34,3,0)</f>
        <v xml:space="preserve">Cefoxitin (dưới dạng Cefoxitin natri) </v>
      </c>
      <c r="E104" s="17" t="str">
        <f>VLOOKUP($B104,G2.PL1!$C$10:$F$34,4,0)</f>
        <v>1g</v>
      </c>
      <c r="F104" s="17" t="str">
        <f>VLOOKUP($B104,G2.PL1!$C$10:$AF$35,5,0)</f>
        <v>Tiêm</v>
      </c>
      <c r="G104" s="17" t="str">
        <f>VLOOKUP($B104,G2.PL1!$C$10:$AF$35,6,0)</f>
        <v>Thuốc bột pha tiêm</v>
      </c>
      <c r="H104" s="17" t="str">
        <f>VLOOKUP($B104,G2.PL1!$C$10:$AF$35,7,0)</f>
        <v>Hộp 10 lọ</v>
      </c>
      <c r="I104" s="17" t="s">
        <v>13</v>
      </c>
      <c r="J104" s="17" t="str">
        <f>VLOOKUP($B104,G2.PL1!$C$10:$AF$35,9,0)</f>
        <v>24 tháng</v>
      </c>
      <c r="K104" s="17" t="str">
        <f>VLOOKUP($B104,G2.PL1!$C$10:$AF$35,10,0)</f>
        <v>VD-26841-17</v>
      </c>
      <c r="L104" s="17" t="str">
        <f>VLOOKUP($B104,G2.PL1!$C$10:$AF$35,11,0)</f>
        <v>Chi nhánh 3- Công ty cổ phần dược phẩm Imexpharm tại Bình Dương</v>
      </c>
      <c r="M104" s="17" t="str">
        <f>VLOOKUP($B104,G2.PL1!$C$10:$AF$35,12,0)</f>
        <v>Việt Nam</v>
      </c>
      <c r="N104" s="17" t="str">
        <f>VLOOKUP($B104,G2.PL1!$C$10:$AF$35,13,0)</f>
        <v>Lọ</v>
      </c>
      <c r="O104" s="18">
        <v>2000</v>
      </c>
      <c r="P104" s="18">
        <v>2000</v>
      </c>
      <c r="Q104" s="18">
        <v>2000</v>
      </c>
      <c r="R104" s="18">
        <v>2000</v>
      </c>
      <c r="S104" s="18">
        <v>8000</v>
      </c>
      <c r="T104" s="19">
        <f>VLOOKUP($B104,G2.PL1!$C$10:$AF$35,17,0)</f>
        <v>54900</v>
      </c>
      <c r="U104" s="18">
        <f t="shared" si="1"/>
        <v>439200000</v>
      </c>
      <c r="V104" s="19" t="str">
        <f>VLOOKUP($B104,G2.PL1!$C$10:$AF$35,30,0)</f>
        <v>Công ty Cổ phần Dược phẩm Nam Hà</v>
      </c>
      <c r="W104" s="17" t="s">
        <v>338</v>
      </c>
      <c r="X104" s="20" t="s">
        <v>182</v>
      </c>
      <c r="Y104" s="17" t="s">
        <v>339</v>
      </c>
      <c r="Z104" s="21"/>
      <c r="AA104" s="21" t="e">
        <f>VLOOKUP(W104,#REF!,2,0)</f>
        <v>#REF!</v>
      </c>
      <c r="AB104" s="21"/>
    </row>
    <row r="105" spans="1:28" s="10" customFormat="1" ht="48">
      <c r="A105" s="17">
        <v>2</v>
      </c>
      <c r="B105" s="17" t="s">
        <v>86</v>
      </c>
      <c r="C105" s="17" t="str">
        <f>VLOOKUP(B105,G2.PL1!$C$10:$D$34,2,0)</f>
        <v>Cefoxitin 1g</v>
      </c>
      <c r="D105" s="17" t="str">
        <f>VLOOKUP($B105,G2.PL1!$C$10:$E$34,3,0)</f>
        <v xml:space="preserve">Cefoxitin (dưới dạng Cefoxitin natri) </v>
      </c>
      <c r="E105" s="17" t="str">
        <f>VLOOKUP($B105,G2.PL1!$C$10:$F$34,4,0)</f>
        <v>1g</v>
      </c>
      <c r="F105" s="17" t="str">
        <f>VLOOKUP($B105,G2.PL1!$C$10:$AF$35,5,0)</f>
        <v>Tiêm</v>
      </c>
      <c r="G105" s="17" t="str">
        <f>VLOOKUP($B105,G2.PL1!$C$10:$AF$35,6,0)</f>
        <v>Thuốc bột pha tiêm</v>
      </c>
      <c r="H105" s="17" t="str">
        <f>VLOOKUP($B105,G2.PL1!$C$10:$AF$35,7,0)</f>
        <v>Hộp 10 lọ</v>
      </c>
      <c r="I105" s="17" t="s">
        <v>13</v>
      </c>
      <c r="J105" s="17" t="str">
        <f>VLOOKUP($B105,G2.PL1!$C$10:$AF$35,9,0)</f>
        <v>24 tháng</v>
      </c>
      <c r="K105" s="17" t="str">
        <f>VLOOKUP($B105,G2.PL1!$C$10:$AF$35,10,0)</f>
        <v>VD-26841-17</v>
      </c>
      <c r="L105" s="17" t="str">
        <f>VLOOKUP($B105,G2.PL1!$C$10:$AF$35,11,0)</f>
        <v>Chi nhánh 3- Công ty cổ phần dược phẩm Imexpharm tại Bình Dương</v>
      </c>
      <c r="M105" s="17" t="str">
        <f>VLOOKUP($B105,G2.PL1!$C$10:$AF$35,12,0)</f>
        <v>Việt Nam</v>
      </c>
      <c r="N105" s="17" t="str">
        <f>VLOOKUP($B105,G2.PL1!$C$10:$AF$35,13,0)</f>
        <v>Lọ</v>
      </c>
      <c r="O105" s="18">
        <v>500</v>
      </c>
      <c r="P105" s="18">
        <v>500</v>
      </c>
      <c r="Q105" s="18">
        <v>500</v>
      </c>
      <c r="R105" s="18">
        <v>500</v>
      </c>
      <c r="S105" s="18">
        <v>2000</v>
      </c>
      <c r="T105" s="19">
        <f>VLOOKUP($B105,G2.PL1!$C$10:$AF$35,17,0)</f>
        <v>54900</v>
      </c>
      <c r="U105" s="18">
        <f t="shared" si="1"/>
        <v>109800000</v>
      </c>
      <c r="V105" s="19" t="str">
        <f>VLOOKUP($B105,G2.PL1!$C$10:$AF$35,30,0)</f>
        <v>Công ty Cổ phần Dược phẩm Nam Hà</v>
      </c>
      <c r="W105" s="17" t="s">
        <v>201</v>
      </c>
      <c r="X105" s="20" t="s">
        <v>182</v>
      </c>
      <c r="Y105" s="17">
        <v>42339</v>
      </c>
      <c r="Z105" s="21"/>
      <c r="AA105" s="21" t="e">
        <f>VLOOKUP(W105,#REF!,2,0)</f>
        <v>#REF!</v>
      </c>
      <c r="AB105" s="21"/>
    </row>
    <row r="106" spans="1:28" s="10" customFormat="1" ht="48">
      <c r="A106" s="17">
        <v>2</v>
      </c>
      <c r="B106" s="17" t="s">
        <v>86</v>
      </c>
      <c r="C106" s="17" t="str">
        <f>VLOOKUP(B106,G2.PL1!$C$10:$D$34,2,0)</f>
        <v>Cefoxitin 1g</v>
      </c>
      <c r="D106" s="17" t="str">
        <f>VLOOKUP($B106,G2.PL1!$C$10:$E$34,3,0)</f>
        <v xml:space="preserve">Cefoxitin (dưới dạng Cefoxitin natri) </v>
      </c>
      <c r="E106" s="17" t="str">
        <f>VLOOKUP($B106,G2.PL1!$C$10:$F$34,4,0)</f>
        <v>1g</v>
      </c>
      <c r="F106" s="17" t="str">
        <f>VLOOKUP($B106,G2.PL1!$C$10:$AF$35,5,0)</f>
        <v>Tiêm</v>
      </c>
      <c r="G106" s="17" t="str">
        <f>VLOOKUP($B106,G2.PL1!$C$10:$AF$35,6,0)</f>
        <v>Thuốc bột pha tiêm</v>
      </c>
      <c r="H106" s="17" t="str">
        <f>VLOOKUP($B106,G2.PL1!$C$10:$AF$35,7,0)</f>
        <v>Hộp 10 lọ</v>
      </c>
      <c r="I106" s="17" t="s">
        <v>13</v>
      </c>
      <c r="J106" s="17" t="str">
        <f>VLOOKUP($B106,G2.PL1!$C$10:$AF$35,9,0)</f>
        <v>24 tháng</v>
      </c>
      <c r="K106" s="17" t="str">
        <f>VLOOKUP($B106,G2.PL1!$C$10:$AF$35,10,0)</f>
        <v>VD-26841-17</v>
      </c>
      <c r="L106" s="17" t="str">
        <f>VLOOKUP($B106,G2.PL1!$C$10:$AF$35,11,0)</f>
        <v>Chi nhánh 3- Công ty cổ phần dược phẩm Imexpharm tại Bình Dương</v>
      </c>
      <c r="M106" s="17" t="str">
        <f>VLOOKUP($B106,G2.PL1!$C$10:$AF$35,12,0)</f>
        <v>Việt Nam</v>
      </c>
      <c r="N106" s="17" t="str">
        <f>VLOOKUP($B106,G2.PL1!$C$10:$AF$35,13,0)</f>
        <v>Lọ</v>
      </c>
      <c r="O106" s="18">
        <v>600</v>
      </c>
      <c r="P106" s="18">
        <v>600</v>
      </c>
      <c r="Q106" s="18">
        <v>600</v>
      </c>
      <c r="R106" s="18">
        <v>600</v>
      </c>
      <c r="S106" s="18">
        <v>2400</v>
      </c>
      <c r="T106" s="19">
        <f>VLOOKUP($B106,G2.PL1!$C$10:$AF$35,17,0)</f>
        <v>54900</v>
      </c>
      <c r="U106" s="18">
        <f t="shared" si="1"/>
        <v>131760000</v>
      </c>
      <c r="V106" s="19" t="str">
        <f>VLOOKUP($B106,G2.PL1!$C$10:$AF$35,30,0)</f>
        <v>Công ty Cổ phần Dược phẩm Nam Hà</v>
      </c>
      <c r="W106" s="17" t="s">
        <v>202</v>
      </c>
      <c r="X106" s="20" t="s">
        <v>182</v>
      </c>
      <c r="Y106" s="17" t="s">
        <v>203</v>
      </c>
      <c r="Z106" s="21"/>
      <c r="AA106" s="21" t="e">
        <f>VLOOKUP(W106,#REF!,2,0)</f>
        <v>#REF!</v>
      </c>
      <c r="AB106" s="21"/>
    </row>
    <row r="107" spans="1:28" s="10" customFormat="1" ht="48">
      <c r="A107" s="17">
        <v>2</v>
      </c>
      <c r="B107" s="17" t="s">
        <v>86</v>
      </c>
      <c r="C107" s="17" t="str">
        <f>VLOOKUP(B107,G2.PL1!$C$10:$D$34,2,0)</f>
        <v>Cefoxitin 1g</v>
      </c>
      <c r="D107" s="17" t="str">
        <f>VLOOKUP($B107,G2.PL1!$C$10:$E$34,3,0)</f>
        <v xml:space="preserve">Cefoxitin (dưới dạng Cefoxitin natri) </v>
      </c>
      <c r="E107" s="17" t="str">
        <f>VLOOKUP($B107,G2.PL1!$C$10:$F$34,4,0)</f>
        <v>1g</v>
      </c>
      <c r="F107" s="17" t="str">
        <f>VLOOKUP($B107,G2.PL1!$C$10:$AF$35,5,0)</f>
        <v>Tiêm</v>
      </c>
      <c r="G107" s="17" t="str">
        <f>VLOOKUP($B107,G2.PL1!$C$10:$AF$35,6,0)</f>
        <v>Thuốc bột pha tiêm</v>
      </c>
      <c r="H107" s="17" t="str">
        <f>VLOOKUP($B107,G2.PL1!$C$10:$AF$35,7,0)</f>
        <v>Hộp 10 lọ</v>
      </c>
      <c r="I107" s="17" t="s">
        <v>13</v>
      </c>
      <c r="J107" s="17" t="str">
        <f>VLOOKUP($B107,G2.PL1!$C$10:$AF$35,9,0)</f>
        <v>24 tháng</v>
      </c>
      <c r="K107" s="17" t="str">
        <f>VLOOKUP($B107,G2.PL1!$C$10:$AF$35,10,0)</f>
        <v>VD-26841-17</v>
      </c>
      <c r="L107" s="17" t="str">
        <f>VLOOKUP($B107,G2.PL1!$C$10:$AF$35,11,0)</f>
        <v>Chi nhánh 3- Công ty cổ phần dược phẩm Imexpharm tại Bình Dương</v>
      </c>
      <c r="M107" s="17" t="str">
        <f>VLOOKUP($B107,G2.PL1!$C$10:$AF$35,12,0)</f>
        <v>Việt Nam</v>
      </c>
      <c r="N107" s="17" t="str">
        <f>VLOOKUP($B107,G2.PL1!$C$10:$AF$35,13,0)</f>
        <v>Lọ</v>
      </c>
      <c r="O107" s="18">
        <v>100</v>
      </c>
      <c r="P107" s="18">
        <v>100</v>
      </c>
      <c r="Q107" s="18">
        <v>100</v>
      </c>
      <c r="R107" s="18">
        <v>100</v>
      </c>
      <c r="S107" s="18">
        <v>400</v>
      </c>
      <c r="T107" s="19">
        <f>VLOOKUP($B107,G2.PL1!$C$10:$AF$35,17,0)</f>
        <v>54900</v>
      </c>
      <c r="U107" s="18">
        <f t="shared" si="1"/>
        <v>21960000</v>
      </c>
      <c r="V107" s="19" t="str">
        <f>VLOOKUP($B107,G2.PL1!$C$10:$AF$35,30,0)</f>
        <v>Công ty Cổ phần Dược phẩm Nam Hà</v>
      </c>
      <c r="W107" s="17" t="s">
        <v>340</v>
      </c>
      <c r="X107" s="20" t="s">
        <v>182</v>
      </c>
      <c r="Y107" s="17" t="s">
        <v>341</v>
      </c>
      <c r="Z107" s="21"/>
      <c r="AA107" s="21" t="e">
        <f>VLOOKUP(W107,#REF!,2,0)</f>
        <v>#REF!</v>
      </c>
      <c r="AB107" s="21"/>
    </row>
    <row r="108" spans="1:28" s="10" customFormat="1" ht="48">
      <c r="A108" s="17">
        <v>2</v>
      </c>
      <c r="B108" s="17" t="s">
        <v>86</v>
      </c>
      <c r="C108" s="17" t="str">
        <f>VLOOKUP(B108,G2.PL1!$C$10:$D$34,2,0)</f>
        <v>Cefoxitin 1g</v>
      </c>
      <c r="D108" s="17" t="str">
        <f>VLOOKUP($B108,G2.PL1!$C$10:$E$34,3,0)</f>
        <v xml:space="preserve">Cefoxitin (dưới dạng Cefoxitin natri) </v>
      </c>
      <c r="E108" s="17" t="str">
        <f>VLOOKUP($B108,G2.PL1!$C$10:$F$34,4,0)</f>
        <v>1g</v>
      </c>
      <c r="F108" s="17" t="str">
        <f>VLOOKUP($B108,G2.PL1!$C$10:$AF$35,5,0)</f>
        <v>Tiêm</v>
      </c>
      <c r="G108" s="17" t="str">
        <f>VLOOKUP($B108,G2.PL1!$C$10:$AF$35,6,0)</f>
        <v>Thuốc bột pha tiêm</v>
      </c>
      <c r="H108" s="17" t="str">
        <f>VLOOKUP($B108,G2.PL1!$C$10:$AF$35,7,0)</f>
        <v>Hộp 10 lọ</v>
      </c>
      <c r="I108" s="17" t="s">
        <v>13</v>
      </c>
      <c r="J108" s="17" t="str">
        <f>VLOOKUP($B108,G2.PL1!$C$10:$AF$35,9,0)</f>
        <v>24 tháng</v>
      </c>
      <c r="K108" s="17" t="str">
        <f>VLOOKUP($B108,G2.PL1!$C$10:$AF$35,10,0)</f>
        <v>VD-26841-17</v>
      </c>
      <c r="L108" s="17" t="str">
        <f>VLOOKUP($B108,G2.PL1!$C$10:$AF$35,11,0)</f>
        <v>Chi nhánh 3- Công ty cổ phần dược phẩm Imexpharm tại Bình Dương</v>
      </c>
      <c r="M108" s="17" t="str">
        <f>VLOOKUP($B108,G2.PL1!$C$10:$AF$35,12,0)</f>
        <v>Việt Nam</v>
      </c>
      <c r="N108" s="17" t="str">
        <f>VLOOKUP($B108,G2.PL1!$C$10:$AF$35,13,0)</f>
        <v>Lọ</v>
      </c>
      <c r="O108" s="18">
        <v>6000</v>
      </c>
      <c r="P108" s="18">
        <v>6000</v>
      </c>
      <c r="Q108" s="18">
        <v>6000</v>
      </c>
      <c r="R108" s="18">
        <v>6000</v>
      </c>
      <c r="S108" s="18">
        <v>24000</v>
      </c>
      <c r="T108" s="19">
        <f>VLOOKUP($B108,G2.PL1!$C$10:$AF$35,17,0)</f>
        <v>54900</v>
      </c>
      <c r="U108" s="18">
        <f t="shared" si="1"/>
        <v>1317600000</v>
      </c>
      <c r="V108" s="19" t="str">
        <f>VLOOKUP($B108,G2.PL1!$C$10:$AF$35,30,0)</f>
        <v>Công ty Cổ phần Dược phẩm Nam Hà</v>
      </c>
      <c r="W108" s="17" t="s">
        <v>342</v>
      </c>
      <c r="X108" s="20" t="s">
        <v>343</v>
      </c>
      <c r="Y108" s="17" t="s">
        <v>344</v>
      </c>
      <c r="Z108" s="21"/>
      <c r="AA108" s="21" t="e">
        <f>VLOOKUP(W108,#REF!,2,0)</f>
        <v>#REF!</v>
      </c>
      <c r="AB108" s="21"/>
    </row>
    <row r="109" spans="1:28" s="10" customFormat="1" ht="48">
      <c r="A109" s="17">
        <v>2</v>
      </c>
      <c r="B109" s="17" t="s">
        <v>86</v>
      </c>
      <c r="C109" s="17" t="str">
        <f>VLOOKUP(B109,G2.PL1!$C$10:$D$34,2,0)</f>
        <v>Cefoxitin 1g</v>
      </c>
      <c r="D109" s="17" t="str">
        <f>VLOOKUP($B109,G2.PL1!$C$10:$E$34,3,0)</f>
        <v xml:space="preserve">Cefoxitin (dưới dạng Cefoxitin natri) </v>
      </c>
      <c r="E109" s="17" t="str">
        <f>VLOOKUP($B109,G2.PL1!$C$10:$F$34,4,0)</f>
        <v>1g</v>
      </c>
      <c r="F109" s="17" t="str">
        <f>VLOOKUP($B109,G2.PL1!$C$10:$AF$35,5,0)</f>
        <v>Tiêm</v>
      </c>
      <c r="G109" s="17" t="str">
        <f>VLOOKUP($B109,G2.PL1!$C$10:$AF$35,6,0)</f>
        <v>Thuốc bột pha tiêm</v>
      </c>
      <c r="H109" s="17" t="str">
        <f>VLOOKUP($B109,G2.PL1!$C$10:$AF$35,7,0)</f>
        <v>Hộp 10 lọ</v>
      </c>
      <c r="I109" s="17" t="s">
        <v>13</v>
      </c>
      <c r="J109" s="17" t="str">
        <f>VLOOKUP($B109,G2.PL1!$C$10:$AF$35,9,0)</f>
        <v>24 tháng</v>
      </c>
      <c r="K109" s="17" t="str">
        <f>VLOOKUP($B109,G2.PL1!$C$10:$AF$35,10,0)</f>
        <v>VD-26841-17</v>
      </c>
      <c r="L109" s="17" t="str">
        <f>VLOOKUP($B109,G2.PL1!$C$10:$AF$35,11,0)</f>
        <v>Chi nhánh 3- Công ty cổ phần dược phẩm Imexpharm tại Bình Dương</v>
      </c>
      <c r="M109" s="17" t="str">
        <f>VLOOKUP($B109,G2.PL1!$C$10:$AF$35,12,0)</f>
        <v>Việt Nam</v>
      </c>
      <c r="N109" s="17" t="str">
        <f>VLOOKUP($B109,G2.PL1!$C$10:$AF$35,13,0)</f>
        <v>Lọ</v>
      </c>
      <c r="O109" s="18">
        <v>288</v>
      </c>
      <c r="P109" s="18">
        <v>288</v>
      </c>
      <c r="Q109" s="18">
        <v>288</v>
      </c>
      <c r="R109" s="18">
        <v>288</v>
      </c>
      <c r="S109" s="18">
        <v>1152</v>
      </c>
      <c r="T109" s="19">
        <f>VLOOKUP($B109,G2.PL1!$C$10:$AF$35,17,0)</f>
        <v>54900</v>
      </c>
      <c r="U109" s="18">
        <f t="shared" si="1"/>
        <v>63244800</v>
      </c>
      <c r="V109" s="19" t="str">
        <f>VLOOKUP($B109,G2.PL1!$C$10:$AF$35,30,0)</f>
        <v>Công ty Cổ phần Dược phẩm Nam Hà</v>
      </c>
      <c r="W109" s="17" t="s">
        <v>213</v>
      </c>
      <c r="X109" s="20" t="s">
        <v>214</v>
      </c>
      <c r="Y109" s="17" t="s">
        <v>215</v>
      </c>
      <c r="Z109" s="21"/>
      <c r="AA109" s="21" t="e">
        <f>VLOOKUP(W109,#REF!,2,0)</f>
        <v>#REF!</v>
      </c>
      <c r="AB109" s="21"/>
    </row>
    <row r="110" spans="1:28" s="10" customFormat="1" ht="48">
      <c r="A110" s="17">
        <v>2</v>
      </c>
      <c r="B110" s="17" t="s">
        <v>86</v>
      </c>
      <c r="C110" s="17" t="str">
        <f>VLOOKUP(B110,G2.PL1!$C$10:$D$34,2,0)</f>
        <v>Cefoxitin 1g</v>
      </c>
      <c r="D110" s="17" t="str">
        <f>VLOOKUP($B110,G2.PL1!$C$10:$E$34,3,0)</f>
        <v xml:space="preserve">Cefoxitin (dưới dạng Cefoxitin natri) </v>
      </c>
      <c r="E110" s="17" t="str">
        <f>VLOOKUP($B110,G2.PL1!$C$10:$F$34,4,0)</f>
        <v>1g</v>
      </c>
      <c r="F110" s="17" t="str">
        <f>VLOOKUP($B110,G2.PL1!$C$10:$AF$35,5,0)</f>
        <v>Tiêm</v>
      </c>
      <c r="G110" s="17" t="str">
        <f>VLOOKUP($B110,G2.PL1!$C$10:$AF$35,6,0)</f>
        <v>Thuốc bột pha tiêm</v>
      </c>
      <c r="H110" s="17" t="str">
        <f>VLOOKUP($B110,G2.PL1!$C$10:$AF$35,7,0)</f>
        <v>Hộp 10 lọ</v>
      </c>
      <c r="I110" s="17" t="s">
        <v>13</v>
      </c>
      <c r="J110" s="17" t="str">
        <f>VLOOKUP($B110,G2.PL1!$C$10:$AF$35,9,0)</f>
        <v>24 tháng</v>
      </c>
      <c r="K110" s="17" t="str">
        <f>VLOOKUP($B110,G2.PL1!$C$10:$AF$35,10,0)</f>
        <v>VD-26841-17</v>
      </c>
      <c r="L110" s="17" t="str">
        <f>VLOOKUP($B110,G2.PL1!$C$10:$AF$35,11,0)</f>
        <v>Chi nhánh 3- Công ty cổ phần dược phẩm Imexpharm tại Bình Dương</v>
      </c>
      <c r="M110" s="17" t="str">
        <f>VLOOKUP($B110,G2.PL1!$C$10:$AF$35,12,0)</f>
        <v>Việt Nam</v>
      </c>
      <c r="N110" s="17" t="str">
        <f>VLOOKUP($B110,G2.PL1!$C$10:$AF$35,13,0)</f>
        <v>Lọ</v>
      </c>
      <c r="O110" s="18">
        <v>2400</v>
      </c>
      <c r="P110" s="18">
        <v>2400</v>
      </c>
      <c r="Q110" s="18">
        <v>2400</v>
      </c>
      <c r="R110" s="18">
        <v>2400</v>
      </c>
      <c r="S110" s="18">
        <v>9600</v>
      </c>
      <c r="T110" s="19">
        <f>VLOOKUP($B110,G2.PL1!$C$10:$AF$35,17,0)</f>
        <v>54900</v>
      </c>
      <c r="U110" s="18">
        <f t="shared" si="1"/>
        <v>527040000</v>
      </c>
      <c r="V110" s="19" t="str">
        <f>VLOOKUP($B110,G2.PL1!$C$10:$AF$35,30,0)</f>
        <v>Công ty Cổ phần Dược phẩm Nam Hà</v>
      </c>
      <c r="W110" s="17" t="s">
        <v>345</v>
      </c>
      <c r="X110" s="20" t="s">
        <v>214</v>
      </c>
      <c r="Y110" s="17" t="s">
        <v>346</v>
      </c>
      <c r="Z110" s="21"/>
      <c r="AA110" s="21" t="e">
        <f>VLOOKUP(W110,#REF!,2,0)</f>
        <v>#REF!</v>
      </c>
      <c r="AB110" s="21"/>
    </row>
    <row r="111" spans="1:28" s="10" customFormat="1" ht="48">
      <c r="A111" s="17">
        <v>2</v>
      </c>
      <c r="B111" s="17" t="s">
        <v>86</v>
      </c>
      <c r="C111" s="17" t="str">
        <f>VLOOKUP(B111,G2.PL1!$C$10:$D$34,2,0)</f>
        <v>Cefoxitin 1g</v>
      </c>
      <c r="D111" s="17" t="str">
        <f>VLOOKUP($B111,G2.PL1!$C$10:$E$34,3,0)</f>
        <v xml:space="preserve">Cefoxitin (dưới dạng Cefoxitin natri) </v>
      </c>
      <c r="E111" s="17" t="str">
        <f>VLOOKUP($B111,G2.PL1!$C$10:$F$34,4,0)</f>
        <v>1g</v>
      </c>
      <c r="F111" s="17" t="str">
        <f>VLOOKUP($B111,G2.PL1!$C$10:$AF$35,5,0)</f>
        <v>Tiêm</v>
      </c>
      <c r="G111" s="17" t="str">
        <f>VLOOKUP($B111,G2.PL1!$C$10:$AF$35,6,0)</f>
        <v>Thuốc bột pha tiêm</v>
      </c>
      <c r="H111" s="17" t="str">
        <f>VLOOKUP($B111,G2.PL1!$C$10:$AF$35,7,0)</f>
        <v>Hộp 10 lọ</v>
      </c>
      <c r="I111" s="17" t="s">
        <v>13</v>
      </c>
      <c r="J111" s="17" t="str">
        <f>VLOOKUP($B111,G2.PL1!$C$10:$AF$35,9,0)</f>
        <v>24 tháng</v>
      </c>
      <c r="K111" s="17" t="str">
        <f>VLOOKUP($B111,G2.PL1!$C$10:$AF$35,10,0)</f>
        <v>VD-26841-17</v>
      </c>
      <c r="L111" s="17" t="str">
        <f>VLOOKUP($B111,G2.PL1!$C$10:$AF$35,11,0)</f>
        <v>Chi nhánh 3- Công ty cổ phần dược phẩm Imexpharm tại Bình Dương</v>
      </c>
      <c r="M111" s="17" t="str">
        <f>VLOOKUP($B111,G2.PL1!$C$10:$AF$35,12,0)</f>
        <v>Việt Nam</v>
      </c>
      <c r="N111" s="17" t="str">
        <f>VLOOKUP($B111,G2.PL1!$C$10:$AF$35,13,0)</f>
        <v>Lọ</v>
      </c>
      <c r="O111" s="18">
        <v>2728</v>
      </c>
      <c r="P111" s="18">
        <v>2728</v>
      </c>
      <c r="Q111" s="18">
        <v>2728</v>
      </c>
      <c r="R111" s="18">
        <v>2728</v>
      </c>
      <c r="S111" s="18">
        <v>10912</v>
      </c>
      <c r="T111" s="19">
        <f>VLOOKUP($B111,G2.PL1!$C$10:$AF$35,17,0)</f>
        <v>54900</v>
      </c>
      <c r="U111" s="18">
        <f t="shared" si="1"/>
        <v>599068800</v>
      </c>
      <c r="V111" s="19" t="str">
        <f>VLOOKUP($B111,G2.PL1!$C$10:$AF$35,30,0)</f>
        <v>Công ty Cổ phần Dược phẩm Nam Hà</v>
      </c>
      <c r="W111" s="17" t="s">
        <v>216</v>
      </c>
      <c r="X111" s="20" t="s">
        <v>214</v>
      </c>
      <c r="Y111" s="17" t="s">
        <v>217</v>
      </c>
      <c r="Z111" s="21"/>
      <c r="AA111" s="21" t="e">
        <f>VLOOKUP(W111,#REF!,2,0)</f>
        <v>#REF!</v>
      </c>
      <c r="AB111" s="21"/>
    </row>
    <row r="112" spans="1:28" s="10" customFormat="1" ht="48">
      <c r="A112" s="17">
        <v>2</v>
      </c>
      <c r="B112" s="17" t="s">
        <v>86</v>
      </c>
      <c r="C112" s="17" t="str">
        <f>VLOOKUP(B112,G2.PL1!$C$10:$D$34,2,0)</f>
        <v>Cefoxitin 1g</v>
      </c>
      <c r="D112" s="17" t="str">
        <f>VLOOKUP($B112,G2.PL1!$C$10:$E$34,3,0)</f>
        <v xml:space="preserve">Cefoxitin (dưới dạng Cefoxitin natri) </v>
      </c>
      <c r="E112" s="17" t="str">
        <f>VLOOKUP($B112,G2.PL1!$C$10:$F$34,4,0)</f>
        <v>1g</v>
      </c>
      <c r="F112" s="17" t="str">
        <f>VLOOKUP($B112,G2.PL1!$C$10:$AF$35,5,0)</f>
        <v>Tiêm</v>
      </c>
      <c r="G112" s="17" t="str">
        <f>VLOOKUP($B112,G2.PL1!$C$10:$AF$35,6,0)</f>
        <v>Thuốc bột pha tiêm</v>
      </c>
      <c r="H112" s="17" t="str">
        <f>VLOOKUP($B112,G2.PL1!$C$10:$AF$35,7,0)</f>
        <v>Hộp 10 lọ</v>
      </c>
      <c r="I112" s="17" t="s">
        <v>13</v>
      </c>
      <c r="J112" s="17" t="str">
        <f>VLOOKUP($B112,G2.PL1!$C$10:$AF$35,9,0)</f>
        <v>24 tháng</v>
      </c>
      <c r="K112" s="17" t="str">
        <f>VLOOKUP($B112,G2.PL1!$C$10:$AF$35,10,0)</f>
        <v>VD-26841-17</v>
      </c>
      <c r="L112" s="17" t="str">
        <f>VLOOKUP($B112,G2.PL1!$C$10:$AF$35,11,0)</f>
        <v>Chi nhánh 3- Công ty cổ phần dược phẩm Imexpharm tại Bình Dương</v>
      </c>
      <c r="M112" s="17" t="str">
        <f>VLOOKUP($B112,G2.PL1!$C$10:$AF$35,12,0)</f>
        <v>Việt Nam</v>
      </c>
      <c r="N112" s="17" t="str">
        <f>VLOOKUP($B112,G2.PL1!$C$10:$AF$35,13,0)</f>
        <v>Lọ</v>
      </c>
      <c r="O112" s="18">
        <v>600</v>
      </c>
      <c r="P112" s="18">
        <v>600</v>
      </c>
      <c r="Q112" s="18">
        <v>600</v>
      </c>
      <c r="R112" s="18">
        <v>600</v>
      </c>
      <c r="S112" s="18">
        <v>2400</v>
      </c>
      <c r="T112" s="19">
        <f>VLOOKUP($B112,G2.PL1!$C$10:$AF$35,17,0)</f>
        <v>54900</v>
      </c>
      <c r="U112" s="18">
        <f t="shared" si="1"/>
        <v>131760000</v>
      </c>
      <c r="V112" s="19" t="str">
        <f>VLOOKUP($B112,G2.PL1!$C$10:$AF$35,30,0)</f>
        <v>Công ty Cổ phần Dược phẩm Nam Hà</v>
      </c>
      <c r="W112" s="17" t="s">
        <v>218</v>
      </c>
      <c r="X112" s="20" t="s">
        <v>219</v>
      </c>
      <c r="Y112" s="17" t="s">
        <v>220</v>
      </c>
      <c r="Z112" s="21"/>
      <c r="AA112" s="21" t="e">
        <f>VLOOKUP(W112,#REF!,2,0)</f>
        <v>#REF!</v>
      </c>
      <c r="AB112" s="21"/>
    </row>
    <row r="113" spans="1:28" s="10" customFormat="1" ht="48">
      <c r="A113" s="17">
        <v>2</v>
      </c>
      <c r="B113" s="17" t="s">
        <v>86</v>
      </c>
      <c r="C113" s="17" t="str">
        <f>VLOOKUP(B113,G2.PL1!$C$10:$D$34,2,0)</f>
        <v>Cefoxitin 1g</v>
      </c>
      <c r="D113" s="17" t="str">
        <f>VLOOKUP($B113,G2.PL1!$C$10:$E$34,3,0)</f>
        <v xml:space="preserve">Cefoxitin (dưới dạng Cefoxitin natri) </v>
      </c>
      <c r="E113" s="17" t="str">
        <f>VLOOKUP($B113,G2.PL1!$C$10:$F$34,4,0)</f>
        <v>1g</v>
      </c>
      <c r="F113" s="17" t="str">
        <f>VLOOKUP($B113,G2.PL1!$C$10:$AF$35,5,0)</f>
        <v>Tiêm</v>
      </c>
      <c r="G113" s="17" t="str">
        <f>VLOOKUP($B113,G2.PL1!$C$10:$AF$35,6,0)</f>
        <v>Thuốc bột pha tiêm</v>
      </c>
      <c r="H113" s="17" t="str">
        <f>VLOOKUP($B113,G2.PL1!$C$10:$AF$35,7,0)</f>
        <v>Hộp 10 lọ</v>
      </c>
      <c r="I113" s="17" t="s">
        <v>13</v>
      </c>
      <c r="J113" s="17" t="str">
        <f>VLOOKUP($B113,G2.PL1!$C$10:$AF$35,9,0)</f>
        <v>24 tháng</v>
      </c>
      <c r="K113" s="17" t="str">
        <f>VLOOKUP($B113,G2.PL1!$C$10:$AF$35,10,0)</f>
        <v>VD-26841-17</v>
      </c>
      <c r="L113" s="17" t="str">
        <f>VLOOKUP($B113,G2.PL1!$C$10:$AF$35,11,0)</f>
        <v>Chi nhánh 3- Công ty cổ phần dược phẩm Imexpharm tại Bình Dương</v>
      </c>
      <c r="M113" s="17" t="str">
        <f>VLOOKUP($B113,G2.PL1!$C$10:$AF$35,12,0)</f>
        <v>Việt Nam</v>
      </c>
      <c r="N113" s="17" t="str">
        <f>VLOOKUP($B113,G2.PL1!$C$10:$AF$35,13,0)</f>
        <v>Lọ</v>
      </c>
      <c r="O113" s="18">
        <v>1000</v>
      </c>
      <c r="P113" s="18">
        <v>1000</v>
      </c>
      <c r="Q113" s="18">
        <v>1000</v>
      </c>
      <c r="R113" s="18">
        <v>1000</v>
      </c>
      <c r="S113" s="18">
        <v>4000</v>
      </c>
      <c r="T113" s="19">
        <f>VLOOKUP($B113,G2.PL1!$C$10:$AF$35,17,0)</f>
        <v>54900</v>
      </c>
      <c r="U113" s="18">
        <f t="shared" si="1"/>
        <v>219600000</v>
      </c>
      <c r="V113" s="19" t="str">
        <f>VLOOKUP($B113,G2.PL1!$C$10:$AF$35,30,0)</f>
        <v>Công ty Cổ phần Dược phẩm Nam Hà</v>
      </c>
      <c r="W113" s="17" t="s">
        <v>221</v>
      </c>
      <c r="X113" s="20" t="s">
        <v>219</v>
      </c>
      <c r="Y113" s="17" t="s">
        <v>222</v>
      </c>
      <c r="Z113" s="21"/>
      <c r="AA113" s="21" t="e">
        <f>VLOOKUP(W113,#REF!,2,0)</f>
        <v>#REF!</v>
      </c>
      <c r="AB113" s="21"/>
    </row>
    <row r="114" spans="1:28" s="10" customFormat="1" ht="48">
      <c r="A114" s="17">
        <v>2</v>
      </c>
      <c r="B114" s="17" t="s">
        <v>86</v>
      </c>
      <c r="C114" s="17" t="str">
        <f>VLOOKUP(B114,G2.PL1!$C$10:$D$34,2,0)</f>
        <v>Cefoxitin 1g</v>
      </c>
      <c r="D114" s="17" t="str">
        <f>VLOOKUP($B114,G2.PL1!$C$10:$E$34,3,0)</f>
        <v xml:space="preserve">Cefoxitin (dưới dạng Cefoxitin natri) </v>
      </c>
      <c r="E114" s="17" t="str">
        <f>VLOOKUP($B114,G2.PL1!$C$10:$F$34,4,0)</f>
        <v>1g</v>
      </c>
      <c r="F114" s="17" t="str">
        <f>VLOOKUP($B114,G2.PL1!$C$10:$AF$35,5,0)</f>
        <v>Tiêm</v>
      </c>
      <c r="G114" s="17" t="str">
        <f>VLOOKUP($B114,G2.PL1!$C$10:$AF$35,6,0)</f>
        <v>Thuốc bột pha tiêm</v>
      </c>
      <c r="H114" s="17" t="str">
        <f>VLOOKUP($B114,G2.PL1!$C$10:$AF$35,7,0)</f>
        <v>Hộp 10 lọ</v>
      </c>
      <c r="I114" s="17" t="s">
        <v>13</v>
      </c>
      <c r="J114" s="17" t="str">
        <f>VLOOKUP($B114,G2.PL1!$C$10:$AF$35,9,0)</f>
        <v>24 tháng</v>
      </c>
      <c r="K114" s="17" t="str">
        <f>VLOOKUP($B114,G2.PL1!$C$10:$AF$35,10,0)</f>
        <v>VD-26841-17</v>
      </c>
      <c r="L114" s="17" t="str">
        <f>VLOOKUP($B114,G2.PL1!$C$10:$AF$35,11,0)</f>
        <v>Chi nhánh 3- Công ty cổ phần dược phẩm Imexpharm tại Bình Dương</v>
      </c>
      <c r="M114" s="17" t="str">
        <f>VLOOKUP($B114,G2.PL1!$C$10:$AF$35,12,0)</f>
        <v>Việt Nam</v>
      </c>
      <c r="N114" s="17" t="str">
        <f>VLOOKUP($B114,G2.PL1!$C$10:$AF$35,13,0)</f>
        <v>Lọ</v>
      </c>
      <c r="O114" s="18">
        <v>800</v>
      </c>
      <c r="P114" s="18">
        <v>800</v>
      </c>
      <c r="Q114" s="18">
        <v>800</v>
      </c>
      <c r="R114" s="18">
        <v>800</v>
      </c>
      <c r="S114" s="18">
        <v>3200</v>
      </c>
      <c r="T114" s="19">
        <f>VLOOKUP($B114,G2.PL1!$C$10:$AF$35,17,0)</f>
        <v>54900</v>
      </c>
      <c r="U114" s="18">
        <f t="shared" si="1"/>
        <v>175680000</v>
      </c>
      <c r="V114" s="19" t="str">
        <f>VLOOKUP($B114,G2.PL1!$C$10:$AF$35,30,0)</f>
        <v>Công ty Cổ phần Dược phẩm Nam Hà</v>
      </c>
      <c r="W114" s="17" t="s">
        <v>347</v>
      </c>
      <c r="X114" s="20" t="s">
        <v>219</v>
      </c>
      <c r="Y114" s="17" t="s">
        <v>348</v>
      </c>
      <c r="Z114" s="21"/>
      <c r="AA114" s="21" t="e">
        <f>VLOOKUP(W114,#REF!,2,0)</f>
        <v>#REF!</v>
      </c>
      <c r="AB114" s="21"/>
    </row>
    <row r="115" spans="1:28" s="10" customFormat="1" ht="48">
      <c r="A115" s="17">
        <v>2</v>
      </c>
      <c r="B115" s="17" t="s">
        <v>86</v>
      </c>
      <c r="C115" s="17" t="str">
        <f>VLOOKUP(B115,G2.PL1!$C$10:$D$34,2,0)</f>
        <v>Cefoxitin 1g</v>
      </c>
      <c r="D115" s="17" t="str">
        <f>VLOOKUP($B115,G2.PL1!$C$10:$E$34,3,0)</f>
        <v xml:space="preserve">Cefoxitin (dưới dạng Cefoxitin natri) </v>
      </c>
      <c r="E115" s="17" t="str">
        <f>VLOOKUP($B115,G2.PL1!$C$10:$F$34,4,0)</f>
        <v>1g</v>
      </c>
      <c r="F115" s="17" t="str">
        <f>VLOOKUP($B115,G2.PL1!$C$10:$AF$35,5,0)</f>
        <v>Tiêm</v>
      </c>
      <c r="G115" s="17" t="str">
        <f>VLOOKUP($B115,G2.PL1!$C$10:$AF$35,6,0)</f>
        <v>Thuốc bột pha tiêm</v>
      </c>
      <c r="H115" s="17" t="str">
        <f>VLOOKUP($B115,G2.PL1!$C$10:$AF$35,7,0)</f>
        <v>Hộp 10 lọ</v>
      </c>
      <c r="I115" s="17" t="s">
        <v>13</v>
      </c>
      <c r="J115" s="17" t="str">
        <f>VLOOKUP($B115,G2.PL1!$C$10:$AF$35,9,0)</f>
        <v>24 tháng</v>
      </c>
      <c r="K115" s="17" t="str">
        <f>VLOOKUP($B115,G2.PL1!$C$10:$AF$35,10,0)</f>
        <v>VD-26841-17</v>
      </c>
      <c r="L115" s="17" t="str">
        <f>VLOOKUP($B115,G2.PL1!$C$10:$AF$35,11,0)</f>
        <v>Chi nhánh 3- Công ty cổ phần dược phẩm Imexpharm tại Bình Dương</v>
      </c>
      <c r="M115" s="17" t="str">
        <f>VLOOKUP($B115,G2.PL1!$C$10:$AF$35,12,0)</f>
        <v>Việt Nam</v>
      </c>
      <c r="N115" s="17" t="str">
        <f>VLOOKUP($B115,G2.PL1!$C$10:$AF$35,13,0)</f>
        <v>Lọ</v>
      </c>
      <c r="O115" s="18">
        <v>4000</v>
      </c>
      <c r="P115" s="18">
        <v>4000</v>
      </c>
      <c r="Q115" s="18">
        <v>4000</v>
      </c>
      <c r="R115" s="18">
        <v>4000</v>
      </c>
      <c r="S115" s="18">
        <v>16000</v>
      </c>
      <c r="T115" s="19">
        <f>VLOOKUP($B115,G2.PL1!$C$10:$AF$35,17,0)</f>
        <v>54900</v>
      </c>
      <c r="U115" s="18">
        <f t="shared" si="1"/>
        <v>878400000</v>
      </c>
      <c r="V115" s="19" t="str">
        <f>VLOOKUP($B115,G2.PL1!$C$10:$AF$35,30,0)</f>
        <v>Công ty Cổ phần Dược phẩm Nam Hà</v>
      </c>
      <c r="W115" s="17" t="s">
        <v>223</v>
      </c>
      <c r="X115" s="20" t="s">
        <v>219</v>
      </c>
      <c r="Y115" s="17" t="s">
        <v>224</v>
      </c>
      <c r="Z115" s="21"/>
      <c r="AA115" s="21" t="e">
        <f>VLOOKUP(W115,#REF!,2,0)</f>
        <v>#REF!</v>
      </c>
      <c r="AB115" s="21"/>
    </row>
    <row r="116" spans="1:28" s="10" customFormat="1" ht="48">
      <c r="A116" s="17">
        <v>2</v>
      </c>
      <c r="B116" s="17" t="s">
        <v>86</v>
      </c>
      <c r="C116" s="17" t="str">
        <f>VLOOKUP(B116,G2.PL1!$C$10:$D$34,2,0)</f>
        <v>Cefoxitin 1g</v>
      </c>
      <c r="D116" s="17" t="str">
        <f>VLOOKUP($B116,G2.PL1!$C$10:$E$34,3,0)</f>
        <v xml:space="preserve">Cefoxitin (dưới dạng Cefoxitin natri) </v>
      </c>
      <c r="E116" s="17" t="str">
        <f>VLOOKUP($B116,G2.PL1!$C$10:$F$34,4,0)</f>
        <v>1g</v>
      </c>
      <c r="F116" s="17" t="str">
        <f>VLOOKUP($B116,G2.PL1!$C$10:$AF$35,5,0)</f>
        <v>Tiêm</v>
      </c>
      <c r="G116" s="17" t="str">
        <f>VLOOKUP($B116,G2.PL1!$C$10:$AF$35,6,0)</f>
        <v>Thuốc bột pha tiêm</v>
      </c>
      <c r="H116" s="17" t="str">
        <f>VLOOKUP($B116,G2.PL1!$C$10:$AF$35,7,0)</f>
        <v>Hộp 10 lọ</v>
      </c>
      <c r="I116" s="17" t="s">
        <v>13</v>
      </c>
      <c r="J116" s="17" t="str">
        <f>VLOOKUP($B116,G2.PL1!$C$10:$AF$35,9,0)</f>
        <v>24 tháng</v>
      </c>
      <c r="K116" s="17" t="str">
        <f>VLOOKUP($B116,G2.PL1!$C$10:$AF$35,10,0)</f>
        <v>VD-26841-17</v>
      </c>
      <c r="L116" s="17" t="str">
        <f>VLOOKUP($B116,G2.PL1!$C$10:$AF$35,11,0)</f>
        <v>Chi nhánh 3- Công ty cổ phần dược phẩm Imexpharm tại Bình Dương</v>
      </c>
      <c r="M116" s="17" t="str">
        <f>VLOOKUP($B116,G2.PL1!$C$10:$AF$35,12,0)</f>
        <v>Việt Nam</v>
      </c>
      <c r="N116" s="17" t="str">
        <f>VLOOKUP($B116,G2.PL1!$C$10:$AF$35,13,0)</f>
        <v>Lọ</v>
      </c>
      <c r="O116" s="18">
        <v>3000</v>
      </c>
      <c r="P116" s="18">
        <v>3000</v>
      </c>
      <c r="Q116" s="18">
        <v>3000</v>
      </c>
      <c r="R116" s="18">
        <v>3000</v>
      </c>
      <c r="S116" s="18">
        <v>12000</v>
      </c>
      <c r="T116" s="19">
        <f>VLOOKUP($B116,G2.PL1!$C$10:$AF$35,17,0)</f>
        <v>54900</v>
      </c>
      <c r="U116" s="18">
        <f t="shared" si="1"/>
        <v>658800000</v>
      </c>
      <c r="V116" s="19" t="str">
        <f>VLOOKUP($B116,G2.PL1!$C$10:$AF$35,30,0)</f>
        <v>Công ty Cổ phần Dược phẩm Nam Hà</v>
      </c>
      <c r="W116" s="17" t="s">
        <v>225</v>
      </c>
      <c r="X116" s="20" t="s">
        <v>219</v>
      </c>
      <c r="Y116" s="52">
        <v>40011</v>
      </c>
      <c r="Z116" s="21"/>
      <c r="AA116" s="21" t="e">
        <f>VLOOKUP(W116,#REF!,2,0)</f>
        <v>#REF!</v>
      </c>
      <c r="AB116" s="21"/>
    </row>
    <row r="117" spans="1:28" s="10" customFormat="1" ht="48">
      <c r="A117" s="17">
        <v>2</v>
      </c>
      <c r="B117" s="17" t="s">
        <v>86</v>
      </c>
      <c r="C117" s="17" t="str">
        <f>VLOOKUP(B117,G2.PL1!$C$10:$D$34,2,0)</f>
        <v>Cefoxitin 1g</v>
      </c>
      <c r="D117" s="17" t="str">
        <f>VLOOKUP($B117,G2.PL1!$C$10:$E$34,3,0)</f>
        <v xml:space="preserve">Cefoxitin (dưới dạng Cefoxitin natri) </v>
      </c>
      <c r="E117" s="17" t="str">
        <f>VLOOKUP($B117,G2.PL1!$C$10:$F$34,4,0)</f>
        <v>1g</v>
      </c>
      <c r="F117" s="17" t="str">
        <f>VLOOKUP($B117,G2.PL1!$C$10:$AF$35,5,0)</f>
        <v>Tiêm</v>
      </c>
      <c r="G117" s="17" t="str">
        <f>VLOOKUP($B117,G2.PL1!$C$10:$AF$35,6,0)</f>
        <v>Thuốc bột pha tiêm</v>
      </c>
      <c r="H117" s="17" t="str">
        <f>VLOOKUP($B117,G2.PL1!$C$10:$AF$35,7,0)</f>
        <v>Hộp 10 lọ</v>
      </c>
      <c r="I117" s="17" t="s">
        <v>13</v>
      </c>
      <c r="J117" s="17" t="str">
        <f>VLOOKUP($B117,G2.PL1!$C$10:$AF$35,9,0)</f>
        <v>24 tháng</v>
      </c>
      <c r="K117" s="17" t="str">
        <f>VLOOKUP($B117,G2.PL1!$C$10:$AF$35,10,0)</f>
        <v>VD-26841-17</v>
      </c>
      <c r="L117" s="17" t="str">
        <f>VLOOKUP($B117,G2.PL1!$C$10:$AF$35,11,0)</f>
        <v>Chi nhánh 3- Công ty cổ phần dược phẩm Imexpharm tại Bình Dương</v>
      </c>
      <c r="M117" s="17" t="str">
        <f>VLOOKUP($B117,G2.PL1!$C$10:$AF$35,12,0)</f>
        <v>Việt Nam</v>
      </c>
      <c r="N117" s="17" t="str">
        <f>VLOOKUP($B117,G2.PL1!$C$10:$AF$35,13,0)</f>
        <v>Lọ</v>
      </c>
      <c r="O117" s="18">
        <v>2000</v>
      </c>
      <c r="P117" s="18">
        <v>2000</v>
      </c>
      <c r="Q117" s="18">
        <v>2000</v>
      </c>
      <c r="R117" s="18">
        <v>2000</v>
      </c>
      <c r="S117" s="18">
        <v>8000</v>
      </c>
      <c r="T117" s="19">
        <f>VLOOKUP($B117,G2.PL1!$C$10:$AF$35,17,0)</f>
        <v>54900</v>
      </c>
      <c r="U117" s="18">
        <f t="shared" si="1"/>
        <v>439200000</v>
      </c>
      <c r="V117" s="19" t="str">
        <f>VLOOKUP($B117,G2.PL1!$C$10:$AF$35,30,0)</f>
        <v>Công ty Cổ phần Dược phẩm Nam Hà</v>
      </c>
      <c r="W117" s="17" t="s">
        <v>349</v>
      </c>
      <c r="X117" s="20" t="s">
        <v>219</v>
      </c>
      <c r="Y117" s="17" t="s">
        <v>350</v>
      </c>
      <c r="Z117" s="21"/>
      <c r="AA117" s="21" t="e">
        <f>VLOOKUP(W117,#REF!,2,0)</f>
        <v>#REF!</v>
      </c>
      <c r="AB117" s="21"/>
    </row>
    <row r="118" spans="1:28" s="10" customFormat="1" ht="48">
      <c r="A118" s="17">
        <v>2</v>
      </c>
      <c r="B118" s="17" t="s">
        <v>86</v>
      </c>
      <c r="C118" s="17" t="str">
        <f>VLOOKUP(B118,G2.PL1!$C$10:$D$34,2,0)</f>
        <v>Cefoxitin 1g</v>
      </c>
      <c r="D118" s="17" t="str">
        <f>VLOOKUP($B118,G2.PL1!$C$10:$E$34,3,0)</f>
        <v xml:space="preserve">Cefoxitin (dưới dạng Cefoxitin natri) </v>
      </c>
      <c r="E118" s="17" t="str">
        <f>VLOOKUP($B118,G2.PL1!$C$10:$F$34,4,0)</f>
        <v>1g</v>
      </c>
      <c r="F118" s="17" t="str">
        <f>VLOOKUP($B118,G2.PL1!$C$10:$AF$35,5,0)</f>
        <v>Tiêm</v>
      </c>
      <c r="G118" s="17" t="str">
        <f>VLOOKUP($B118,G2.PL1!$C$10:$AF$35,6,0)</f>
        <v>Thuốc bột pha tiêm</v>
      </c>
      <c r="H118" s="17" t="str">
        <f>VLOOKUP($B118,G2.PL1!$C$10:$AF$35,7,0)</f>
        <v>Hộp 10 lọ</v>
      </c>
      <c r="I118" s="17" t="s">
        <v>13</v>
      </c>
      <c r="J118" s="17" t="str">
        <f>VLOOKUP($B118,G2.PL1!$C$10:$AF$35,9,0)</f>
        <v>24 tháng</v>
      </c>
      <c r="K118" s="17" t="str">
        <f>VLOOKUP($B118,G2.PL1!$C$10:$AF$35,10,0)</f>
        <v>VD-26841-17</v>
      </c>
      <c r="L118" s="17" t="str">
        <f>VLOOKUP($B118,G2.PL1!$C$10:$AF$35,11,0)</f>
        <v>Chi nhánh 3- Công ty cổ phần dược phẩm Imexpharm tại Bình Dương</v>
      </c>
      <c r="M118" s="17" t="str">
        <f>VLOOKUP($B118,G2.PL1!$C$10:$AF$35,12,0)</f>
        <v>Việt Nam</v>
      </c>
      <c r="N118" s="17" t="str">
        <f>VLOOKUP($B118,G2.PL1!$C$10:$AF$35,13,0)</f>
        <v>Lọ</v>
      </c>
      <c r="O118" s="18">
        <v>7200</v>
      </c>
      <c r="P118" s="18">
        <v>7200</v>
      </c>
      <c r="Q118" s="18">
        <v>8000</v>
      </c>
      <c r="R118" s="18">
        <v>8000</v>
      </c>
      <c r="S118" s="18">
        <v>30400</v>
      </c>
      <c r="T118" s="19">
        <f>VLOOKUP($B118,G2.PL1!$C$10:$AF$35,17,0)</f>
        <v>54900</v>
      </c>
      <c r="U118" s="18">
        <f t="shared" si="1"/>
        <v>1668960000</v>
      </c>
      <c r="V118" s="19" t="str">
        <f>VLOOKUP($B118,G2.PL1!$C$10:$AF$35,30,0)</f>
        <v>Công ty Cổ phần Dược phẩm Nam Hà</v>
      </c>
      <c r="W118" s="17" t="s">
        <v>351</v>
      </c>
      <c r="X118" s="20" t="s">
        <v>219</v>
      </c>
      <c r="Y118" s="17" t="s">
        <v>352</v>
      </c>
      <c r="Z118" s="21"/>
      <c r="AA118" s="21" t="e">
        <f>VLOOKUP(W118,#REF!,2,0)</f>
        <v>#REF!</v>
      </c>
      <c r="AB118" s="21"/>
    </row>
    <row r="119" spans="1:28" s="10" customFormat="1" ht="48">
      <c r="A119" s="17">
        <v>2</v>
      </c>
      <c r="B119" s="17" t="s">
        <v>86</v>
      </c>
      <c r="C119" s="17" t="str">
        <f>VLOOKUP(B119,G2.PL1!$C$10:$D$34,2,0)</f>
        <v>Cefoxitin 1g</v>
      </c>
      <c r="D119" s="17" t="str">
        <f>VLOOKUP($B119,G2.PL1!$C$10:$E$34,3,0)</f>
        <v xml:space="preserve">Cefoxitin (dưới dạng Cefoxitin natri) </v>
      </c>
      <c r="E119" s="17" t="str">
        <f>VLOOKUP($B119,G2.PL1!$C$10:$F$34,4,0)</f>
        <v>1g</v>
      </c>
      <c r="F119" s="17" t="str">
        <f>VLOOKUP($B119,G2.PL1!$C$10:$AF$35,5,0)</f>
        <v>Tiêm</v>
      </c>
      <c r="G119" s="17" t="str">
        <f>VLOOKUP($B119,G2.PL1!$C$10:$AF$35,6,0)</f>
        <v>Thuốc bột pha tiêm</v>
      </c>
      <c r="H119" s="17" t="str">
        <f>VLOOKUP($B119,G2.PL1!$C$10:$AF$35,7,0)</f>
        <v>Hộp 10 lọ</v>
      </c>
      <c r="I119" s="17" t="s">
        <v>13</v>
      </c>
      <c r="J119" s="17" t="str">
        <f>VLOOKUP($B119,G2.PL1!$C$10:$AF$35,9,0)</f>
        <v>24 tháng</v>
      </c>
      <c r="K119" s="17" t="str">
        <f>VLOOKUP($B119,G2.PL1!$C$10:$AF$35,10,0)</f>
        <v>VD-26841-17</v>
      </c>
      <c r="L119" s="17" t="str">
        <f>VLOOKUP($B119,G2.PL1!$C$10:$AF$35,11,0)</f>
        <v>Chi nhánh 3- Công ty cổ phần dược phẩm Imexpharm tại Bình Dương</v>
      </c>
      <c r="M119" s="17" t="str">
        <f>VLOOKUP($B119,G2.PL1!$C$10:$AF$35,12,0)</f>
        <v>Việt Nam</v>
      </c>
      <c r="N119" s="17" t="str">
        <f>VLOOKUP($B119,G2.PL1!$C$10:$AF$35,13,0)</f>
        <v>Lọ</v>
      </c>
      <c r="O119" s="18">
        <v>4800</v>
      </c>
      <c r="P119" s="18">
        <v>4800</v>
      </c>
      <c r="Q119" s="18">
        <v>4800</v>
      </c>
      <c r="R119" s="18">
        <v>4800</v>
      </c>
      <c r="S119" s="18">
        <v>19200</v>
      </c>
      <c r="T119" s="19">
        <f>VLOOKUP($B119,G2.PL1!$C$10:$AF$35,17,0)</f>
        <v>54900</v>
      </c>
      <c r="U119" s="18">
        <f t="shared" si="1"/>
        <v>1054080000</v>
      </c>
      <c r="V119" s="19" t="str">
        <f>VLOOKUP($B119,G2.PL1!$C$10:$AF$35,30,0)</f>
        <v>Công ty Cổ phần Dược phẩm Nam Hà</v>
      </c>
      <c r="W119" s="17" t="s">
        <v>226</v>
      </c>
      <c r="X119" s="20" t="s">
        <v>219</v>
      </c>
      <c r="Y119" s="17" t="s">
        <v>227</v>
      </c>
      <c r="Z119" s="21"/>
      <c r="AA119" s="21" t="e">
        <f>VLOOKUP(W119,#REF!,2,0)</f>
        <v>#REF!</v>
      </c>
      <c r="AB119" s="21"/>
    </row>
    <row r="120" spans="1:28" s="10" customFormat="1" ht="48">
      <c r="A120" s="17">
        <v>2</v>
      </c>
      <c r="B120" s="17" t="s">
        <v>86</v>
      </c>
      <c r="C120" s="17" t="str">
        <f>VLOOKUP(B120,G2.PL1!$C$10:$D$34,2,0)</f>
        <v>Cefoxitin 1g</v>
      </c>
      <c r="D120" s="17" t="str">
        <f>VLOOKUP($B120,G2.PL1!$C$10:$E$34,3,0)</f>
        <v xml:space="preserve">Cefoxitin (dưới dạng Cefoxitin natri) </v>
      </c>
      <c r="E120" s="17" t="str">
        <f>VLOOKUP($B120,G2.PL1!$C$10:$F$34,4,0)</f>
        <v>1g</v>
      </c>
      <c r="F120" s="17" t="str">
        <f>VLOOKUP($B120,G2.PL1!$C$10:$AF$35,5,0)</f>
        <v>Tiêm</v>
      </c>
      <c r="G120" s="17" t="str">
        <f>VLOOKUP($B120,G2.PL1!$C$10:$AF$35,6,0)</f>
        <v>Thuốc bột pha tiêm</v>
      </c>
      <c r="H120" s="17" t="str">
        <f>VLOOKUP($B120,G2.PL1!$C$10:$AF$35,7,0)</f>
        <v>Hộp 10 lọ</v>
      </c>
      <c r="I120" s="17" t="s">
        <v>13</v>
      </c>
      <c r="J120" s="17" t="str">
        <f>VLOOKUP($B120,G2.PL1!$C$10:$AF$35,9,0)</f>
        <v>24 tháng</v>
      </c>
      <c r="K120" s="17" t="str">
        <f>VLOOKUP($B120,G2.PL1!$C$10:$AF$35,10,0)</f>
        <v>VD-26841-17</v>
      </c>
      <c r="L120" s="17" t="str">
        <f>VLOOKUP($B120,G2.PL1!$C$10:$AF$35,11,0)</f>
        <v>Chi nhánh 3- Công ty cổ phần dược phẩm Imexpharm tại Bình Dương</v>
      </c>
      <c r="M120" s="17" t="str">
        <f>VLOOKUP($B120,G2.PL1!$C$10:$AF$35,12,0)</f>
        <v>Việt Nam</v>
      </c>
      <c r="N120" s="17" t="str">
        <f>VLOOKUP($B120,G2.PL1!$C$10:$AF$35,13,0)</f>
        <v>Lọ</v>
      </c>
      <c r="O120" s="18">
        <v>280</v>
      </c>
      <c r="P120" s="18">
        <v>280</v>
      </c>
      <c r="Q120" s="18">
        <v>280</v>
      </c>
      <c r="R120" s="18">
        <v>280</v>
      </c>
      <c r="S120" s="18">
        <v>1120</v>
      </c>
      <c r="T120" s="19">
        <f>VLOOKUP($B120,G2.PL1!$C$10:$AF$35,17,0)</f>
        <v>54900</v>
      </c>
      <c r="U120" s="18">
        <f t="shared" si="1"/>
        <v>61488000</v>
      </c>
      <c r="V120" s="19" t="str">
        <f>VLOOKUP($B120,G2.PL1!$C$10:$AF$35,30,0)</f>
        <v>Công ty Cổ phần Dược phẩm Nam Hà</v>
      </c>
      <c r="W120" s="17" t="s">
        <v>353</v>
      </c>
      <c r="X120" s="20" t="s">
        <v>219</v>
      </c>
      <c r="Y120" s="17" t="s">
        <v>354</v>
      </c>
      <c r="Z120" s="21"/>
      <c r="AA120" s="21" t="e">
        <f>VLOOKUP(W120,#REF!,2,0)</f>
        <v>#REF!</v>
      </c>
      <c r="AB120" s="21"/>
    </row>
    <row r="121" spans="1:28" s="10" customFormat="1" ht="48">
      <c r="A121" s="17">
        <v>2</v>
      </c>
      <c r="B121" s="17" t="s">
        <v>86</v>
      </c>
      <c r="C121" s="17" t="str">
        <f>VLOOKUP(B121,G2.PL1!$C$10:$D$34,2,0)</f>
        <v>Cefoxitin 1g</v>
      </c>
      <c r="D121" s="17" t="str">
        <f>VLOOKUP($B121,G2.PL1!$C$10:$E$34,3,0)</f>
        <v xml:space="preserve">Cefoxitin (dưới dạng Cefoxitin natri) </v>
      </c>
      <c r="E121" s="17" t="str">
        <f>VLOOKUP($B121,G2.PL1!$C$10:$F$34,4,0)</f>
        <v>1g</v>
      </c>
      <c r="F121" s="17" t="str">
        <f>VLOOKUP($B121,G2.PL1!$C$10:$AF$35,5,0)</f>
        <v>Tiêm</v>
      </c>
      <c r="G121" s="17" t="str">
        <f>VLOOKUP($B121,G2.PL1!$C$10:$AF$35,6,0)</f>
        <v>Thuốc bột pha tiêm</v>
      </c>
      <c r="H121" s="17" t="str">
        <f>VLOOKUP($B121,G2.PL1!$C$10:$AF$35,7,0)</f>
        <v>Hộp 10 lọ</v>
      </c>
      <c r="I121" s="17" t="s">
        <v>13</v>
      </c>
      <c r="J121" s="17" t="str">
        <f>VLOOKUP($B121,G2.PL1!$C$10:$AF$35,9,0)</f>
        <v>24 tháng</v>
      </c>
      <c r="K121" s="17" t="str">
        <f>VLOOKUP($B121,G2.PL1!$C$10:$AF$35,10,0)</f>
        <v>VD-26841-17</v>
      </c>
      <c r="L121" s="17" t="str">
        <f>VLOOKUP($B121,G2.PL1!$C$10:$AF$35,11,0)</f>
        <v>Chi nhánh 3- Công ty cổ phần dược phẩm Imexpharm tại Bình Dương</v>
      </c>
      <c r="M121" s="17" t="str">
        <f>VLOOKUP($B121,G2.PL1!$C$10:$AF$35,12,0)</f>
        <v>Việt Nam</v>
      </c>
      <c r="N121" s="17" t="str">
        <f>VLOOKUP($B121,G2.PL1!$C$10:$AF$35,13,0)</f>
        <v>Lọ</v>
      </c>
      <c r="O121" s="18">
        <v>3360</v>
      </c>
      <c r="P121" s="18">
        <v>3360</v>
      </c>
      <c r="Q121" s="18">
        <v>3360</v>
      </c>
      <c r="R121" s="18">
        <v>3360</v>
      </c>
      <c r="S121" s="18">
        <v>13440</v>
      </c>
      <c r="T121" s="19">
        <f>VLOOKUP($B121,G2.PL1!$C$10:$AF$35,17,0)</f>
        <v>54900</v>
      </c>
      <c r="U121" s="18">
        <f t="shared" si="1"/>
        <v>737856000</v>
      </c>
      <c r="V121" s="19" t="str">
        <f>VLOOKUP($B121,G2.PL1!$C$10:$AF$35,30,0)</f>
        <v>Công ty Cổ phần Dược phẩm Nam Hà</v>
      </c>
      <c r="W121" s="17" t="s">
        <v>355</v>
      </c>
      <c r="X121" s="20" t="s">
        <v>219</v>
      </c>
      <c r="Y121" s="17" t="s">
        <v>356</v>
      </c>
      <c r="Z121" s="21"/>
      <c r="AA121" s="21" t="e">
        <f>VLOOKUP(W121,#REF!,2,0)</f>
        <v>#REF!</v>
      </c>
      <c r="AB121" s="21"/>
    </row>
    <row r="122" spans="1:28" s="10" customFormat="1" ht="48">
      <c r="A122" s="17">
        <v>2</v>
      </c>
      <c r="B122" s="17" t="s">
        <v>86</v>
      </c>
      <c r="C122" s="17" t="str">
        <f>VLOOKUP(B122,G2.PL1!$C$10:$D$34,2,0)</f>
        <v>Cefoxitin 1g</v>
      </c>
      <c r="D122" s="17" t="str">
        <f>VLOOKUP($B122,G2.PL1!$C$10:$E$34,3,0)</f>
        <v xml:space="preserve">Cefoxitin (dưới dạng Cefoxitin natri) </v>
      </c>
      <c r="E122" s="17" t="str">
        <f>VLOOKUP($B122,G2.PL1!$C$10:$F$34,4,0)</f>
        <v>1g</v>
      </c>
      <c r="F122" s="17" t="str">
        <f>VLOOKUP($B122,G2.PL1!$C$10:$AF$35,5,0)</f>
        <v>Tiêm</v>
      </c>
      <c r="G122" s="17" t="str">
        <f>VLOOKUP($B122,G2.PL1!$C$10:$AF$35,6,0)</f>
        <v>Thuốc bột pha tiêm</v>
      </c>
      <c r="H122" s="17" t="str">
        <f>VLOOKUP($B122,G2.PL1!$C$10:$AF$35,7,0)</f>
        <v>Hộp 10 lọ</v>
      </c>
      <c r="I122" s="17" t="s">
        <v>13</v>
      </c>
      <c r="J122" s="17" t="str">
        <f>VLOOKUP($B122,G2.PL1!$C$10:$AF$35,9,0)</f>
        <v>24 tháng</v>
      </c>
      <c r="K122" s="17" t="str">
        <f>VLOOKUP($B122,G2.PL1!$C$10:$AF$35,10,0)</f>
        <v>VD-26841-17</v>
      </c>
      <c r="L122" s="17" t="str">
        <f>VLOOKUP($B122,G2.PL1!$C$10:$AF$35,11,0)</f>
        <v>Chi nhánh 3- Công ty cổ phần dược phẩm Imexpharm tại Bình Dương</v>
      </c>
      <c r="M122" s="17" t="str">
        <f>VLOOKUP($B122,G2.PL1!$C$10:$AF$35,12,0)</f>
        <v>Việt Nam</v>
      </c>
      <c r="N122" s="17" t="str">
        <f>VLOOKUP($B122,G2.PL1!$C$10:$AF$35,13,0)</f>
        <v>Lọ</v>
      </c>
      <c r="O122" s="18">
        <v>280</v>
      </c>
      <c r="P122" s="18">
        <v>320</v>
      </c>
      <c r="Q122" s="18">
        <v>320</v>
      </c>
      <c r="R122" s="18">
        <v>280</v>
      </c>
      <c r="S122" s="18">
        <v>1200</v>
      </c>
      <c r="T122" s="19">
        <f>VLOOKUP($B122,G2.PL1!$C$10:$AF$35,17,0)</f>
        <v>54900</v>
      </c>
      <c r="U122" s="18">
        <f t="shared" si="1"/>
        <v>65880000</v>
      </c>
      <c r="V122" s="19" t="str">
        <f>VLOOKUP($B122,G2.PL1!$C$10:$AF$35,30,0)</f>
        <v>Công ty Cổ phần Dược phẩm Nam Hà</v>
      </c>
      <c r="W122" s="17" t="s">
        <v>357</v>
      </c>
      <c r="X122" s="20" t="s">
        <v>219</v>
      </c>
      <c r="Y122" s="17" t="s">
        <v>358</v>
      </c>
      <c r="Z122" s="21"/>
      <c r="AA122" s="21" t="e">
        <f>VLOOKUP(W122,#REF!,2,0)</f>
        <v>#REF!</v>
      </c>
      <c r="AB122" s="21"/>
    </row>
    <row r="123" spans="1:28" s="10" customFormat="1" ht="48">
      <c r="A123" s="17">
        <v>2</v>
      </c>
      <c r="B123" s="17" t="s">
        <v>86</v>
      </c>
      <c r="C123" s="17" t="str">
        <f>VLOOKUP(B123,G2.PL1!$C$10:$D$34,2,0)</f>
        <v>Cefoxitin 1g</v>
      </c>
      <c r="D123" s="17" t="str">
        <f>VLOOKUP($B123,G2.PL1!$C$10:$E$34,3,0)</f>
        <v xml:space="preserve">Cefoxitin (dưới dạng Cefoxitin natri) </v>
      </c>
      <c r="E123" s="17" t="str">
        <f>VLOOKUP($B123,G2.PL1!$C$10:$F$34,4,0)</f>
        <v>1g</v>
      </c>
      <c r="F123" s="17" t="str">
        <f>VLOOKUP($B123,G2.PL1!$C$10:$AF$35,5,0)</f>
        <v>Tiêm</v>
      </c>
      <c r="G123" s="17" t="str">
        <f>VLOOKUP($B123,G2.PL1!$C$10:$AF$35,6,0)</f>
        <v>Thuốc bột pha tiêm</v>
      </c>
      <c r="H123" s="17" t="str">
        <f>VLOOKUP($B123,G2.PL1!$C$10:$AF$35,7,0)</f>
        <v>Hộp 10 lọ</v>
      </c>
      <c r="I123" s="17" t="s">
        <v>13</v>
      </c>
      <c r="J123" s="17" t="str">
        <f>VLOOKUP($B123,G2.PL1!$C$10:$AF$35,9,0)</f>
        <v>24 tháng</v>
      </c>
      <c r="K123" s="17" t="str">
        <f>VLOOKUP($B123,G2.PL1!$C$10:$AF$35,10,0)</f>
        <v>VD-26841-17</v>
      </c>
      <c r="L123" s="17" t="str">
        <f>VLOOKUP($B123,G2.PL1!$C$10:$AF$35,11,0)</f>
        <v>Chi nhánh 3- Công ty cổ phần dược phẩm Imexpharm tại Bình Dương</v>
      </c>
      <c r="M123" s="17" t="str">
        <f>VLOOKUP($B123,G2.PL1!$C$10:$AF$35,12,0)</f>
        <v>Việt Nam</v>
      </c>
      <c r="N123" s="17" t="str">
        <f>VLOOKUP($B123,G2.PL1!$C$10:$AF$35,13,0)</f>
        <v>Lọ</v>
      </c>
      <c r="O123" s="18">
        <v>1200</v>
      </c>
      <c r="P123" s="18">
        <v>1200</v>
      </c>
      <c r="Q123" s="18">
        <v>1200</v>
      </c>
      <c r="R123" s="18">
        <v>1200</v>
      </c>
      <c r="S123" s="18">
        <v>4800</v>
      </c>
      <c r="T123" s="19">
        <f>VLOOKUP($B123,G2.PL1!$C$10:$AF$35,17,0)</f>
        <v>54900</v>
      </c>
      <c r="U123" s="18">
        <f t="shared" si="1"/>
        <v>263520000</v>
      </c>
      <c r="V123" s="19" t="str">
        <f>VLOOKUP($B123,G2.PL1!$C$10:$AF$35,30,0)</f>
        <v>Công ty Cổ phần Dược phẩm Nam Hà</v>
      </c>
      <c r="W123" s="17" t="s">
        <v>359</v>
      </c>
      <c r="X123" s="20" t="s">
        <v>219</v>
      </c>
      <c r="Y123" s="17" t="s">
        <v>360</v>
      </c>
      <c r="Z123" s="21"/>
      <c r="AA123" s="21" t="e">
        <f>VLOOKUP(W123,#REF!,2,0)</f>
        <v>#REF!</v>
      </c>
      <c r="AB123" s="21"/>
    </row>
    <row r="124" spans="1:28" s="10" customFormat="1" ht="48">
      <c r="A124" s="17">
        <v>2</v>
      </c>
      <c r="B124" s="17" t="s">
        <v>86</v>
      </c>
      <c r="C124" s="17" t="str">
        <f>VLOOKUP(B124,G2.PL1!$C$10:$D$34,2,0)</f>
        <v>Cefoxitin 1g</v>
      </c>
      <c r="D124" s="17" t="str">
        <f>VLOOKUP($B124,G2.PL1!$C$10:$E$34,3,0)</f>
        <v xml:space="preserve">Cefoxitin (dưới dạng Cefoxitin natri) </v>
      </c>
      <c r="E124" s="17" t="str">
        <f>VLOOKUP($B124,G2.PL1!$C$10:$F$34,4,0)</f>
        <v>1g</v>
      </c>
      <c r="F124" s="17" t="str">
        <f>VLOOKUP($B124,G2.PL1!$C$10:$AF$35,5,0)</f>
        <v>Tiêm</v>
      </c>
      <c r="G124" s="17" t="str">
        <f>VLOOKUP($B124,G2.PL1!$C$10:$AF$35,6,0)</f>
        <v>Thuốc bột pha tiêm</v>
      </c>
      <c r="H124" s="17" t="str">
        <f>VLOOKUP($B124,G2.PL1!$C$10:$AF$35,7,0)</f>
        <v>Hộp 10 lọ</v>
      </c>
      <c r="I124" s="17" t="s">
        <v>13</v>
      </c>
      <c r="J124" s="17" t="str">
        <f>VLOOKUP($B124,G2.PL1!$C$10:$AF$35,9,0)</f>
        <v>24 tháng</v>
      </c>
      <c r="K124" s="17" t="str">
        <f>VLOOKUP($B124,G2.PL1!$C$10:$AF$35,10,0)</f>
        <v>VD-26841-17</v>
      </c>
      <c r="L124" s="17" t="str">
        <f>VLOOKUP($B124,G2.PL1!$C$10:$AF$35,11,0)</f>
        <v>Chi nhánh 3- Công ty cổ phần dược phẩm Imexpharm tại Bình Dương</v>
      </c>
      <c r="M124" s="17" t="str">
        <f>VLOOKUP($B124,G2.PL1!$C$10:$AF$35,12,0)</f>
        <v>Việt Nam</v>
      </c>
      <c r="N124" s="17" t="str">
        <f>VLOOKUP($B124,G2.PL1!$C$10:$AF$35,13,0)</f>
        <v>Lọ</v>
      </c>
      <c r="O124" s="18">
        <v>80</v>
      </c>
      <c r="P124" s="18">
        <v>80</v>
      </c>
      <c r="Q124" s="18">
        <v>80</v>
      </c>
      <c r="R124" s="18">
        <v>80</v>
      </c>
      <c r="S124" s="18">
        <v>320</v>
      </c>
      <c r="T124" s="19">
        <f>VLOOKUP($B124,G2.PL1!$C$10:$AF$35,17,0)</f>
        <v>54900</v>
      </c>
      <c r="U124" s="18">
        <f t="shared" si="1"/>
        <v>17568000</v>
      </c>
      <c r="V124" s="19" t="str">
        <f>VLOOKUP($B124,G2.PL1!$C$10:$AF$35,30,0)</f>
        <v>Công ty Cổ phần Dược phẩm Nam Hà</v>
      </c>
      <c r="W124" s="17" t="s">
        <v>232</v>
      </c>
      <c r="X124" s="20" t="s">
        <v>219</v>
      </c>
      <c r="Y124" s="17" t="s">
        <v>233</v>
      </c>
      <c r="Z124" s="21"/>
      <c r="AA124" s="21" t="e">
        <f>VLOOKUP(W124,#REF!,2,0)</f>
        <v>#REF!</v>
      </c>
      <c r="AB124" s="21"/>
    </row>
    <row r="125" spans="1:28" s="10" customFormat="1" ht="48">
      <c r="A125" s="17">
        <v>2</v>
      </c>
      <c r="B125" s="17" t="s">
        <v>86</v>
      </c>
      <c r="C125" s="17" t="str">
        <f>VLOOKUP(B125,G2.PL1!$C$10:$D$34,2,0)</f>
        <v>Cefoxitin 1g</v>
      </c>
      <c r="D125" s="17" t="str">
        <f>VLOOKUP($B125,G2.PL1!$C$10:$E$34,3,0)</f>
        <v xml:space="preserve">Cefoxitin (dưới dạng Cefoxitin natri) </v>
      </c>
      <c r="E125" s="17" t="str">
        <f>VLOOKUP($B125,G2.PL1!$C$10:$F$34,4,0)</f>
        <v>1g</v>
      </c>
      <c r="F125" s="17" t="str">
        <f>VLOOKUP($B125,G2.PL1!$C$10:$AF$35,5,0)</f>
        <v>Tiêm</v>
      </c>
      <c r="G125" s="17" t="str">
        <f>VLOOKUP($B125,G2.PL1!$C$10:$AF$35,6,0)</f>
        <v>Thuốc bột pha tiêm</v>
      </c>
      <c r="H125" s="17" t="str">
        <f>VLOOKUP($B125,G2.PL1!$C$10:$AF$35,7,0)</f>
        <v>Hộp 10 lọ</v>
      </c>
      <c r="I125" s="17" t="s">
        <v>13</v>
      </c>
      <c r="J125" s="17" t="str">
        <f>VLOOKUP($B125,G2.PL1!$C$10:$AF$35,9,0)</f>
        <v>24 tháng</v>
      </c>
      <c r="K125" s="17" t="str">
        <f>VLOOKUP($B125,G2.PL1!$C$10:$AF$35,10,0)</f>
        <v>VD-26841-17</v>
      </c>
      <c r="L125" s="17" t="str">
        <f>VLOOKUP($B125,G2.PL1!$C$10:$AF$35,11,0)</f>
        <v>Chi nhánh 3- Công ty cổ phần dược phẩm Imexpharm tại Bình Dương</v>
      </c>
      <c r="M125" s="17" t="str">
        <f>VLOOKUP($B125,G2.PL1!$C$10:$AF$35,12,0)</f>
        <v>Việt Nam</v>
      </c>
      <c r="N125" s="17" t="str">
        <f>VLOOKUP($B125,G2.PL1!$C$10:$AF$35,13,0)</f>
        <v>Lọ</v>
      </c>
      <c r="O125" s="18">
        <v>60</v>
      </c>
      <c r="P125" s="18">
        <v>60</v>
      </c>
      <c r="Q125" s="18">
        <v>60</v>
      </c>
      <c r="R125" s="18">
        <v>60</v>
      </c>
      <c r="S125" s="18">
        <v>240</v>
      </c>
      <c r="T125" s="19">
        <f>VLOOKUP($B125,G2.PL1!$C$10:$AF$35,17,0)</f>
        <v>54900</v>
      </c>
      <c r="U125" s="18">
        <f t="shared" si="1"/>
        <v>13176000</v>
      </c>
      <c r="V125" s="19" t="str">
        <f>VLOOKUP($B125,G2.PL1!$C$10:$AF$35,30,0)</f>
        <v>Công ty Cổ phần Dược phẩm Nam Hà</v>
      </c>
      <c r="W125" s="17" t="s">
        <v>234</v>
      </c>
      <c r="X125" s="20" t="s">
        <v>219</v>
      </c>
      <c r="Y125" s="17" t="s">
        <v>235</v>
      </c>
      <c r="Z125" s="21"/>
      <c r="AA125" s="21" t="e">
        <f>VLOOKUP(W125,#REF!,2,0)</f>
        <v>#REF!</v>
      </c>
      <c r="AB125" s="21"/>
    </row>
    <row r="126" spans="1:28" s="10" customFormat="1" ht="48">
      <c r="A126" s="17">
        <v>2</v>
      </c>
      <c r="B126" s="17" t="s">
        <v>86</v>
      </c>
      <c r="C126" s="17" t="str">
        <f>VLOOKUP(B126,G2.PL1!$C$10:$D$34,2,0)</f>
        <v>Cefoxitin 1g</v>
      </c>
      <c r="D126" s="17" t="str">
        <f>VLOOKUP($B126,G2.PL1!$C$10:$E$34,3,0)</f>
        <v xml:space="preserve">Cefoxitin (dưới dạng Cefoxitin natri) </v>
      </c>
      <c r="E126" s="17" t="str">
        <f>VLOOKUP($B126,G2.PL1!$C$10:$F$34,4,0)</f>
        <v>1g</v>
      </c>
      <c r="F126" s="17" t="str">
        <f>VLOOKUP($B126,G2.PL1!$C$10:$AF$35,5,0)</f>
        <v>Tiêm</v>
      </c>
      <c r="G126" s="17" t="str">
        <f>VLOOKUP($B126,G2.PL1!$C$10:$AF$35,6,0)</f>
        <v>Thuốc bột pha tiêm</v>
      </c>
      <c r="H126" s="17" t="str">
        <f>VLOOKUP($B126,G2.PL1!$C$10:$AF$35,7,0)</f>
        <v>Hộp 10 lọ</v>
      </c>
      <c r="I126" s="17" t="s">
        <v>13</v>
      </c>
      <c r="J126" s="17" t="str">
        <f>VLOOKUP($B126,G2.PL1!$C$10:$AF$35,9,0)</f>
        <v>24 tháng</v>
      </c>
      <c r="K126" s="17" t="str">
        <f>VLOOKUP($B126,G2.PL1!$C$10:$AF$35,10,0)</f>
        <v>VD-26841-17</v>
      </c>
      <c r="L126" s="17" t="str">
        <f>VLOOKUP($B126,G2.PL1!$C$10:$AF$35,11,0)</f>
        <v>Chi nhánh 3- Công ty cổ phần dược phẩm Imexpharm tại Bình Dương</v>
      </c>
      <c r="M126" s="17" t="str">
        <f>VLOOKUP($B126,G2.PL1!$C$10:$AF$35,12,0)</f>
        <v>Việt Nam</v>
      </c>
      <c r="N126" s="17" t="str">
        <f>VLOOKUP($B126,G2.PL1!$C$10:$AF$35,13,0)</f>
        <v>Lọ</v>
      </c>
      <c r="O126" s="18">
        <v>2000</v>
      </c>
      <c r="P126" s="18">
        <v>2000</v>
      </c>
      <c r="Q126" s="18">
        <v>2000</v>
      </c>
      <c r="R126" s="18">
        <v>2000</v>
      </c>
      <c r="S126" s="18">
        <v>8000</v>
      </c>
      <c r="T126" s="19">
        <f>VLOOKUP($B126,G2.PL1!$C$10:$AF$35,17,0)</f>
        <v>54900</v>
      </c>
      <c r="U126" s="18">
        <f t="shared" si="1"/>
        <v>439200000</v>
      </c>
      <c r="V126" s="19" t="str">
        <f>VLOOKUP($B126,G2.PL1!$C$10:$AF$35,30,0)</f>
        <v>Công ty Cổ phần Dược phẩm Nam Hà</v>
      </c>
      <c r="W126" s="17" t="s">
        <v>361</v>
      </c>
      <c r="X126" s="20" t="s">
        <v>239</v>
      </c>
      <c r="Y126" s="17" t="s">
        <v>362</v>
      </c>
      <c r="Z126" s="21"/>
      <c r="AA126" s="21" t="e">
        <f>VLOOKUP(W126,#REF!,2,0)</f>
        <v>#REF!</v>
      </c>
      <c r="AB126" s="21"/>
    </row>
    <row r="127" spans="1:28" s="10" customFormat="1" ht="48">
      <c r="A127" s="17">
        <v>2</v>
      </c>
      <c r="B127" s="17" t="s">
        <v>86</v>
      </c>
      <c r="C127" s="17" t="str">
        <f>VLOOKUP(B127,G2.PL1!$C$10:$D$34,2,0)</f>
        <v>Cefoxitin 1g</v>
      </c>
      <c r="D127" s="17" t="str">
        <f>VLOOKUP($B127,G2.PL1!$C$10:$E$34,3,0)</f>
        <v xml:space="preserve">Cefoxitin (dưới dạng Cefoxitin natri) </v>
      </c>
      <c r="E127" s="17" t="str">
        <f>VLOOKUP($B127,G2.PL1!$C$10:$F$34,4,0)</f>
        <v>1g</v>
      </c>
      <c r="F127" s="17" t="str">
        <f>VLOOKUP($B127,G2.PL1!$C$10:$AF$35,5,0)</f>
        <v>Tiêm</v>
      </c>
      <c r="G127" s="17" t="str">
        <f>VLOOKUP($B127,G2.PL1!$C$10:$AF$35,6,0)</f>
        <v>Thuốc bột pha tiêm</v>
      </c>
      <c r="H127" s="17" t="str">
        <f>VLOOKUP($B127,G2.PL1!$C$10:$AF$35,7,0)</f>
        <v>Hộp 10 lọ</v>
      </c>
      <c r="I127" s="17" t="s">
        <v>13</v>
      </c>
      <c r="J127" s="17" t="str">
        <f>VLOOKUP($B127,G2.PL1!$C$10:$AF$35,9,0)</f>
        <v>24 tháng</v>
      </c>
      <c r="K127" s="17" t="str">
        <f>VLOOKUP($B127,G2.PL1!$C$10:$AF$35,10,0)</f>
        <v>VD-26841-17</v>
      </c>
      <c r="L127" s="17" t="str">
        <f>VLOOKUP($B127,G2.PL1!$C$10:$AF$35,11,0)</f>
        <v>Chi nhánh 3- Công ty cổ phần dược phẩm Imexpharm tại Bình Dương</v>
      </c>
      <c r="M127" s="17" t="str">
        <f>VLOOKUP($B127,G2.PL1!$C$10:$AF$35,12,0)</f>
        <v>Việt Nam</v>
      </c>
      <c r="N127" s="17" t="str">
        <f>VLOOKUP($B127,G2.PL1!$C$10:$AF$35,13,0)</f>
        <v>Lọ</v>
      </c>
      <c r="O127" s="18">
        <v>4000</v>
      </c>
      <c r="P127" s="18">
        <v>4000</v>
      </c>
      <c r="Q127" s="18">
        <v>4000</v>
      </c>
      <c r="R127" s="18">
        <v>4000</v>
      </c>
      <c r="S127" s="18">
        <v>16000</v>
      </c>
      <c r="T127" s="19">
        <f>VLOOKUP($B127,G2.PL1!$C$10:$AF$35,17,0)</f>
        <v>54900</v>
      </c>
      <c r="U127" s="18">
        <f t="shared" si="1"/>
        <v>878400000</v>
      </c>
      <c r="V127" s="19" t="str">
        <f>VLOOKUP($B127,G2.PL1!$C$10:$AF$35,30,0)</f>
        <v>Công ty Cổ phần Dược phẩm Nam Hà</v>
      </c>
      <c r="W127" s="17" t="s">
        <v>245</v>
      </c>
      <c r="X127" s="20" t="s">
        <v>246</v>
      </c>
      <c r="Y127" s="17" t="s">
        <v>247</v>
      </c>
      <c r="Z127" s="21"/>
      <c r="AA127" s="21" t="e">
        <f>VLOOKUP(W127,#REF!,2,0)</f>
        <v>#REF!</v>
      </c>
      <c r="AB127" s="21"/>
    </row>
    <row r="128" spans="1:28" s="10" customFormat="1" ht="48">
      <c r="A128" s="17">
        <v>2</v>
      </c>
      <c r="B128" s="17" t="s">
        <v>86</v>
      </c>
      <c r="C128" s="17" t="str">
        <f>VLOOKUP(B128,G2.PL1!$C$10:$D$34,2,0)</f>
        <v>Cefoxitin 1g</v>
      </c>
      <c r="D128" s="17" t="str">
        <f>VLOOKUP($B128,G2.PL1!$C$10:$E$34,3,0)</f>
        <v xml:space="preserve">Cefoxitin (dưới dạng Cefoxitin natri) </v>
      </c>
      <c r="E128" s="17" t="str">
        <f>VLOOKUP($B128,G2.PL1!$C$10:$F$34,4,0)</f>
        <v>1g</v>
      </c>
      <c r="F128" s="17" t="str">
        <f>VLOOKUP($B128,G2.PL1!$C$10:$AF$35,5,0)</f>
        <v>Tiêm</v>
      </c>
      <c r="G128" s="17" t="str">
        <f>VLOOKUP($B128,G2.PL1!$C$10:$AF$35,6,0)</f>
        <v>Thuốc bột pha tiêm</v>
      </c>
      <c r="H128" s="17" t="str">
        <f>VLOOKUP($B128,G2.PL1!$C$10:$AF$35,7,0)</f>
        <v>Hộp 10 lọ</v>
      </c>
      <c r="I128" s="17" t="s">
        <v>13</v>
      </c>
      <c r="J128" s="17" t="str">
        <f>VLOOKUP($B128,G2.PL1!$C$10:$AF$35,9,0)</f>
        <v>24 tháng</v>
      </c>
      <c r="K128" s="17" t="str">
        <f>VLOOKUP($B128,G2.PL1!$C$10:$AF$35,10,0)</f>
        <v>VD-26841-17</v>
      </c>
      <c r="L128" s="17" t="str">
        <f>VLOOKUP($B128,G2.PL1!$C$10:$AF$35,11,0)</f>
        <v>Chi nhánh 3- Công ty cổ phần dược phẩm Imexpharm tại Bình Dương</v>
      </c>
      <c r="M128" s="17" t="str">
        <f>VLOOKUP($B128,G2.PL1!$C$10:$AF$35,12,0)</f>
        <v>Việt Nam</v>
      </c>
      <c r="N128" s="17" t="str">
        <f>VLOOKUP($B128,G2.PL1!$C$10:$AF$35,13,0)</f>
        <v>Lọ</v>
      </c>
      <c r="O128" s="18">
        <v>1000</v>
      </c>
      <c r="P128" s="18">
        <v>1000</v>
      </c>
      <c r="Q128" s="18">
        <v>1000</v>
      </c>
      <c r="R128" s="18">
        <v>1000</v>
      </c>
      <c r="S128" s="18">
        <v>4000</v>
      </c>
      <c r="T128" s="19">
        <f>VLOOKUP($B128,G2.PL1!$C$10:$AF$35,17,0)</f>
        <v>54900</v>
      </c>
      <c r="U128" s="18">
        <f t="shared" si="1"/>
        <v>219600000</v>
      </c>
      <c r="V128" s="19" t="str">
        <f>VLOOKUP($B128,G2.PL1!$C$10:$AF$35,30,0)</f>
        <v>Công ty Cổ phần Dược phẩm Nam Hà</v>
      </c>
      <c r="W128" s="17" t="s">
        <v>250</v>
      </c>
      <c r="X128" s="20" t="s">
        <v>246</v>
      </c>
      <c r="Y128" s="17" t="s">
        <v>251</v>
      </c>
      <c r="Z128" s="21"/>
      <c r="AA128" s="21" t="e">
        <f>VLOOKUP(W128,#REF!,2,0)</f>
        <v>#REF!</v>
      </c>
      <c r="AB128" s="21"/>
    </row>
    <row r="129" spans="1:28" s="10" customFormat="1" ht="48">
      <c r="A129" s="17">
        <v>2</v>
      </c>
      <c r="B129" s="17" t="s">
        <v>86</v>
      </c>
      <c r="C129" s="17" t="str">
        <f>VLOOKUP(B129,G2.PL1!$C$10:$D$34,2,0)</f>
        <v>Cefoxitin 1g</v>
      </c>
      <c r="D129" s="17" t="str">
        <f>VLOOKUP($B129,G2.PL1!$C$10:$E$34,3,0)</f>
        <v xml:space="preserve">Cefoxitin (dưới dạng Cefoxitin natri) </v>
      </c>
      <c r="E129" s="17" t="str">
        <f>VLOOKUP($B129,G2.PL1!$C$10:$F$34,4,0)</f>
        <v>1g</v>
      </c>
      <c r="F129" s="17" t="str">
        <f>VLOOKUP($B129,G2.PL1!$C$10:$AF$35,5,0)</f>
        <v>Tiêm</v>
      </c>
      <c r="G129" s="17" t="str">
        <f>VLOOKUP($B129,G2.PL1!$C$10:$AF$35,6,0)</f>
        <v>Thuốc bột pha tiêm</v>
      </c>
      <c r="H129" s="17" t="str">
        <f>VLOOKUP($B129,G2.PL1!$C$10:$AF$35,7,0)</f>
        <v>Hộp 10 lọ</v>
      </c>
      <c r="I129" s="17" t="s">
        <v>13</v>
      </c>
      <c r="J129" s="17" t="str">
        <f>VLOOKUP($B129,G2.PL1!$C$10:$AF$35,9,0)</f>
        <v>24 tháng</v>
      </c>
      <c r="K129" s="17" t="str">
        <f>VLOOKUP($B129,G2.PL1!$C$10:$AF$35,10,0)</f>
        <v>VD-26841-17</v>
      </c>
      <c r="L129" s="17" t="str">
        <f>VLOOKUP($B129,G2.PL1!$C$10:$AF$35,11,0)</f>
        <v>Chi nhánh 3- Công ty cổ phần dược phẩm Imexpharm tại Bình Dương</v>
      </c>
      <c r="M129" s="17" t="str">
        <f>VLOOKUP($B129,G2.PL1!$C$10:$AF$35,12,0)</f>
        <v>Việt Nam</v>
      </c>
      <c r="N129" s="17" t="str">
        <f>VLOOKUP($B129,G2.PL1!$C$10:$AF$35,13,0)</f>
        <v>Lọ</v>
      </c>
      <c r="O129" s="18">
        <v>4800</v>
      </c>
      <c r="P129" s="18">
        <v>4800</v>
      </c>
      <c r="Q129" s="18">
        <v>4800</v>
      </c>
      <c r="R129" s="18">
        <v>4800</v>
      </c>
      <c r="S129" s="18">
        <v>19200</v>
      </c>
      <c r="T129" s="19">
        <f>VLOOKUP($B129,G2.PL1!$C$10:$AF$35,17,0)</f>
        <v>54900</v>
      </c>
      <c r="U129" s="18">
        <f t="shared" si="1"/>
        <v>1054080000</v>
      </c>
      <c r="V129" s="19" t="str">
        <f>VLOOKUP($B129,G2.PL1!$C$10:$AF$35,30,0)</f>
        <v>Công ty Cổ phần Dược phẩm Nam Hà</v>
      </c>
      <c r="W129" s="17" t="s">
        <v>252</v>
      </c>
      <c r="X129" s="20" t="s">
        <v>246</v>
      </c>
      <c r="Y129" s="17" t="s">
        <v>253</v>
      </c>
      <c r="Z129" s="21"/>
      <c r="AA129" s="21" t="e">
        <f>VLOOKUP(W129,#REF!,2,0)</f>
        <v>#REF!</v>
      </c>
      <c r="AB129" s="21"/>
    </row>
    <row r="130" spans="1:28" s="10" customFormat="1" ht="48">
      <c r="A130" s="17">
        <v>2</v>
      </c>
      <c r="B130" s="17" t="s">
        <v>86</v>
      </c>
      <c r="C130" s="17" t="str">
        <f>VLOOKUP(B130,G2.PL1!$C$10:$D$34,2,0)</f>
        <v>Cefoxitin 1g</v>
      </c>
      <c r="D130" s="17" t="str">
        <f>VLOOKUP($B130,G2.PL1!$C$10:$E$34,3,0)</f>
        <v xml:space="preserve">Cefoxitin (dưới dạng Cefoxitin natri) </v>
      </c>
      <c r="E130" s="17" t="str">
        <f>VLOOKUP($B130,G2.PL1!$C$10:$F$34,4,0)</f>
        <v>1g</v>
      </c>
      <c r="F130" s="17" t="str">
        <f>VLOOKUP($B130,G2.PL1!$C$10:$AF$35,5,0)</f>
        <v>Tiêm</v>
      </c>
      <c r="G130" s="17" t="str">
        <f>VLOOKUP($B130,G2.PL1!$C$10:$AF$35,6,0)</f>
        <v>Thuốc bột pha tiêm</v>
      </c>
      <c r="H130" s="17" t="str">
        <f>VLOOKUP($B130,G2.PL1!$C$10:$AF$35,7,0)</f>
        <v>Hộp 10 lọ</v>
      </c>
      <c r="I130" s="17" t="s">
        <v>13</v>
      </c>
      <c r="J130" s="17" t="str">
        <f>VLOOKUP($B130,G2.PL1!$C$10:$AF$35,9,0)</f>
        <v>24 tháng</v>
      </c>
      <c r="K130" s="17" t="str">
        <f>VLOOKUP($B130,G2.PL1!$C$10:$AF$35,10,0)</f>
        <v>VD-26841-17</v>
      </c>
      <c r="L130" s="17" t="str">
        <f>VLOOKUP($B130,G2.PL1!$C$10:$AF$35,11,0)</f>
        <v>Chi nhánh 3- Công ty cổ phần dược phẩm Imexpharm tại Bình Dương</v>
      </c>
      <c r="M130" s="17" t="str">
        <f>VLOOKUP($B130,G2.PL1!$C$10:$AF$35,12,0)</f>
        <v>Việt Nam</v>
      </c>
      <c r="N130" s="17" t="str">
        <f>VLOOKUP($B130,G2.PL1!$C$10:$AF$35,13,0)</f>
        <v>Lọ</v>
      </c>
      <c r="O130" s="18">
        <v>500</v>
      </c>
      <c r="P130" s="18">
        <v>500</v>
      </c>
      <c r="Q130" s="18">
        <v>500</v>
      </c>
      <c r="R130" s="18">
        <v>500</v>
      </c>
      <c r="S130" s="18">
        <v>2000</v>
      </c>
      <c r="T130" s="19">
        <f>VLOOKUP($B130,G2.PL1!$C$10:$AF$35,17,0)</f>
        <v>54900</v>
      </c>
      <c r="U130" s="18">
        <f t="shared" si="1"/>
        <v>109800000</v>
      </c>
      <c r="V130" s="19" t="str">
        <f>VLOOKUP($B130,G2.PL1!$C$10:$AF$35,30,0)</f>
        <v>Công ty Cổ phần Dược phẩm Nam Hà</v>
      </c>
      <c r="W130" s="17" t="s">
        <v>254</v>
      </c>
      <c r="X130" s="20" t="s">
        <v>246</v>
      </c>
      <c r="Y130" s="17" t="s">
        <v>255</v>
      </c>
      <c r="Z130" s="21"/>
      <c r="AA130" s="21" t="e">
        <f>VLOOKUP(W130,#REF!,2,0)</f>
        <v>#REF!</v>
      </c>
      <c r="AB130" s="21"/>
    </row>
    <row r="131" spans="1:28" s="10" customFormat="1" ht="48">
      <c r="A131" s="17">
        <v>2</v>
      </c>
      <c r="B131" s="17" t="s">
        <v>86</v>
      </c>
      <c r="C131" s="17" t="str">
        <f>VLOOKUP(B131,G2.PL1!$C$10:$D$34,2,0)</f>
        <v>Cefoxitin 1g</v>
      </c>
      <c r="D131" s="17" t="str">
        <f>VLOOKUP($B131,G2.PL1!$C$10:$E$34,3,0)</f>
        <v xml:space="preserve">Cefoxitin (dưới dạng Cefoxitin natri) </v>
      </c>
      <c r="E131" s="17" t="str">
        <f>VLOOKUP($B131,G2.PL1!$C$10:$F$34,4,0)</f>
        <v>1g</v>
      </c>
      <c r="F131" s="17" t="str">
        <f>VLOOKUP($B131,G2.PL1!$C$10:$AF$35,5,0)</f>
        <v>Tiêm</v>
      </c>
      <c r="G131" s="17" t="str">
        <f>VLOOKUP($B131,G2.PL1!$C$10:$AF$35,6,0)</f>
        <v>Thuốc bột pha tiêm</v>
      </c>
      <c r="H131" s="17" t="str">
        <f>VLOOKUP($B131,G2.PL1!$C$10:$AF$35,7,0)</f>
        <v>Hộp 10 lọ</v>
      </c>
      <c r="I131" s="17" t="s">
        <v>13</v>
      </c>
      <c r="J131" s="17" t="str">
        <f>VLOOKUP($B131,G2.PL1!$C$10:$AF$35,9,0)</f>
        <v>24 tháng</v>
      </c>
      <c r="K131" s="17" t="str">
        <f>VLOOKUP($B131,G2.PL1!$C$10:$AF$35,10,0)</f>
        <v>VD-26841-17</v>
      </c>
      <c r="L131" s="17" t="str">
        <f>VLOOKUP($B131,G2.PL1!$C$10:$AF$35,11,0)</f>
        <v>Chi nhánh 3- Công ty cổ phần dược phẩm Imexpharm tại Bình Dương</v>
      </c>
      <c r="M131" s="17" t="str">
        <f>VLOOKUP($B131,G2.PL1!$C$10:$AF$35,12,0)</f>
        <v>Việt Nam</v>
      </c>
      <c r="N131" s="17" t="str">
        <f>VLOOKUP($B131,G2.PL1!$C$10:$AF$35,13,0)</f>
        <v>Lọ</v>
      </c>
      <c r="O131" s="18">
        <v>40</v>
      </c>
      <c r="P131" s="18">
        <v>80</v>
      </c>
      <c r="Q131" s="18">
        <v>80</v>
      </c>
      <c r="R131" s="18">
        <v>40</v>
      </c>
      <c r="S131" s="18">
        <v>240</v>
      </c>
      <c r="T131" s="19">
        <f>VLOOKUP($B131,G2.PL1!$C$10:$AF$35,17,0)</f>
        <v>54900</v>
      </c>
      <c r="U131" s="18">
        <f t="shared" si="1"/>
        <v>13176000</v>
      </c>
      <c r="V131" s="19" t="str">
        <f>VLOOKUP($B131,G2.PL1!$C$10:$AF$35,30,0)</f>
        <v>Công ty Cổ phần Dược phẩm Nam Hà</v>
      </c>
      <c r="W131" s="17" t="s">
        <v>363</v>
      </c>
      <c r="X131" s="20" t="s">
        <v>246</v>
      </c>
      <c r="Y131" s="52">
        <v>49177</v>
      </c>
      <c r="Z131" s="21"/>
      <c r="AA131" s="21" t="e">
        <f>VLOOKUP(W131,#REF!,2,0)</f>
        <v>#REF!</v>
      </c>
      <c r="AB131" s="21"/>
    </row>
    <row r="132" spans="1:28" s="10" customFormat="1" ht="48">
      <c r="A132" s="17">
        <v>2</v>
      </c>
      <c r="B132" s="17" t="s">
        <v>86</v>
      </c>
      <c r="C132" s="17" t="str">
        <f>VLOOKUP(B132,G2.PL1!$C$10:$D$34,2,0)</f>
        <v>Cefoxitin 1g</v>
      </c>
      <c r="D132" s="17" t="str">
        <f>VLOOKUP($B132,G2.PL1!$C$10:$E$34,3,0)</f>
        <v xml:space="preserve">Cefoxitin (dưới dạng Cefoxitin natri) </v>
      </c>
      <c r="E132" s="17" t="str">
        <f>VLOOKUP($B132,G2.PL1!$C$10:$F$34,4,0)</f>
        <v>1g</v>
      </c>
      <c r="F132" s="17" t="str">
        <f>VLOOKUP($B132,G2.PL1!$C$10:$AF$35,5,0)</f>
        <v>Tiêm</v>
      </c>
      <c r="G132" s="17" t="str">
        <f>VLOOKUP($B132,G2.PL1!$C$10:$AF$35,6,0)</f>
        <v>Thuốc bột pha tiêm</v>
      </c>
      <c r="H132" s="17" t="str">
        <f>VLOOKUP($B132,G2.PL1!$C$10:$AF$35,7,0)</f>
        <v>Hộp 10 lọ</v>
      </c>
      <c r="I132" s="17" t="s">
        <v>13</v>
      </c>
      <c r="J132" s="17" t="str">
        <f>VLOOKUP($B132,G2.PL1!$C$10:$AF$35,9,0)</f>
        <v>24 tháng</v>
      </c>
      <c r="K132" s="17" t="str">
        <f>VLOOKUP($B132,G2.PL1!$C$10:$AF$35,10,0)</f>
        <v>VD-26841-17</v>
      </c>
      <c r="L132" s="17" t="str">
        <f>VLOOKUP($B132,G2.PL1!$C$10:$AF$35,11,0)</f>
        <v>Chi nhánh 3- Công ty cổ phần dược phẩm Imexpharm tại Bình Dương</v>
      </c>
      <c r="M132" s="17" t="str">
        <f>VLOOKUP($B132,G2.PL1!$C$10:$AF$35,12,0)</f>
        <v>Việt Nam</v>
      </c>
      <c r="N132" s="17" t="str">
        <f>VLOOKUP($B132,G2.PL1!$C$10:$AF$35,13,0)</f>
        <v>Lọ</v>
      </c>
      <c r="O132" s="18">
        <v>360</v>
      </c>
      <c r="P132" s="18">
        <v>360</v>
      </c>
      <c r="Q132" s="18">
        <v>360</v>
      </c>
      <c r="R132" s="18">
        <v>360</v>
      </c>
      <c r="S132" s="18">
        <v>1440</v>
      </c>
      <c r="T132" s="19">
        <f>VLOOKUP($B132,G2.PL1!$C$10:$AF$35,17,0)</f>
        <v>54900</v>
      </c>
      <c r="U132" s="18">
        <f t="shared" si="1"/>
        <v>79056000</v>
      </c>
      <c r="V132" s="19" t="str">
        <f>VLOOKUP($B132,G2.PL1!$C$10:$AF$35,30,0)</f>
        <v>Công ty Cổ phần Dược phẩm Nam Hà</v>
      </c>
      <c r="W132" s="17" t="s">
        <v>364</v>
      </c>
      <c r="X132" s="20" t="s">
        <v>246</v>
      </c>
      <c r="Y132" s="52">
        <v>49016</v>
      </c>
      <c r="Z132" s="21"/>
      <c r="AA132" s="21" t="e">
        <f>VLOOKUP(W132,#REF!,2,0)</f>
        <v>#REF!</v>
      </c>
      <c r="AB132" s="21"/>
    </row>
    <row r="133" spans="1:28" s="10" customFormat="1" ht="48">
      <c r="A133" s="17">
        <v>2</v>
      </c>
      <c r="B133" s="17" t="s">
        <v>86</v>
      </c>
      <c r="C133" s="17" t="str">
        <f>VLOOKUP(B133,G2.PL1!$C$10:$D$34,2,0)</f>
        <v>Cefoxitin 1g</v>
      </c>
      <c r="D133" s="17" t="str">
        <f>VLOOKUP($B133,G2.PL1!$C$10:$E$34,3,0)</f>
        <v xml:space="preserve">Cefoxitin (dưới dạng Cefoxitin natri) </v>
      </c>
      <c r="E133" s="17" t="str">
        <f>VLOOKUP($B133,G2.PL1!$C$10:$F$34,4,0)</f>
        <v>1g</v>
      </c>
      <c r="F133" s="17" t="str">
        <f>VLOOKUP($B133,G2.PL1!$C$10:$AF$35,5,0)</f>
        <v>Tiêm</v>
      </c>
      <c r="G133" s="17" t="str">
        <f>VLOOKUP($B133,G2.PL1!$C$10:$AF$35,6,0)</f>
        <v>Thuốc bột pha tiêm</v>
      </c>
      <c r="H133" s="17" t="str">
        <f>VLOOKUP($B133,G2.PL1!$C$10:$AF$35,7,0)</f>
        <v>Hộp 10 lọ</v>
      </c>
      <c r="I133" s="17" t="s">
        <v>13</v>
      </c>
      <c r="J133" s="17" t="str">
        <f>VLOOKUP($B133,G2.PL1!$C$10:$AF$35,9,0)</f>
        <v>24 tháng</v>
      </c>
      <c r="K133" s="17" t="str">
        <f>VLOOKUP($B133,G2.PL1!$C$10:$AF$35,10,0)</f>
        <v>VD-26841-17</v>
      </c>
      <c r="L133" s="17" t="str">
        <f>VLOOKUP($B133,G2.PL1!$C$10:$AF$35,11,0)</f>
        <v>Chi nhánh 3- Công ty cổ phần dược phẩm Imexpharm tại Bình Dương</v>
      </c>
      <c r="M133" s="17" t="str">
        <f>VLOOKUP($B133,G2.PL1!$C$10:$AF$35,12,0)</f>
        <v>Việt Nam</v>
      </c>
      <c r="N133" s="17" t="str">
        <f>VLOOKUP($B133,G2.PL1!$C$10:$AF$35,13,0)</f>
        <v>Lọ</v>
      </c>
      <c r="O133" s="18">
        <v>800</v>
      </c>
      <c r="P133" s="18">
        <v>800</v>
      </c>
      <c r="Q133" s="18">
        <v>800</v>
      </c>
      <c r="R133" s="18">
        <v>800</v>
      </c>
      <c r="S133" s="18">
        <v>3200</v>
      </c>
      <c r="T133" s="19">
        <f>VLOOKUP($B133,G2.PL1!$C$10:$AF$35,17,0)</f>
        <v>54900</v>
      </c>
      <c r="U133" s="18">
        <f t="shared" si="1"/>
        <v>175680000</v>
      </c>
      <c r="V133" s="19" t="str">
        <f>VLOOKUP($B133,G2.PL1!$C$10:$AF$35,30,0)</f>
        <v>Công ty Cổ phần Dược phẩm Nam Hà</v>
      </c>
      <c r="W133" s="17" t="s">
        <v>261</v>
      </c>
      <c r="X133" s="20" t="s">
        <v>246</v>
      </c>
      <c r="Y133" s="17" t="s">
        <v>262</v>
      </c>
      <c r="Z133" s="21"/>
      <c r="AA133" s="21" t="e">
        <f>VLOOKUP(W133,#REF!,2,0)</f>
        <v>#REF!</v>
      </c>
      <c r="AB133" s="21"/>
    </row>
    <row r="134" spans="1:28" s="10" customFormat="1" ht="48">
      <c r="A134" s="17">
        <v>2</v>
      </c>
      <c r="B134" s="17" t="s">
        <v>86</v>
      </c>
      <c r="C134" s="17" t="str">
        <f>VLOOKUP(B134,G2.PL1!$C$10:$D$34,2,0)</f>
        <v>Cefoxitin 1g</v>
      </c>
      <c r="D134" s="17" t="str">
        <f>VLOOKUP($B134,G2.PL1!$C$10:$E$34,3,0)</f>
        <v xml:space="preserve">Cefoxitin (dưới dạng Cefoxitin natri) </v>
      </c>
      <c r="E134" s="17" t="str">
        <f>VLOOKUP($B134,G2.PL1!$C$10:$F$34,4,0)</f>
        <v>1g</v>
      </c>
      <c r="F134" s="17" t="str">
        <f>VLOOKUP($B134,G2.PL1!$C$10:$AF$35,5,0)</f>
        <v>Tiêm</v>
      </c>
      <c r="G134" s="17" t="str">
        <f>VLOOKUP($B134,G2.PL1!$C$10:$AF$35,6,0)</f>
        <v>Thuốc bột pha tiêm</v>
      </c>
      <c r="H134" s="17" t="str">
        <f>VLOOKUP($B134,G2.PL1!$C$10:$AF$35,7,0)</f>
        <v>Hộp 10 lọ</v>
      </c>
      <c r="I134" s="17" t="s">
        <v>13</v>
      </c>
      <c r="J134" s="17" t="str">
        <f>VLOOKUP($B134,G2.PL1!$C$10:$AF$35,9,0)</f>
        <v>24 tháng</v>
      </c>
      <c r="K134" s="17" t="str">
        <f>VLOOKUP($B134,G2.PL1!$C$10:$AF$35,10,0)</f>
        <v>VD-26841-17</v>
      </c>
      <c r="L134" s="17" t="str">
        <f>VLOOKUP($B134,G2.PL1!$C$10:$AF$35,11,0)</f>
        <v>Chi nhánh 3- Công ty cổ phần dược phẩm Imexpharm tại Bình Dương</v>
      </c>
      <c r="M134" s="17" t="str">
        <f>VLOOKUP($B134,G2.PL1!$C$10:$AF$35,12,0)</f>
        <v>Việt Nam</v>
      </c>
      <c r="N134" s="17" t="str">
        <f>VLOOKUP($B134,G2.PL1!$C$10:$AF$35,13,0)</f>
        <v>Lọ</v>
      </c>
      <c r="O134" s="18">
        <v>1000</v>
      </c>
      <c r="P134" s="18">
        <v>1000</v>
      </c>
      <c r="Q134" s="18">
        <v>1000</v>
      </c>
      <c r="R134" s="18">
        <v>1000</v>
      </c>
      <c r="S134" s="18">
        <v>4000</v>
      </c>
      <c r="T134" s="19">
        <f>VLOOKUP($B134,G2.PL1!$C$10:$AF$35,17,0)</f>
        <v>54900</v>
      </c>
      <c r="U134" s="18">
        <f t="shared" si="1"/>
        <v>219600000</v>
      </c>
      <c r="V134" s="19" t="str">
        <f>VLOOKUP($B134,G2.PL1!$C$10:$AF$35,30,0)</f>
        <v>Công ty Cổ phần Dược phẩm Nam Hà</v>
      </c>
      <c r="W134" s="17" t="s">
        <v>365</v>
      </c>
      <c r="X134" s="20" t="s">
        <v>264</v>
      </c>
      <c r="Y134" s="17" t="s">
        <v>366</v>
      </c>
      <c r="Z134" s="21"/>
      <c r="AA134" s="21" t="e">
        <f>VLOOKUP(W134,#REF!,2,0)</f>
        <v>#REF!</v>
      </c>
      <c r="AB134" s="21"/>
    </row>
    <row r="135" spans="1:28" s="10" customFormat="1" ht="48">
      <c r="A135" s="17">
        <v>2</v>
      </c>
      <c r="B135" s="17" t="s">
        <v>86</v>
      </c>
      <c r="C135" s="17" t="str">
        <f>VLOOKUP(B135,G2.PL1!$C$10:$D$34,2,0)</f>
        <v>Cefoxitin 1g</v>
      </c>
      <c r="D135" s="17" t="str">
        <f>VLOOKUP($B135,G2.PL1!$C$10:$E$34,3,0)</f>
        <v xml:space="preserve">Cefoxitin (dưới dạng Cefoxitin natri) </v>
      </c>
      <c r="E135" s="17" t="str">
        <f>VLOOKUP($B135,G2.PL1!$C$10:$F$34,4,0)</f>
        <v>1g</v>
      </c>
      <c r="F135" s="17" t="str">
        <f>VLOOKUP($B135,G2.PL1!$C$10:$AF$35,5,0)</f>
        <v>Tiêm</v>
      </c>
      <c r="G135" s="17" t="str">
        <f>VLOOKUP($B135,G2.PL1!$C$10:$AF$35,6,0)</f>
        <v>Thuốc bột pha tiêm</v>
      </c>
      <c r="H135" s="17" t="str">
        <f>VLOOKUP($B135,G2.PL1!$C$10:$AF$35,7,0)</f>
        <v>Hộp 10 lọ</v>
      </c>
      <c r="I135" s="17" t="s">
        <v>13</v>
      </c>
      <c r="J135" s="17" t="str">
        <f>VLOOKUP($B135,G2.PL1!$C$10:$AF$35,9,0)</f>
        <v>24 tháng</v>
      </c>
      <c r="K135" s="17" t="str">
        <f>VLOOKUP($B135,G2.PL1!$C$10:$AF$35,10,0)</f>
        <v>VD-26841-17</v>
      </c>
      <c r="L135" s="17" t="str">
        <f>VLOOKUP($B135,G2.PL1!$C$10:$AF$35,11,0)</f>
        <v>Chi nhánh 3- Công ty cổ phần dược phẩm Imexpharm tại Bình Dương</v>
      </c>
      <c r="M135" s="17" t="str">
        <f>VLOOKUP($B135,G2.PL1!$C$10:$AF$35,12,0)</f>
        <v>Việt Nam</v>
      </c>
      <c r="N135" s="17" t="str">
        <f>VLOOKUP($B135,G2.PL1!$C$10:$AF$35,13,0)</f>
        <v>Lọ</v>
      </c>
      <c r="O135" s="18">
        <v>80</v>
      </c>
      <c r="P135" s="18">
        <v>120</v>
      </c>
      <c r="Q135" s="18">
        <v>120</v>
      </c>
      <c r="R135" s="18">
        <v>80</v>
      </c>
      <c r="S135" s="18">
        <v>400</v>
      </c>
      <c r="T135" s="19">
        <f>VLOOKUP($B135,G2.PL1!$C$10:$AF$35,17,0)</f>
        <v>54900</v>
      </c>
      <c r="U135" s="18">
        <f t="shared" si="1"/>
        <v>21960000</v>
      </c>
      <c r="V135" s="19" t="str">
        <f>VLOOKUP($B135,G2.PL1!$C$10:$AF$35,30,0)</f>
        <v>Công ty Cổ phần Dược phẩm Nam Hà</v>
      </c>
      <c r="W135" s="17" t="s">
        <v>367</v>
      </c>
      <c r="X135" s="20" t="s">
        <v>368</v>
      </c>
      <c r="Y135" s="17" t="s">
        <v>369</v>
      </c>
      <c r="Z135" s="21"/>
      <c r="AA135" s="21" t="e">
        <f>VLOOKUP(W135,#REF!,2,0)</f>
        <v>#REF!</v>
      </c>
      <c r="AB135" s="21"/>
    </row>
    <row r="136" spans="1:28" s="10" customFormat="1" ht="48">
      <c r="A136" s="17">
        <v>2</v>
      </c>
      <c r="B136" s="17" t="s">
        <v>86</v>
      </c>
      <c r="C136" s="17" t="str">
        <f>VLOOKUP(B136,G2.PL1!$C$10:$D$34,2,0)</f>
        <v>Cefoxitin 1g</v>
      </c>
      <c r="D136" s="17" t="str">
        <f>VLOOKUP($B136,G2.PL1!$C$10:$E$34,3,0)</f>
        <v xml:space="preserve">Cefoxitin (dưới dạng Cefoxitin natri) </v>
      </c>
      <c r="E136" s="17" t="str">
        <f>VLOOKUP($B136,G2.PL1!$C$10:$F$34,4,0)</f>
        <v>1g</v>
      </c>
      <c r="F136" s="17" t="str">
        <f>VLOOKUP($B136,G2.PL1!$C$10:$AF$35,5,0)</f>
        <v>Tiêm</v>
      </c>
      <c r="G136" s="17" t="str">
        <f>VLOOKUP($B136,G2.PL1!$C$10:$AF$35,6,0)</f>
        <v>Thuốc bột pha tiêm</v>
      </c>
      <c r="H136" s="17" t="str">
        <f>VLOOKUP($B136,G2.PL1!$C$10:$AF$35,7,0)</f>
        <v>Hộp 10 lọ</v>
      </c>
      <c r="I136" s="17" t="s">
        <v>13</v>
      </c>
      <c r="J136" s="17" t="str">
        <f>VLOOKUP($B136,G2.PL1!$C$10:$AF$35,9,0)</f>
        <v>24 tháng</v>
      </c>
      <c r="K136" s="17" t="str">
        <f>VLOOKUP($B136,G2.PL1!$C$10:$AF$35,10,0)</f>
        <v>VD-26841-17</v>
      </c>
      <c r="L136" s="17" t="str">
        <f>VLOOKUP($B136,G2.PL1!$C$10:$AF$35,11,0)</f>
        <v>Chi nhánh 3- Công ty cổ phần dược phẩm Imexpharm tại Bình Dương</v>
      </c>
      <c r="M136" s="17" t="str">
        <f>VLOOKUP($B136,G2.PL1!$C$10:$AF$35,12,0)</f>
        <v>Việt Nam</v>
      </c>
      <c r="N136" s="17" t="str">
        <f>VLOOKUP($B136,G2.PL1!$C$10:$AF$35,13,0)</f>
        <v>Lọ</v>
      </c>
      <c r="O136" s="18">
        <v>1200</v>
      </c>
      <c r="P136" s="18">
        <v>1200</v>
      </c>
      <c r="Q136" s="18">
        <v>1200</v>
      </c>
      <c r="R136" s="18">
        <v>1200</v>
      </c>
      <c r="S136" s="18">
        <v>4800</v>
      </c>
      <c r="T136" s="19">
        <f>VLOOKUP($B136,G2.PL1!$C$10:$AF$35,17,0)</f>
        <v>54900</v>
      </c>
      <c r="U136" s="18">
        <f t="shared" si="1"/>
        <v>263520000</v>
      </c>
      <c r="V136" s="19" t="str">
        <f>VLOOKUP($B136,G2.PL1!$C$10:$AF$35,30,0)</f>
        <v>Công ty Cổ phần Dược phẩm Nam Hà</v>
      </c>
      <c r="W136" s="17" t="s">
        <v>370</v>
      </c>
      <c r="X136" s="20" t="s">
        <v>267</v>
      </c>
      <c r="Y136" s="52">
        <v>38250</v>
      </c>
      <c r="Z136" s="21"/>
      <c r="AA136" s="21" t="e">
        <f>VLOOKUP(W136,#REF!,2,0)</f>
        <v>#REF!</v>
      </c>
      <c r="AB136" s="21"/>
    </row>
    <row r="137" spans="1:28" s="10" customFormat="1" ht="48">
      <c r="A137" s="17">
        <v>2</v>
      </c>
      <c r="B137" s="17" t="s">
        <v>86</v>
      </c>
      <c r="C137" s="17" t="str">
        <f>VLOOKUP(B137,G2.PL1!$C$10:$D$34,2,0)</f>
        <v>Cefoxitin 1g</v>
      </c>
      <c r="D137" s="17" t="str">
        <f>VLOOKUP($B137,G2.PL1!$C$10:$E$34,3,0)</f>
        <v xml:space="preserve">Cefoxitin (dưới dạng Cefoxitin natri) </v>
      </c>
      <c r="E137" s="17" t="str">
        <f>VLOOKUP($B137,G2.PL1!$C$10:$F$34,4,0)</f>
        <v>1g</v>
      </c>
      <c r="F137" s="17" t="str">
        <f>VLOOKUP($B137,G2.PL1!$C$10:$AF$35,5,0)</f>
        <v>Tiêm</v>
      </c>
      <c r="G137" s="17" t="str">
        <f>VLOOKUP($B137,G2.PL1!$C$10:$AF$35,6,0)</f>
        <v>Thuốc bột pha tiêm</v>
      </c>
      <c r="H137" s="17" t="str">
        <f>VLOOKUP($B137,G2.PL1!$C$10:$AF$35,7,0)</f>
        <v>Hộp 10 lọ</v>
      </c>
      <c r="I137" s="17" t="s">
        <v>13</v>
      </c>
      <c r="J137" s="17" t="str">
        <f>VLOOKUP($B137,G2.PL1!$C$10:$AF$35,9,0)</f>
        <v>24 tháng</v>
      </c>
      <c r="K137" s="17" t="str">
        <f>VLOOKUP($B137,G2.PL1!$C$10:$AF$35,10,0)</f>
        <v>VD-26841-17</v>
      </c>
      <c r="L137" s="17" t="str">
        <f>VLOOKUP($B137,G2.PL1!$C$10:$AF$35,11,0)</f>
        <v>Chi nhánh 3- Công ty cổ phần dược phẩm Imexpharm tại Bình Dương</v>
      </c>
      <c r="M137" s="17" t="str">
        <f>VLOOKUP($B137,G2.PL1!$C$10:$AF$35,12,0)</f>
        <v>Việt Nam</v>
      </c>
      <c r="N137" s="17" t="str">
        <f>VLOOKUP($B137,G2.PL1!$C$10:$AF$35,13,0)</f>
        <v>Lọ</v>
      </c>
      <c r="O137" s="18">
        <v>400</v>
      </c>
      <c r="P137" s="18">
        <v>800</v>
      </c>
      <c r="Q137" s="18">
        <v>800</v>
      </c>
      <c r="R137" s="18">
        <v>800</v>
      </c>
      <c r="S137" s="18">
        <v>2800</v>
      </c>
      <c r="T137" s="19">
        <f>VLOOKUP($B137,G2.PL1!$C$10:$AF$35,17,0)</f>
        <v>54900</v>
      </c>
      <c r="U137" s="18">
        <f t="shared" si="1"/>
        <v>153720000</v>
      </c>
      <c r="V137" s="19" t="str">
        <f>VLOOKUP($B137,G2.PL1!$C$10:$AF$35,30,0)</f>
        <v>Công ty Cổ phần Dược phẩm Nam Hà</v>
      </c>
      <c r="W137" s="17" t="s">
        <v>371</v>
      </c>
      <c r="X137" s="20" t="s">
        <v>267</v>
      </c>
      <c r="Y137" s="17" t="s">
        <v>372</v>
      </c>
      <c r="Z137" s="21"/>
      <c r="AA137" s="21" t="e">
        <f>VLOOKUP(W137,#REF!,2,0)</f>
        <v>#REF!</v>
      </c>
      <c r="AB137" s="21"/>
    </row>
    <row r="138" spans="1:28" s="10" customFormat="1" ht="48">
      <c r="A138" s="17">
        <v>2</v>
      </c>
      <c r="B138" s="17" t="s">
        <v>86</v>
      </c>
      <c r="C138" s="17" t="str">
        <f>VLOOKUP(B138,G2.PL1!$C$10:$D$34,2,0)</f>
        <v>Cefoxitin 1g</v>
      </c>
      <c r="D138" s="17" t="str">
        <f>VLOOKUP($B138,G2.PL1!$C$10:$E$34,3,0)</f>
        <v xml:space="preserve">Cefoxitin (dưới dạng Cefoxitin natri) </v>
      </c>
      <c r="E138" s="17" t="str">
        <f>VLOOKUP($B138,G2.PL1!$C$10:$F$34,4,0)</f>
        <v>1g</v>
      </c>
      <c r="F138" s="17" t="str">
        <f>VLOOKUP($B138,G2.PL1!$C$10:$AF$35,5,0)</f>
        <v>Tiêm</v>
      </c>
      <c r="G138" s="17" t="str">
        <f>VLOOKUP($B138,G2.PL1!$C$10:$AF$35,6,0)</f>
        <v>Thuốc bột pha tiêm</v>
      </c>
      <c r="H138" s="17" t="str">
        <f>VLOOKUP($B138,G2.PL1!$C$10:$AF$35,7,0)</f>
        <v>Hộp 10 lọ</v>
      </c>
      <c r="I138" s="17" t="s">
        <v>13</v>
      </c>
      <c r="J138" s="17" t="str">
        <f>VLOOKUP($B138,G2.PL1!$C$10:$AF$35,9,0)</f>
        <v>24 tháng</v>
      </c>
      <c r="K138" s="17" t="str">
        <f>VLOOKUP($B138,G2.PL1!$C$10:$AF$35,10,0)</f>
        <v>VD-26841-17</v>
      </c>
      <c r="L138" s="17" t="str">
        <f>VLOOKUP($B138,G2.PL1!$C$10:$AF$35,11,0)</f>
        <v>Chi nhánh 3- Công ty cổ phần dược phẩm Imexpharm tại Bình Dương</v>
      </c>
      <c r="M138" s="17" t="str">
        <f>VLOOKUP($B138,G2.PL1!$C$10:$AF$35,12,0)</f>
        <v>Việt Nam</v>
      </c>
      <c r="N138" s="17" t="str">
        <f>VLOOKUP($B138,G2.PL1!$C$10:$AF$35,13,0)</f>
        <v>Lọ</v>
      </c>
      <c r="O138" s="18">
        <v>800</v>
      </c>
      <c r="P138" s="18">
        <v>800</v>
      </c>
      <c r="Q138" s="18">
        <v>800</v>
      </c>
      <c r="R138" s="18">
        <v>800</v>
      </c>
      <c r="S138" s="18">
        <v>3200</v>
      </c>
      <c r="T138" s="19">
        <f>VLOOKUP($B138,G2.PL1!$C$10:$AF$35,17,0)</f>
        <v>54900</v>
      </c>
      <c r="U138" s="18">
        <f t="shared" si="1"/>
        <v>175680000</v>
      </c>
      <c r="V138" s="19" t="str">
        <f>VLOOKUP($B138,G2.PL1!$C$10:$AF$35,30,0)</f>
        <v>Công ty Cổ phần Dược phẩm Nam Hà</v>
      </c>
      <c r="W138" s="17" t="s">
        <v>373</v>
      </c>
      <c r="X138" s="20" t="s">
        <v>267</v>
      </c>
      <c r="Y138" s="17" t="s">
        <v>374</v>
      </c>
      <c r="Z138" s="21"/>
      <c r="AA138" s="21" t="e">
        <f>VLOOKUP(W138,#REF!,2,0)</f>
        <v>#REF!</v>
      </c>
      <c r="AB138" s="21"/>
    </row>
    <row r="139" spans="1:28" s="11" customFormat="1" ht="48">
      <c r="A139" s="17">
        <v>2</v>
      </c>
      <c r="B139" s="17" t="s">
        <v>86</v>
      </c>
      <c r="C139" s="17" t="str">
        <f>VLOOKUP(B139,G2.PL1!$C$10:$D$34,2,0)</f>
        <v>Cefoxitin 1g</v>
      </c>
      <c r="D139" s="17" t="str">
        <f>VLOOKUP($B139,G2.PL1!$C$10:$E$34,3,0)</f>
        <v xml:space="preserve">Cefoxitin (dưới dạng Cefoxitin natri) </v>
      </c>
      <c r="E139" s="17" t="str">
        <f>VLOOKUP($B139,G2.PL1!$C$10:$F$34,4,0)</f>
        <v>1g</v>
      </c>
      <c r="F139" s="17" t="str">
        <f>VLOOKUP($B139,G2.PL1!$C$10:$AF$35,5,0)</f>
        <v>Tiêm</v>
      </c>
      <c r="G139" s="17" t="str">
        <f>VLOOKUP($B139,G2.PL1!$C$10:$AF$35,6,0)</f>
        <v>Thuốc bột pha tiêm</v>
      </c>
      <c r="H139" s="17" t="str">
        <f>VLOOKUP($B139,G2.PL1!$C$10:$AF$35,7,0)</f>
        <v>Hộp 10 lọ</v>
      </c>
      <c r="I139" s="17" t="s">
        <v>13</v>
      </c>
      <c r="J139" s="17" t="str">
        <f>VLOOKUP($B139,G2.PL1!$C$10:$AF$35,9,0)</f>
        <v>24 tháng</v>
      </c>
      <c r="K139" s="17" t="str">
        <f>VLOOKUP($B139,G2.PL1!$C$10:$AF$35,10,0)</f>
        <v>VD-26841-17</v>
      </c>
      <c r="L139" s="17" t="str">
        <f>VLOOKUP($B139,G2.PL1!$C$10:$AF$35,11,0)</f>
        <v>Chi nhánh 3- Công ty cổ phần dược phẩm Imexpharm tại Bình Dương</v>
      </c>
      <c r="M139" s="17" t="str">
        <f>VLOOKUP($B139,G2.PL1!$C$10:$AF$35,12,0)</f>
        <v>Việt Nam</v>
      </c>
      <c r="N139" s="17" t="str">
        <f>VLOOKUP($B139,G2.PL1!$C$10:$AF$35,13,0)</f>
        <v>Lọ</v>
      </c>
      <c r="O139" s="18">
        <v>1000</v>
      </c>
      <c r="P139" s="18">
        <v>1000</v>
      </c>
      <c r="Q139" s="18">
        <v>1000</v>
      </c>
      <c r="R139" s="18">
        <v>1000</v>
      </c>
      <c r="S139" s="18">
        <v>4000</v>
      </c>
      <c r="T139" s="19">
        <f>VLOOKUP($B139,G2.PL1!$C$10:$AF$35,17,0)</f>
        <v>54900</v>
      </c>
      <c r="U139" s="18">
        <f t="shared" ref="U139:U178" si="3">S139*T139</f>
        <v>219600000</v>
      </c>
      <c r="V139" s="19" t="str">
        <f>VLOOKUP($B139,G2.PL1!$C$10:$AF$35,30,0)</f>
        <v>Công ty Cổ phần Dược phẩm Nam Hà</v>
      </c>
      <c r="W139" s="17" t="s">
        <v>269</v>
      </c>
      <c r="X139" s="20" t="s">
        <v>267</v>
      </c>
      <c r="Y139" s="17" t="s">
        <v>270</v>
      </c>
      <c r="Z139" s="24"/>
      <c r="AA139" s="21" t="e">
        <f>VLOOKUP(W139,#REF!,2,0)</f>
        <v>#REF!</v>
      </c>
      <c r="AB139" s="24"/>
    </row>
    <row r="140" spans="1:28" s="12" customFormat="1" ht="48">
      <c r="A140" s="17">
        <v>2</v>
      </c>
      <c r="B140" s="17" t="s">
        <v>86</v>
      </c>
      <c r="C140" s="17" t="str">
        <f>VLOOKUP(B140,G2.PL1!$C$10:$D$34,2,0)</f>
        <v>Cefoxitin 1g</v>
      </c>
      <c r="D140" s="17" t="str">
        <f>VLOOKUP($B140,G2.PL1!$C$10:$E$34,3,0)</f>
        <v xml:space="preserve">Cefoxitin (dưới dạng Cefoxitin natri) </v>
      </c>
      <c r="E140" s="17" t="str">
        <f>VLOOKUP($B140,G2.PL1!$C$10:$F$34,4,0)</f>
        <v>1g</v>
      </c>
      <c r="F140" s="17" t="str">
        <f>VLOOKUP($B140,G2.PL1!$C$10:$AF$35,5,0)</f>
        <v>Tiêm</v>
      </c>
      <c r="G140" s="17" t="str">
        <f>VLOOKUP($B140,G2.PL1!$C$10:$AF$35,6,0)</f>
        <v>Thuốc bột pha tiêm</v>
      </c>
      <c r="H140" s="17" t="str">
        <f>VLOOKUP($B140,G2.PL1!$C$10:$AF$35,7,0)</f>
        <v>Hộp 10 lọ</v>
      </c>
      <c r="I140" s="17" t="s">
        <v>13</v>
      </c>
      <c r="J140" s="17" t="str">
        <f>VLOOKUP($B140,G2.PL1!$C$10:$AF$35,9,0)</f>
        <v>24 tháng</v>
      </c>
      <c r="K140" s="17" t="str">
        <f>VLOOKUP($B140,G2.PL1!$C$10:$AF$35,10,0)</f>
        <v>VD-26841-17</v>
      </c>
      <c r="L140" s="17" t="str">
        <f>VLOOKUP($B140,G2.PL1!$C$10:$AF$35,11,0)</f>
        <v>Chi nhánh 3- Công ty cổ phần dược phẩm Imexpharm tại Bình Dương</v>
      </c>
      <c r="M140" s="17" t="str">
        <f>VLOOKUP($B140,G2.PL1!$C$10:$AF$35,12,0)</f>
        <v>Việt Nam</v>
      </c>
      <c r="N140" s="17" t="str">
        <f>VLOOKUP($B140,G2.PL1!$C$10:$AF$35,13,0)</f>
        <v>Lọ</v>
      </c>
      <c r="O140" s="18">
        <v>960</v>
      </c>
      <c r="P140" s="18">
        <v>960</v>
      </c>
      <c r="Q140" s="18">
        <v>960</v>
      </c>
      <c r="R140" s="18">
        <v>960</v>
      </c>
      <c r="S140" s="18">
        <v>3840</v>
      </c>
      <c r="T140" s="19">
        <f>VLOOKUP($B140,G2.PL1!$C$10:$AF$35,17,0)</f>
        <v>54900</v>
      </c>
      <c r="U140" s="18">
        <f t="shared" si="3"/>
        <v>210816000</v>
      </c>
      <c r="V140" s="19" t="str">
        <f>VLOOKUP($B140,G2.PL1!$C$10:$AF$35,30,0)</f>
        <v>Công ty Cổ phần Dược phẩm Nam Hà</v>
      </c>
      <c r="W140" s="17" t="s">
        <v>271</v>
      </c>
      <c r="X140" s="20" t="s">
        <v>267</v>
      </c>
      <c r="Y140" s="17" t="s">
        <v>272</v>
      </c>
      <c r="Z140" s="21"/>
      <c r="AA140" s="21" t="e">
        <f>VLOOKUP(W140,#REF!,2,0)</f>
        <v>#REF!</v>
      </c>
      <c r="AB140" s="21"/>
    </row>
    <row r="141" spans="1:28" s="10" customFormat="1" ht="48">
      <c r="A141" s="17">
        <v>2</v>
      </c>
      <c r="B141" s="17" t="s">
        <v>86</v>
      </c>
      <c r="C141" s="17" t="str">
        <f>VLOOKUP(B141,G2.PL1!$C$10:$D$34,2,0)</f>
        <v>Cefoxitin 1g</v>
      </c>
      <c r="D141" s="17" t="str">
        <f>VLOOKUP($B141,G2.PL1!$C$10:$E$34,3,0)</f>
        <v xml:space="preserve">Cefoxitin (dưới dạng Cefoxitin natri) </v>
      </c>
      <c r="E141" s="17" t="str">
        <f>VLOOKUP($B141,G2.PL1!$C$10:$F$34,4,0)</f>
        <v>1g</v>
      </c>
      <c r="F141" s="17" t="str">
        <f>VLOOKUP($B141,G2.PL1!$C$10:$AF$35,5,0)</f>
        <v>Tiêm</v>
      </c>
      <c r="G141" s="17" t="str">
        <f>VLOOKUP($B141,G2.PL1!$C$10:$AF$35,6,0)</f>
        <v>Thuốc bột pha tiêm</v>
      </c>
      <c r="H141" s="17" t="str">
        <f>VLOOKUP($B141,G2.PL1!$C$10:$AF$35,7,0)</f>
        <v>Hộp 10 lọ</v>
      </c>
      <c r="I141" s="17" t="s">
        <v>13</v>
      </c>
      <c r="J141" s="17" t="str">
        <f>VLOOKUP($B141,G2.PL1!$C$10:$AF$35,9,0)</f>
        <v>24 tháng</v>
      </c>
      <c r="K141" s="17" t="str">
        <f>VLOOKUP($B141,G2.PL1!$C$10:$AF$35,10,0)</f>
        <v>VD-26841-17</v>
      </c>
      <c r="L141" s="17" t="str">
        <f>VLOOKUP($B141,G2.PL1!$C$10:$AF$35,11,0)</f>
        <v>Chi nhánh 3- Công ty cổ phần dược phẩm Imexpharm tại Bình Dương</v>
      </c>
      <c r="M141" s="17" t="str">
        <f>VLOOKUP($B141,G2.PL1!$C$10:$AF$35,12,0)</f>
        <v>Việt Nam</v>
      </c>
      <c r="N141" s="17" t="str">
        <f>VLOOKUP($B141,G2.PL1!$C$10:$AF$35,13,0)</f>
        <v>Lọ</v>
      </c>
      <c r="O141" s="18">
        <v>400</v>
      </c>
      <c r="P141" s="18">
        <v>400</v>
      </c>
      <c r="Q141" s="18">
        <v>400</v>
      </c>
      <c r="R141" s="18">
        <v>400</v>
      </c>
      <c r="S141" s="18">
        <v>1600</v>
      </c>
      <c r="T141" s="19">
        <f>VLOOKUP($B141,G2.PL1!$C$10:$AF$35,17,0)</f>
        <v>54900</v>
      </c>
      <c r="U141" s="18">
        <f t="shared" si="3"/>
        <v>87840000</v>
      </c>
      <c r="V141" s="19" t="str">
        <f>VLOOKUP($B141,G2.PL1!$C$10:$AF$35,30,0)</f>
        <v>Công ty Cổ phần Dược phẩm Nam Hà</v>
      </c>
      <c r="W141" s="17" t="s">
        <v>273</v>
      </c>
      <c r="X141" s="20" t="s">
        <v>267</v>
      </c>
      <c r="Y141" s="17">
        <v>38744</v>
      </c>
      <c r="Z141" s="21"/>
      <c r="AA141" s="21" t="e">
        <f>VLOOKUP(W141,#REF!,2,0)</f>
        <v>#REF!</v>
      </c>
      <c r="AB141" s="21"/>
    </row>
    <row r="142" spans="1:28" s="10" customFormat="1" ht="48">
      <c r="A142" s="17">
        <v>2</v>
      </c>
      <c r="B142" s="17" t="s">
        <v>86</v>
      </c>
      <c r="C142" s="17" t="str">
        <f>VLOOKUP(B142,G2.PL1!$C$10:$D$34,2,0)</f>
        <v>Cefoxitin 1g</v>
      </c>
      <c r="D142" s="17" t="str">
        <f>VLOOKUP($B142,G2.PL1!$C$10:$E$34,3,0)</f>
        <v xml:space="preserve">Cefoxitin (dưới dạng Cefoxitin natri) </v>
      </c>
      <c r="E142" s="17" t="str">
        <f>VLOOKUP($B142,G2.PL1!$C$10:$F$34,4,0)</f>
        <v>1g</v>
      </c>
      <c r="F142" s="17" t="str">
        <f>VLOOKUP($B142,G2.PL1!$C$10:$AF$35,5,0)</f>
        <v>Tiêm</v>
      </c>
      <c r="G142" s="17" t="str">
        <f>VLOOKUP($B142,G2.PL1!$C$10:$AF$35,6,0)</f>
        <v>Thuốc bột pha tiêm</v>
      </c>
      <c r="H142" s="17" t="str">
        <f>VLOOKUP($B142,G2.PL1!$C$10:$AF$35,7,0)</f>
        <v>Hộp 10 lọ</v>
      </c>
      <c r="I142" s="17" t="s">
        <v>13</v>
      </c>
      <c r="J142" s="17" t="str">
        <f>VLOOKUP($B142,G2.PL1!$C$10:$AF$35,9,0)</f>
        <v>24 tháng</v>
      </c>
      <c r="K142" s="17" t="str">
        <f>VLOOKUP($B142,G2.PL1!$C$10:$AF$35,10,0)</f>
        <v>VD-26841-17</v>
      </c>
      <c r="L142" s="17" t="str">
        <f>VLOOKUP($B142,G2.PL1!$C$10:$AF$35,11,0)</f>
        <v>Chi nhánh 3- Công ty cổ phần dược phẩm Imexpharm tại Bình Dương</v>
      </c>
      <c r="M142" s="17" t="str">
        <f>VLOOKUP($B142,G2.PL1!$C$10:$AF$35,12,0)</f>
        <v>Việt Nam</v>
      </c>
      <c r="N142" s="17" t="str">
        <f>VLOOKUP($B142,G2.PL1!$C$10:$AF$35,13,0)</f>
        <v>Lọ</v>
      </c>
      <c r="O142" s="18">
        <v>200</v>
      </c>
      <c r="P142" s="18">
        <v>200</v>
      </c>
      <c r="Q142" s="18">
        <v>200</v>
      </c>
      <c r="R142" s="18">
        <v>200</v>
      </c>
      <c r="S142" s="18">
        <v>800</v>
      </c>
      <c r="T142" s="19">
        <f>VLOOKUP($B142,G2.PL1!$C$10:$AF$35,17,0)</f>
        <v>54900</v>
      </c>
      <c r="U142" s="18">
        <f t="shared" si="3"/>
        <v>43920000</v>
      </c>
      <c r="V142" s="19" t="str">
        <f>VLOOKUP($B142,G2.PL1!$C$10:$AF$35,30,0)</f>
        <v>Công ty Cổ phần Dược phẩm Nam Hà</v>
      </c>
      <c r="W142" s="17" t="s">
        <v>375</v>
      </c>
      <c r="X142" s="27" t="s">
        <v>275</v>
      </c>
      <c r="Y142" s="17" t="s">
        <v>161</v>
      </c>
      <c r="Z142" s="29"/>
      <c r="AA142" s="29" t="e">
        <f>VLOOKUP(W142,#REF!,2,0)</f>
        <v>#REF!</v>
      </c>
      <c r="AB142" s="21"/>
    </row>
    <row r="143" spans="1:28" s="10" customFormat="1" ht="48">
      <c r="A143" s="17">
        <v>2</v>
      </c>
      <c r="B143" s="17" t="s">
        <v>86</v>
      </c>
      <c r="C143" s="17" t="str">
        <f>VLOOKUP(B143,G2.PL1!$C$10:$D$34,2,0)</f>
        <v>Cefoxitin 1g</v>
      </c>
      <c r="D143" s="17" t="str">
        <f>VLOOKUP($B143,G2.PL1!$C$10:$E$34,3,0)</f>
        <v xml:space="preserve">Cefoxitin (dưới dạng Cefoxitin natri) </v>
      </c>
      <c r="E143" s="17" t="str">
        <f>VLOOKUP($B143,G2.PL1!$C$10:$F$34,4,0)</f>
        <v>1g</v>
      </c>
      <c r="F143" s="17" t="str">
        <f>VLOOKUP($B143,G2.PL1!$C$10:$AF$35,5,0)</f>
        <v>Tiêm</v>
      </c>
      <c r="G143" s="17" t="str">
        <f>VLOOKUP($B143,G2.PL1!$C$10:$AF$35,6,0)</f>
        <v>Thuốc bột pha tiêm</v>
      </c>
      <c r="H143" s="17" t="str">
        <f>VLOOKUP($B143,G2.PL1!$C$10:$AF$35,7,0)</f>
        <v>Hộp 10 lọ</v>
      </c>
      <c r="I143" s="17" t="s">
        <v>13</v>
      </c>
      <c r="J143" s="17" t="str">
        <f>VLOOKUP($B143,G2.PL1!$C$10:$AF$35,9,0)</f>
        <v>24 tháng</v>
      </c>
      <c r="K143" s="17" t="str">
        <f>VLOOKUP($B143,G2.PL1!$C$10:$AF$35,10,0)</f>
        <v>VD-26841-17</v>
      </c>
      <c r="L143" s="17" t="str">
        <f>VLOOKUP($B143,G2.PL1!$C$10:$AF$35,11,0)</f>
        <v>Chi nhánh 3- Công ty cổ phần dược phẩm Imexpharm tại Bình Dương</v>
      </c>
      <c r="M143" s="17" t="str">
        <f>VLOOKUP($B143,G2.PL1!$C$10:$AF$35,12,0)</f>
        <v>Việt Nam</v>
      </c>
      <c r="N143" s="17" t="str">
        <f>VLOOKUP($B143,G2.PL1!$C$10:$AF$35,13,0)</f>
        <v>Lọ</v>
      </c>
      <c r="O143" s="18">
        <v>400</v>
      </c>
      <c r="P143" s="18">
        <v>400</v>
      </c>
      <c r="Q143" s="18">
        <v>400</v>
      </c>
      <c r="R143" s="18">
        <v>400</v>
      </c>
      <c r="S143" s="18">
        <v>1600</v>
      </c>
      <c r="T143" s="19">
        <f>VLOOKUP($B143,G2.PL1!$C$10:$AF$35,17,0)</f>
        <v>54900</v>
      </c>
      <c r="U143" s="18">
        <f t="shared" si="3"/>
        <v>87840000</v>
      </c>
      <c r="V143" s="19" t="str">
        <f>VLOOKUP($B143,G2.PL1!$C$10:$AF$35,30,0)</f>
        <v>Công ty Cổ phần Dược phẩm Nam Hà</v>
      </c>
      <c r="W143" s="17" t="s">
        <v>376</v>
      </c>
      <c r="X143" s="27" t="s">
        <v>275</v>
      </c>
      <c r="Y143" s="17" t="s">
        <v>377</v>
      </c>
      <c r="Z143" s="21"/>
      <c r="AA143" s="21" t="e">
        <f>VLOOKUP(W143,#REF!,2,0)</f>
        <v>#REF!</v>
      </c>
      <c r="AB143" s="21"/>
    </row>
    <row r="144" spans="1:28" s="10" customFormat="1" ht="48">
      <c r="A144" s="17">
        <v>2</v>
      </c>
      <c r="B144" s="17" t="s">
        <v>86</v>
      </c>
      <c r="C144" s="17" t="str">
        <f>VLOOKUP(B144,G2.PL1!$C$10:$D$34,2,0)</f>
        <v>Cefoxitin 1g</v>
      </c>
      <c r="D144" s="17" t="str">
        <f>VLOOKUP($B144,G2.PL1!$C$10:$E$34,3,0)</f>
        <v xml:space="preserve">Cefoxitin (dưới dạng Cefoxitin natri) </v>
      </c>
      <c r="E144" s="17" t="str">
        <f>VLOOKUP($B144,G2.PL1!$C$10:$F$34,4,0)</f>
        <v>1g</v>
      </c>
      <c r="F144" s="17" t="str">
        <f>VLOOKUP($B144,G2.PL1!$C$10:$AF$35,5,0)</f>
        <v>Tiêm</v>
      </c>
      <c r="G144" s="17" t="str">
        <f>VLOOKUP($B144,G2.PL1!$C$10:$AF$35,6,0)</f>
        <v>Thuốc bột pha tiêm</v>
      </c>
      <c r="H144" s="17" t="str">
        <f>VLOOKUP($B144,G2.PL1!$C$10:$AF$35,7,0)</f>
        <v>Hộp 10 lọ</v>
      </c>
      <c r="I144" s="17" t="s">
        <v>13</v>
      </c>
      <c r="J144" s="17" t="str">
        <f>VLOOKUP($B144,G2.PL1!$C$10:$AF$35,9,0)</f>
        <v>24 tháng</v>
      </c>
      <c r="K144" s="17" t="str">
        <f>VLOOKUP($B144,G2.PL1!$C$10:$AF$35,10,0)</f>
        <v>VD-26841-17</v>
      </c>
      <c r="L144" s="17" t="str">
        <f>VLOOKUP($B144,G2.PL1!$C$10:$AF$35,11,0)</f>
        <v>Chi nhánh 3- Công ty cổ phần dược phẩm Imexpharm tại Bình Dương</v>
      </c>
      <c r="M144" s="17" t="str">
        <f>VLOOKUP($B144,G2.PL1!$C$10:$AF$35,12,0)</f>
        <v>Việt Nam</v>
      </c>
      <c r="N144" s="17" t="str">
        <f>VLOOKUP($B144,G2.PL1!$C$10:$AF$35,13,0)</f>
        <v>Lọ</v>
      </c>
      <c r="O144" s="18">
        <v>1600</v>
      </c>
      <c r="P144" s="18">
        <v>1600</v>
      </c>
      <c r="Q144" s="18">
        <v>1600</v>
      </c>
      <c r="R144" s="18">
        <v>1600</v>
      </c>
      <c r="S144" s="18">
        <v>6400</v>
      </c>
      <c r="T144" s="19">
        <f>VLOOKUP($B144,G2.PL1!$C$10:$AF$35,17,0)</f>
        <v>54900</v>
      </c>
      <c r="U144" s="18">
        <f t="shared" si="3"/>
        <v>351360000</v>
      </c>
      <c r="V144" s="19" t="str">
        <f>VLOOKUP($B144,G2.PL1!$C$10:$AF$35,30,0)</f>
        <v>Công ty Cổ phần Dược phẩm Nam Hà</v>
      </c>
      <c r="W144" s="17" t="s">
        <v>279</v>
      </c>
      <c r="X144" s="20" t="s">
        <v>280</v>
      </c>
      <c r="Y144" s="17" t="s">
        <v>281</v>
      </c>
      <c r="Z144" s="21"/>
      <c r="AA144" s="21" t="e">
        <f>VLOOKUP(W144,#REF!,2,0)</f>
        <v>#REF!</v>
      </c>
      <c r="AB144" s="21"/>
    </row>
    <row r="145" spans="1:28" s="10" customFormat="1" ht="48">
      <c r="A145" s="17">
        <v>2</v>
      </c>
      <c r="B145" s="17" t="s">
        <v>86</v>
      </c>
      <c r="C145" s="17" t="str">
        <f>VLOOKUP(B145,G2.PL1!$C$10:$D$34,2,0)</f>
        <v>Cefoxitin 1g</v>
      </c>
      <c r="D145" s="17" t="str">
        <f>VLOOKUP($B145,G2.PL1!$C$10:$E$34,3,0)</f>
        <v xml:space="preserve">Cefoxitin (dưới dạng Cefoxitin natri) </v>
      </c>
      <c r="E145" s="17" t="str">
        <f>VLOOKUP($B145,G2.PL1!$C$10:$F$34,4,0)</f>
        <v>1g</v>
      </c>
      <c r="F145" s="17" t="str">
        <f>VLOOKUP($B145,G2.PL1!$C$10:$AF$35,5,0)</f>
        <v>Tiêm</v>
      </c>
      <c r="G145" s="17" t="str">
        <f>VLOOKUP($B145,G2.PL1!$C$10:$AF$35,6,0)</f>
        <v>Thuốc bột pha tiêm</v>
      </c>
      <c r="H145" s="17" t="str">
        <f>VLOOKUP($B145,G2.PL1!$C$10:$AF$35,7,0)</f>
        <v>Hộp 10 lọ</v>
      </c>
      <c r="I145" s="17" t="s">
        <v>13</v>
      </c>
      <c r="J145" s="17" t="str">
        <f>VLOOKUP($B145,G2.PL1!$C$10:$AF$35,9,0)</f>
        <v>24 tháng</v>
      </c>
      <c r="K145" s="17" t="str">
        <f>VLOOKUP($B145,G2.PL1!$C$10:$AF$35,10,0)</f>
        <v>VD-26841-17</v>
      </c>
      <c r="L145" s="17" t="str">
        <f>VLOOKUP($B145,G2.PL1!$C$10:$AF$35,11,0)</f>
        <v>Chi nhánh 3- Công ty cổ phần dược phẩm Imexpharm tại Bình Dương</v>
      </c>
      <c r="M145" s="17" t="str">
        <f>VLOOKUP($B145,G2.PL1!$C$10:$AF$35,12,0)</f>
        <v>Việt Nam</v>
      </c>
      <c r="N145" s="17" t="str">
        <f>VLOOKUP($B145,G2.PL1!$C$10:$AF$35,13,0)</f>
        <v>Lọ</v>
      </c>
      <c r="O145" s="18">
        <v>200</v>
      </c>
      <c r="P145" s="18">
        <v>200</v>
      </c>
      <c r="Q145" s="18">
        <v>200</v>
      </c>
      <c r="R145" s="18">
        <v>200</v>
      </c>
      <c r="S145" s="18">
        <v>800</v>
      </c>
      <c r="T145" s="19">
        <f>VLOOKUP($B145,G2.PL1!$C$10:$AF$35,17,0)</f>
        <v>54900</v>
      </c>
      <c r="U145" s="18">
        <f t="shared" si="3"/>
        <v>43920000</v>
      </c>
      <c r="V145" s="19" t="str">
        <f>VLOOKUP($B145,G2.PL1!$C$10:$AF$35,30,0)</f>
        <v>Công ty Cổ phần Dược phẩm Nam Hà</v>
      </c>
      <c r="W145" s="17" t="s">
        <v>378</v>
      </c>
      <c r="X145" s="20" t="s">
        <v>280</v>
      </c>
      <c r="Y145" s="52">
        <v>52014</v>
      </c>
      <c r="Z145" s="21"/>
      <c r="AA145" s="21" t="e">
        <f>VLOOKUP(W145,#REF!,2,0)</f>
        <v>#REF!</v>
      </c>
      <c r="AB145" s="21"/>
    </row>
    <row r="146" spans="1:28" s="10" customFormat="1" ht="48">
      <c r="A146" s="17">
        <v>2</v>
      </c>
      <c r="B146" s="17" t="s">
        <v>86</v>
      </c>
      <c r="C146" s="17" t="str">
        <f>VLOOKUP(B146,G2.PL1!$C$10:$D$34,2,0)</f>
        <v>Cefoxitin 1g</v>
      </c>
      <c r="D146" s="17" t="str">
        <f>VLOOKUP($B146,G2.PL1!$C$10:$E$34,3,0)</f>
        <v xml:space="preserve">Cefoxitin (dưới dạng Cefoxitin natri) </v>
      </c>
      <c r="E146" s="17" t="str">
        <f>VLOOKUP($B146,G2.PL1!$C$10:$F$34,4,0)</f>
        <v>1g</v>
      </c>
      <c r="F146" s="17" t="str">
        <f>VLOOKUP($B146,G2.PL1!$C$10:$AF$35,5,0)</f>
        <v>Tiêm</v>
      </c>
      <c r="G146" s="17" t="str">
        <f>VLOOKUP($B146,G2.PL1!$C$10:$AF$35,6,0)</f>
        <v>Thuốc bột pha tiêm</v>
      </c>
      <c r="H146" s="17" t="str">
        <f>VLOOKUP($B146,G2.PL1!$C$10:$AF$35,7,0)</f>
        <v>Hộp 10 lọ</v>
      </c>
      <c r="I146" s="17" t="s">
        <v>13</v>
      </c>
      <c r="J146" s="17" t="str">
        <f>VLOOKUP($B146,G2.PL1!$C$10:$AF$35,9,0)</f>
        <v>24 tháng</v>
      </c>
      <c r="K146" s="17" t="str">
        <f>VLOOKUP($B146,G2.PL1!$C$10:$AF$35,10,0)</f>
        <v>VD-26841-17</v>
      </c>
      <c r="L146" s="17" t="str">
        <f>VLOOKUP($B146,G2.PL1!$C$10:$AF$35,11,0)</f>
        <v>Chi nhánh 3- Công ty cổ phần dược phẩm Imexpharm tại Bình Dương</v>
      </c>
      <c r="M146" s="17" t="str">
        <f>VLOOKUP($B146,G2.PL1!$C$10:$AF$35,12,0)</f>
        <v>Việt Nam</v>
      </c>
      <c r="N146" s="17" t="str">
        <f>VLOOKUP($B146,G2.PL1!$C$10:$AF$35,13,0)</f>
        <v>Lọ</v>
      </c>
      <c r="O146" s="18">
        <v>160</v>
      </c>
      <c r="P146" s="18">
        <v>160</v>
      </c>
      <c r="Q146" s="18">
        <v>160</v>
      </c>
      <c r="R146" s="18">
        <v>160</v>
      </c>
      <c r="S146" s="18">
        <v>640</v>
      </c>
      <c r="T146" s="19">
        <f>VLOOKUP($B146,G2.PL1!$C$10:$AF$35,17,0)</f>
        <v>54900</v>
      </c>
      <c r="U146" s="18">
        <f t="shared" si="3"/>
        <v>35136000</v>
      </c>
      <c r="V146" s="19" t="str">
        <f>VLOOKUP($B146,G2.PL1!$C$10:$AF$35,30,0)</f>
        <v>Công ty Cổ phần Dược phẩm Nam Hà</v>
      </c>
      <c r="W146" s="17" t="s">
        <v>379</v>
      </c>
      <c r="X146" s="20" t="s">
        <v>280</v>
      </c>
      <c r="Y146" s="17" t="s">
        <v>380</v>
      </c>
      <c r="Z146" s="21"/>
      <c r="AA146" s="21" t="e">
        <f>VLOOKUP(W146,#REF!,2,0)</f>
        <v>#REF!</v>
      </c>
      <c r="AB146" s="21"/>
    </row>
    <row r="147" spans="1:28" s="10" customFormat="1" ht="48">
      <c r="A147" s="17">
        <v>2</v>
      </c>
      <c r="B147" s="17" t="s">
        <v>86</v>
      </c>
      <c r="C147" s="17" t="str">
        <f>VLOOKUP(B147,G2.PL1!$C$10:$D$34,2,0)</f>
        <v>Cefoxitin 1g</v>
      </c>
      <c r="D147" s="17" t="str">
        <f>VLOOKUP($B147,G2.PL1!$C$10:$E$34,3,0)</f>
        <v xml:space="preserve">Cefoxitin (dưới dạng Cefoxitin natri) </v>
      </c>
      <c r="E147" s="17" t="str">
        <f>VLOOKUP($B147,G2.PL1!$C$10:$F$34,4,0)</f>
        <v>1g</v>
      </c>
      <c r="F147" s="17" t="str">
        <f>VLOOKUP($B147,G2.PL1!$C$10:$AF$35,5,0)</f>
        <v>Tiêm</v>
      </c>
      <c r="G147" s="17" t="str">
        <f>VLOOKUP($B147,G2.PL1!$C$10:$AF$35,6,0)</f>
        <v>Thuốc bột pha tiêm</v>
      </c>
      <c r="H147" s="17" t="str">
        <f>VLOOKUP($B147,G2.PL1!$C$10:$AF$35,7,0)</f>
        <v>Hộp 10 lọ</v>
      </c>
      <c r="I147" s="17" t="s">
        <v>13</v>
      </c>
      <c r="J147" s="17" t="str">
        <f>VLOOKUP($B147,G2.PL1!$C$10:$AF$35,9,0)</f>
        <v>24 tháng</v>
      </c>
      <c r="K147" s="17" t="str">
        <f>VLOOKUP($B147,G2.PL1!$C$10:$AF$35,10,0)</f>
        <v>VD-26841-17</v>
      </c>
      <c r="L147" s="17" t="str">
        <f>VLOOKUP($B147,G2.PL1!$C$10:$AF$35,11,0)</f>
        <v>Chi nhánh 3- Công ty cổ phần dược phẩm Imexpharm tại Bình Dương</v>
      </c>
      <c r="M147" s="17" t="str">
        <f>VLOOKUP($B147,G2.PL1!$C$10:$AF$35,12,0)</f>
        <v>Việt Nam</v>
      </c>
      <c r="N147" s="17" t="str">
        <f>VLOOKUP($B147,G2.PL1!$C$10:$AF$35,13,0)</f>
        <v>Lọ</v>
      </c>
      <c r="O147" s="18">
        <v>240</v>
      </c>
      <c r="P147" s="18">
        <v>240</v>
      </c>
      <c r="Q147" s="18">
        <v>240</v>
      </c>
      <c r="R147" s="18">
        <v>240</v>
      </c>
      <c r="S147" s="18">
        <v>960</v>
      </c>
      <c r="T147" s="19">
        <f>VLOOKUP($B147,G2.PL1!$C$10:$AF$35,17,0)</f>
        <v>54900</v>
      </c>
      <c r="U147" s="18">
        <f t="shared" si="3"/>
        <v>52704000</v>
      </c>
      <c r="V147" s="19" t="str">
        <f>VLOOKUP($B147,G2.PL1!$C$10:$AF$35,30,0)</f>
        <v>Công ty Cổ phần Dược phẩm Nam Hà</v>
      </c>
      <c r="W147" s="17" t="s">
        <v>381</v>
      </c>
      <c r="X147" s="20" t="s">
        <v>283</v>
      </c>
      <c r="Y147" s="52">
        <v>60019</v>
      </c>
      <c r="Z147" s="21"/>
      <c r="AA147" s="21" t="e">
        <f>VLOOKUP(W147,#REF!,2,0)</f>
        <v>#REF!</v>
      </c>
      <c r="AB147" s="21"/>
    </row>
    <row r="148" spans="1:28" s="10" customFormat="1" ht="48">
      <c r="A148" s="17">
        <v>2</v>
      </c>
      <c r="B148" s="17" t="s">
        <v>86</v>
      </c>
      <c r="C148" s="17" t="str">
        <f>VLOOKUP(B148,G2.PL1!$C$10:$D$34,2,0)</f>
        <v>Cefoxitin 1g</v>
      </c>
      <c r="D148" s="17" t="str">
        <f>VLOOKUP($B148,G2.PL1!$C$10:$E$34,3,0)</f>
        <v xml:space="preserve">Cefoxitin (dưới dạng Cefoxitin natri) </v>
      </c>
      <c r="E148" s="17" t="str">
        <f>VLOOKUP($B148,G2.PL1!$C$10:$F$34,4,0)</f>
        <v>1g</v>
      </c>
      <c r="F148" s="17" t="str">
        <f>VLOOKUP($B148,G2.PL1!$C$10:$AF$35,5,0)</f>
        <v>Tiêm</v>
      </c>
      <c r="G148" s="17" t="str">
        <f>VLOOKUP($B148,G2.PL1!$C$10:$AF$35,6,0)</f>
        <v>Thuốc bột pha tiêm</v>
      </c>
      <c r="H148" s="17" t="str">
        <f>VLOOKUP($B148,G2.PL1!$C$10:$AF$35,7,0)</f>
        <v>Hộp 10 lọ</v>
      </c>
      <c r="I148" s="17" t="s">
        <v>13</v>
      </c>
      <c r="J148" s="17" t="str">
        <f>VLOOKUP($B148,G2.PL1!$C$10:$AF$35,9,0)</f>
        <v>24 tháng</v>
      </c>
      <c r="K148" s="17" t="str">
        <f>VLOOKUP($B148,G2.PL1!$C$10:$AF$35,10,0)</f>
        <v>VD-26841-17</v>
      </c>
      <c r="L148" s="17" t="str">
        <f>VLOOKUP($B148,G2.PL1!$C$10:$AF$35,11,0)</f>
        <v>Chi nhánh 3- Công ty cổ phần dược phẩm Imexpharm tại Bình Dương</v>
      </c>
      <c r="M148" s="17" t="str">
        <f>VLOOKUP($B148,G2.PL1!$C$10:$AF$35,12,0)</f>
        <v>Việt Nam</v>
      </c>
      <c r="N148" s="17" t="str">
        <f>VLOOKUP($B148,G2.PL1!$C$10:$AF$35,13,0)</f>
        <v>Lọ</v>
      </c>
      <c r="O148" s="18">
        <v>400</v>
      </c>
      <c r="P148" s="18">
        <v>400</v>
      </c>
      <c r="Q148" s="18">
        <v>400</v>
      </c>
      <c r="R148" s="18">
        <v>400</v>
      </c>
      <c r="S148" s="18">
        <v>1600</v>
      </c>
      <c r="T148" s="19">
        <f>VLOOKUP($B148,G2.PL1!$C$10:$AF$35,17,0)</f>
        <v>54900</v>
      </c>
      <c r="U148" s="18">
        <f t="shared" si="3"/>
        <v>87840000</v>
      </c>
      <c r="V148" s="19" t="str">
        <f>VLOOKUP($B148,G2.PL1!$C$10:$AF$35,30,0)</f>
        <v>Công ty Cổ phần Dược phẩm Nam Hà</v>
      </c>
      <c r="W148" s="17" t="s">
        <v>382</v>
      </c>
      <c r="X148" s="20" t="s">
        <v>290</v>
      </c>
      <c r="Y148" s="17" t="s">
        <v>383</v>
      </c>
      <c r="Z148" s="21"/>
      <c r="AA148" s="21" t="e">
        <f>VLOOKUP(W148,#REF!,2,0)</f>
        <v>#REF!</v>
      </c>
      <c r="AB148" s="21"/>
    </row>
    <row r="149" spans="1:28" s="10" customFormat="1" ht="48">
      <c r="A149" s="17">
        <v>2</v>
      </c>
      <c r="B149" s="17" t="s">
        <v>86</v>
      </c>
      <c r="C149" s="17" t="str">
        <f>VLOOKUP(B149,G2.PL1!$C$10:$D$34,2,0)</f>
        <v>Cefoxitin 1g</v>
      </c>
      <c r="D149" s="17" t="str">
        <f>VLOOKUP($B149,G2.PL1!$C$10:$E$34,3,0)</f>
        <v xml:space="preserve">Cefoxitin (dưới dạng Cefoxitin natri) </v>
      </c>
      <c r="E149" s="17" t="str">
        <f>VLOOKUP($B149,G2.PL1!$C$10:$F$34,4,0)</f>
        <v>1g</v>
      </c>
      <c r="F149" s="17" t="str">
        <f>VLOOKUP($B149,G2.PL1!$C$10:$AF$35,5,0)</f>
        <v>Tiêm</v>
      </c>
      <c r="G149" s="17" t="str">
        <f>VLOOKUP($B149,G2.PL1!$C$10:$AF$35,6,0)</f>
        <v>Thuốc bột pha tiêm</v>
      </c>
      <c r="H149" s="17" t="str">
        <f>VLOOKUP($B149,G2.PL1!$C$10:$AF$35,7,0)</f>
        <v>Hộp 10 lọ</v>
      </c>
      <c r="I149" s="17" t="s">
        <v>13</v>
      </c>
      <c r="J149" s="17" t="str">
        <f>VLOOKUP($B149,G2.PL1!$C$10:$AF$35,9,0)</f>
        <v>24 tháng</v>
      </c>
      <c r="K149" s="17" t="str">
        <f>VLOOKUP($B149,G2.PL1!$C$10:$AF$35,10,0)</f>
        <v>VD-26841-17</v>
      </c>
      <c r="L149" s="17" t="str">
        <f>VLOOKUP($B149,G2.PL1!$C$10:$AF$35,11,0)</f>
        <v>Chi nhánh 3- Công ty cổ phần dược phẩm Imexpharm tại Bình Dương</v>
      </c>
      <c r="M149" s="17" t="str">
        <f>VLOOKUP($B149,G2.PL1!$C$10:$AF$35,12,0)</f>
        <v>Việt Nam</v>
      </c>
      <c r="N149" s="17" t="str">
        <f>VLOOKUP($B149,G2.PL1!$C$10:$AF$35,13,0)</f>
        <v>Lọ</v>
      </c>
      <c r="O149" s="18">
        <v>80</v>
      </c>
      <c r="P149" s="18">
        <v>80</v>
      </c>
      <c r="Q149" s="18">
        <v>80</v>
      </c>
      <c r="R149" s="18">
        <v>80</v>
      </c>
      <c r="S149" s="18">
        <v>320</v>
      </c>
      <c r="T149" s="19">
        <f>VLOOKUP($B149,G2.PL1!$C$10:$AF$35,17,0)</f>
        <v>54900</v>
      </c>
      <c r="U149" s="18">
        <f t="shared" si="3"/>
        <v>17568000</v>
      </c>
      <c r="V149" s="19" t="str">
        <f>VLOOKUP($B149,G2.PL1!$C$10:$AF$35,30,0)</f>
        <v>Công ty Cổ phần Dược phẩm Nam Hà</v>
      </c>
      <c r="W149" s="17" t="s">
        <v>384</v>
      </c>
      <c r="X149" s="20" t="s">
        <v>290</v>
      </c>
      <c r="Y149" s="17" t="s">
        <v>385</v>
      </c>
      <c r="Z149" s="21"/>
      <c r="AA149" s="21" t="e">
        <f>VLOOKUP(W149,#REF!,2,0)</f>
        <v>#REF!</v>
      </c>
      <c r="AB149" s="21"/>
    </row>
    <row r="150" spans="1:28" s="10" customFormat="1" ht="48">
      <c r="A150" s="17">
        <v>2</v>
      </c>
      <c r="B150" s="17" t="s">
        <v>86</v>
      </c>
      <c r="C150" s="17" t="str">
        <f>VLOOKUP(B150,G2.PL1!$C$10:$D$34,2,0)</f>
        <v>Cefoxitin 1g</v>
      </c>
      <c r="D150" s="17" t="str">
        <f>VLOOKUP($B150,G2.PL1!$C$10:$E$34,3,0)</f>
        <v xml:space="preserve">Cefoxitin (dưới dạng Cefoxitin natri) </v>
      </c>
      <c r="E150" s="17" t="str">
        <f>VLOOKUP($B150,G2.PL1!$C$10:$F$34,4,0)</f>
        <v>1g</v>
      </c>
      <c r="F150" s="17" t="str">
        <f>VLOOKUP($B150,G2.PL1!$C$10:$AF$35,5,0)</f>
        <v>Tiêm</v>
      </c>
      <c r="G150" s="17" t="str">
        <f>VLOOKUP($B150,G2.PL1!$C$10:$AF$35,6,0)</f>
        <v>Thuốc bột pha tiêm</v>
      </c>
      <c r="H150" s="17" t="str">
        <f>VLOOKUP($B150,G2.PL1!$C$10:$AF$35,7,0)</f>
        <v>Hộp 10 lọ</v>
      </c>
      <c r="I150" s="17" t="s">
        <v>13</v>
      </c>
      <c r="J150" s="17" t="str">
        <f>VLOOKUP($B150,G2.PL1!$C$10:$AF$35,9,0)</f>
        <v>24 tháng</v>
      </c>
      <c r="K150" s="17" t="str">
        <f>VLOOKUP($B150,G2.PL1!$C$10:$AF$35,10,0)</f>
        <v>VD-26841-17</v>
      </c>
      <c r="L150" s="17" t="str">
        <f>VLOOKUP($B150,G2.PL1!$C$10:$AF$35,11,0)</f>
        <v>Chi nhánh 3- Công ty cổ phần dược phẩm Imexpharm tại Bình Dương</v>
      </c>
      <c r="M150" s="17" t="str">
        <f>VLOOKUP($B150,G2.PL1!$C$10:$AF$35,12,0)</f>
        <v>Việt Nam</v>
      </c>
      <c r="N150" s="17" t="str">
        <f>VLOOKUP($B150,G2.PL1!$C$10:$AF$35,13,0)</f>
        <v>Lọ</v>
      </c>
      <c r="O150" s="18">
        <v>400</v>
      </c>
      <c r="P150" s="18">
        <v>400</v>
      </c>
      <c r="Q150" s="18">
        <v>400</v>
      </c>
      <c r="R150" s="18">
        <v>400</v>
      </c>
      <c r="S150" s="18">
        <v>1600</v>
      </c>
      <c r="T150" s="19">
        <f>VLOOKUP($B150,G2.PL1!$C$10:$AF$35,17,0)</f>
        <v>54900</v>
      </c>
      <c r="U150" s="18">
        <f t="shared" si="3"/>
        <v>87840000</v>
      </c>
      <c r="V150" s="19" t="str">
        <f>VLOOKUP($B150,G2.PL1!$C$10:$AF$35,30,0)</f>
        <v>Công ty Cổ phần Dược phẩm Nam Hà</v>
      </c>
      <c r="W150" s="17" t="s">
        <v>299</v>
      </c>
      <c r="X150" s="20" t="s">
        <v>290</v>
      </c>
      <c r="Y150" s="17" t="s">
        <v>300</v>
      </c>
      <c r="Z150" s="21"/>
      <c r="AA150" s="21" t="e">
        <f>VLOOKUP(W150,#REF!,2,0)</f>
        <v>#REF!</v>
      </c>
      <c r="AB150" s="21"/>
    </row>
    <row r="151" spans="1:28" s="10" customFormat="1" ht="48">
      <c r="A151" s="17">
        <v>2</v>
      </c>
      <c r="B151" s="17" t="s">
        <v>86</v>
      </c>
      <c r="C151" s="17" t="str">
        <f>VLOOKUP(B151,G2.PL1!$C$10:$D$34,2,0)</f>
        <v>Cefoxitin 1g</v>
      </c>
      <c r="D151" s="17" t="str">
        <f>VLOOKUP($B151,G2.PL1!$C$10:$E$34,3,0)</f>
        <v xml:space="preserve">Cefoxitin (dưới dạng Cefoxitin natri) </v>
      </c>
      <c r="E151" s="17" t="str">
        <f>VLOOKUP($B151,G2.PL1!$C$10:$F$34,4,0)</f>
        <v>1g</v>
      </c>
      <c r="F151" s="17" t="str">
        <f>VLOOKUP($B151,G2.PL1!$C$10:$AF$35,5,0)</f>
        <v>Tiêm</v>
      </c>
      <c r="G151" s="17" t="str">
        <f>VLOOKUP($B151,G2.PL1!$C$10:$AF$35,6,0)</f>
        <v>Thuốc bột pha tiêm</v>
      </c>
      <c r="H151" s="17" t="str">
        <f>VLOOKUP($B151,G2.PL1!$C$10:$AF$35,7,0)</f>
        <v>Hộp 10 lọ</v>
      </c>
      <c r="I151" s="17" t="s">
        <v>13</v>
      </c>
      <c r="J151" s="17" t="str">
        <f>VLOOKUP($B151,G2.PL1!$C$10:$AF$35,9,0)</f>
        <v>24 tháng</v>
      </c>
      <c r="K151" s="17" t="str">
        <f>VLOOKUP($B151,G2.PL1!$C$10:$AF$35,10,0)</f>
        <v>VD-26841-17</v>
      </c>
      <c r="L151" s="17" t="str">
        <f>VLOOKUP($B151,G2.PL1!$C$10:$AF$35,11,0)</f>
        <v>Chi nhánh 3- Công ty cổ phần dược phẩm Imexpharm tại Bình Dương</v>
      </c>
      <c r="M151" s="17" t="str">
        <f>VLOOKUP($B151,G2.PL1!$C$10:$AF$35,12,0)</f>
        <v>Việt Nam</v>
      </c>
      <c r="N151" s="17" t="str">
        <f>VLOOKUP($B151,G2.PL1!$C$10:$AF$35,13,0)</f>
        <v>Lọ</v>
      </c>
      <c r="O151" s="18">
        <v>650</v>
      </c>
      <c r="P151" s="18">
        <v>650</v>
      </c>
      <c r="Q151" s="18">
        <v>650</v>
      </c>
      <c r="R151" s="18">
        <v>650</v>
      </c>
      <c r="S151" s="18">
        <v>2600</v>
      </c>
      <c r="T151" s="19">
        <f>VLOOKUP($B151,G2.PL1!$C$10:$AF$35,17,0)</f>
        <v>54900</v>
      </c>
      <c r="U151" s="18">
        <f t="shared" si="3"/>
        <v>142740000</v>
      </c>
      <c r="V151" s="19" t="str">
        <f>VLOOKUP($B151,G2.PL1!$C$10:$AF$35,30,0)</f>
        <v>Công ty Cổ phần Dược phẩm Nam Hà</v>
      </c>
      <c r="W151" s="17" t="s">
        <v>308</v>
      </c>
      <c r="X151" s="20" t="s">
        <v>302</v>
      </c>
      <c r="Y151" s="53">
        <v>67014</v>
      </c>
      <c r="Z151" s="21"/>
      <c r="AA151" s="21" t="e">
        <f>VLOOKUP(W151,#REF!,2,0)</f>
        <v>#REF!</v>
      </c>
      <c r="AB151" s="21"/>
    </row>
    <row r="152" spans="1:28" s="10" customFormat="1" ht="48">
      <c r="A152" s="17">
        <v>2</v>
      </c>
      <c r="B152" s="17" t="s">
        <v>86</v>
      </c>
      <c r="C152" s="17" t="str">
        <f>VLOOKUP(B152,G2.PL1!$C$10:$D$34,2,0)</f>
        <v>Cefoxitin 1g</v>
      </c>
      <c r="D152" s="17" t="str">
        <f>VLOOKUP($B152,G2.PL1!$C$10:$E$34,3,0)</f>
        <v xml:space="preserve">Cefoxitin (dưới dạng Cefoxitin natri) </v>
      </c>
      <c r="E152" s="17" t="str">
        <f>VLOOKUP($B152,G2.PL1!$C$10:$F$34,4,0)</f>
        <v>1g</v>
      </c>
      <c r="F152" s="17" t="str">
        <f>VLOOKUP($B152,G2.PL1!$C$10:$AF$35,5,0)</f>
        <v>Tiêm</v>
      </c>
      <c r="G152" s="17" t="str">
        <f>VLOOKUP($B152,G2.PL1!$C$10:$AF$35,6,0)</f>
        <v>Thuốc bột pha tiêm</v>
      </c>
      <c r="H152" s="17" t="str">
        <f>VLOOKUP($B152,G2.PL1!$C$10:$AF$35,7,0)</f>
        <v>Hộp 10 lọ</v>
      </c>
      <c r="I152" s="17" t="s">
        <v>13</v>
      </c>
      <c r="J152" s="17" t="str">
        <f>VLOOKUP($B152,G2.PL1!$C$10:$AF$35,9,0)</f>
        <v>24 tháng</v>
      </c>
      <c r="K152" s="17" t="str">
        <f>VLOOKUP($B152,G2.PL1!$C$10:$AF$35,10,0)</f>
        <v>VD-26841-17</v>
      </c>
      <c r="L152" s="17" t="str">
        <f>VLOOKUP($B152,G2.PL1!$C$10:$AF$35,11,0)</f>
        <v>Chi nhánh 3- Công ty cổ phần dược phẩm Imexpharm tại Bình Dương</v>
      </c>
      <c r="M152" s="17" t="str">
        <f>VLOOKUP($B152,G2.PL1!$C$10:$AF$35,12,0)</f>
        <v>Việt Nam</v>
      </c>
      <c r="N152" s="17" t="str">
        <f>VLOOKUP($B152,G2.PL1!$C$10:$AF$35,13,0)</f>
        <v>Lọ</v>
      </c>
      <c r="O152" s="18">
        <v>120</v>
      </c>
      <c r="P152" s="18">
        <v>120</v>
      </c>
      <c r="Q152" s="18">
        <v>120</v>
      </c>
      <c r="R152" s="18">
        <v>120</v>
      </c>
      <c r="S152" s="18">
        <v>480</v>
      </c>
      <c r="T152" s="19">
        <f>VLOOKUP($B152,G2.PL1!$C$10:$AF$35,17,0)</f>
        <v>54900</v>
      </c>
      <c r="U152" s="18">
        <f t="shared" si="3"/>
        <v>26352000</v>
      </c>
      <c r="V152" s="19" t="str">
        <f>VLOOKUP($B152,G2.PL1!$C$10:$AF$35,30,0)</f>
        <v>Công ty Cổ phần Dược phẩm Nam Hà</v>
      </c>
      <c r="W152" s="17" t="s">
        <v>289</v>
      </c>
      <c r="X152" s="20" t="s">
        <v>290</v>
      </c>
      <c r="Y152" s="53">
        <v>66220</v>
      </c>
      <c r="Z152" s="21"/>
      <c r="AA152" s="21" t="e">
        <f>VLOOKUP(W152,#REF!,2,0)</f>
        <v>#REF!</v>
      </c>
      <c r="AB152" s="21"/>
    </row>
    <row r="153" spans="1:28" s="10" customFormat="1" ht="48">
      <c r="A153" s="17">
        <v>2</v>
      </c>
      <c r="B153" s="17" t="s">
        <v>86</v>
      </c>
      <c r="C153" s="17" t="str">
        <f>VLOOKUP(B153,G2.PL1!$C$10:$D$34,2,0)</f>
        <v>Cefoxitin 1g</v>
      </c>
      <c r="D153" s="17" t="str">
        <f>VLOOKUP($B153,G2.PL1!$C$10:$E$34,3,0)</f>
        <v xml:space="preserve">Cefoxitin (dưới dạng Cefoxitin natri) </v>
      </c>
      <c r="E153" s="17" t="str">
        <f>VLOOKUP($B153,G2.PL1!$C$10:$F$34,4,0)</f>
        <v>1g</v>
      </c>
      <c r="F153" s="17" t="str">
        <f>VLOOKUP($B153,G2.PL1!$C$10:$AF$35,5,0)</f>
        <v>Tiêm</v>
      </c>
      <c r="G153" s="17" t="str">
        <f>VLOOKUP($B153,G2.PL1!$C$10:$AF$35,6,0)</f>
        <v>Thuốc bột pha tiêm</v>
      </c>
      <c r="H153" s="17" t="str">
        <f>VLOOKUP($B153,G2.PL1!$C$10:$AF$35,7,0)</f>
        <v>Hộp 10 lọ</v>
      </c>
      <c r="I153" s="17" t="s">
        <v>13</v>
      </c>
      <c r="J153" s="17" t="str">
        <f>VLOOKUP($B153,G2.PL1!$C$10:$AF$35,9,0)</f>
        <v>24 tháng</v>
      </c>
      <c r="K153" s="17" t="str">
        <f>VLOOKUP($B153,G2.PL1!$C$10:$AF$35,10,0)</f>
        <v>VD-26841-17</v>
      </c>
      <c r="L153" s="17" t="str">
        <f>VLOOKUP($B153,G2.PL1!$C$10:$AF$35,11,0)</f>
        <v>Chi nhánh 3- Công ty cổ phần dược phẩm Imexpharm tại Bình Dương</v>
      </c>
      <c r="M153" s="17" t="str">
        <f>VLOOKUP($B153,G2.PL1!$C$10:$AF$35,12,0)</f>
        <v>Việt Nam</v>
      </c>
      <c r="N153" s="17" t="str">
        <f>VLOOKUP($B153,G2.PL1!$C$10:$AF$35,13,0)</f>
        <v>Lọ</v>
      </c>
      <c r="O153" s="18">
        <v>720</v>
      </c>
      <c r="P153" s="18">
        <v>720</v>
      </c>
      <c r="Q153" s="18">
        <v>720</v>
      </c>
      <c r="R153" s="18">
        <v>720</v>
      </c>
      <c r="S153" s="18">
        <v>2880</v>
      </c>
      <c r="T153" s="19">
        <f>VLOOKUP($B153,G2.PL1!$C$10:$AF$35,17,0)</f>
        <v>54900</v>
      </c>
      <c r="U153" s="18">
        <f t="shared" si="3"/>
        <v>158112000</v>
      </c>
      <c r="V153" s="19" t="str">
        <f>VLOOKUP($B153,G2.PL1!$C$10:$AF$35,30,0)</f>
        <v>Công ty Cổ phần Dược phẩm Nam Hà</v>
      </c>
      <c r="W153" s="17" t="s">
        <v>309</v>
      </c>
      <c r="X153" s="20" t="s">
        <v>154</v>
      </c>
      <c r="Y153" s="17" t="s">
        <v>310</v>
      </c>
      <c r="Z153" s="21"/>
      <c r="AA153" s="21" t="e">
        <f>VLOOKUP(W153,#REF!,2,0)</f>
        <v>#REF!</v>
      </c>
      <c r="AB153" s="21"/>
    </row>
    <row r="154" spans="1:28" s="10" customFormat="1" ht="48">
      <c r="A154" s="17">
        <v>2</v>
      </c>
      <c r="B154" s="17" t="s">
        <v>86</v>
      </c>
      <c r="C154" s="17" t="str">
        <f>VLOOKUP(B154,G2.PL1!$C$10:$D$34,2,0)</f>
        <v>Cefoxitin 1g</v>
      </c>
      <c r="D154" s="17" t="str">
        <f>VLOOKUP($B154,G2.PL1!$C$10:$E$34,3,0)</f>
        <v xml:space="preserve">Cefoxitin (dưới dạng Cefoxitin natri) </v>
      </c>
      <c r="E154" s="17" t="str">
        <f>VLOOKUP($B154,G2.PL1!$C$10:$F$34,4,0)</f>
        <v>1g</v>
      </c>
      <c r="F154" s="17" t="str">
        <f>VLOOKUP($B154,G2.PL1!$C$10:$AF$35,5,0)</f>
        <v>Tiêm</v>
      </c>
      <c r="G154" s="17" t="str">
        <f>VLOOKUP($B154,G2.PL1!$C$10:$AF$35,6,0)</f>
        <v>Thuốc bột pha tiêm</v>
      </c>
      <c r="H154" s="17" t="str">
        <f>VLOOKUP($B154,G2.PL1!$C$10:$AF$35,7,0)</f>
        <v>Hộp 10 lọ</v>
      </c>
      <c r="I154" s="17" t="s">
        <v>13</v>
      </c>
      <c r="J154" s="17" t="str">
        <f>VLOOKUP($B154,G2.PL1!$C$10:$AF$35,9,0)</f>
        <v>24 tháng</v>
      </c>
      <c r="K154" s="17" t="str">
        <f>VLOOKUP($B154,G2.PL1!$C$10:$AF$35,10,0)</f>
        <v>VD-26841-17</v>
      </c>
      <c r="L154" s="17" t="str">
        <f>VLOOKUP($B154,G2.PL1!$C$10:$AF$35,11,0)</f>
        <v>Chi nhánh 3- Công ty cổ phần dược phẩm Imexpharm tại Bình Dương</v>
      </c>
      <c r="M154" s="17" t="str">
        <f>VLOOKUP($B154,G2.PL1!$C$10:$AF$35,12,0)</f>
        <v>Việt Nam</v>
      </c>
      <c r="N154" s="17" t="str">
        <f>VLOOKUP($B154,G2.PL1!$C$10:$AF$35,13,0)</f>
        <v>Lọ</v>
      </c>
      <c r="O154" s="18">
        <v>546</v>
      </c>
      <c r="P154" s="18">
        <v>546</v>
      </c>
      <c r="Q154" s="18">
        <v>546</v>
      </c>
      <c r="R154" s="18">
        <v>546</v>
      </c>
      <c r="S154" s="18">
        <v>2184</v>
      </c>
      <c r="T154" s="19">
        <f>VLOOKUP($B154,G2.PL1!$C$10:$AF$35,17,0)</f>
        <v>54900</v>
      </c>
      <c r="U154" s="18">
        <f t="shared" si="3"/>
        <v>119901600</v>
      </c>
      <c r="V154" s="19" t="str">
        <f>VLOOKUP($B154,G2.PL1!$C$10:$AF$35,30,0)</f>
        <v>Công ty Cổ phần Dược phẩm Nam Hà</v>
      </c>
      <c r="W154" s="17" t="s">
        <v>314</v>
      </c>
      <c r="X154" s="20" t="s">
        <v>312</v>
      </c>
      <c r="Y154" s="17" t="s">
        <v>315</v>
      </c>
      <c r="Z154" s="21"/>
      <c r="AA154" s="21" t="e">
        <f>VLOOKUP(W154,#REF!,2,0)</f>
        <v>#REF!</v>
      </c>
      <c r="AB154" s="21"/>
    </row>
    <row r="155" spans="1:28" s="10" customFormat="1" ht="48">
      <c r="A155" s="17">
        <v>2</v>
      </c>
      <c r="B155" s="17" t="s">
        <v>86</v>
      </c>
      <c r="C155" s="17" t="str">
        <f>VLOOKUP(B155,G2.PL1!$C$10:$D$34,2,0)</f>
        <v>Cefoxitin 1g</v>
      </c>
      <c r="D155" s="17" t="str">
        <f>VLOOKUP($B155,G2.PL1!$C$10:$E$34,3,0)</f>
        <v xml:space="preserve">Cefoxitin (dưới dạng Cefoxitin natri) </v>
      </c>
      <c r="E155" s="17" t="str">
        <f>VLOOKUP($B155,G2.PL1!$C$10:$F$34,4,0)</f>
        <v>1g</v>
      </c>
      <c r="F155" s="17" t="str">
        <f>VLOOKUP($B155,G2.PL1!$C$10:$AF$35,5,0)</f>
        <v>Tiêm</v>
      </c>
      <c r="G155" s="17" t="str">
        <f>VLOOKUP($B155,G2.PL1!$C$10:$AF$35,6,0)</f>
        <v>Thuốc bột pha tiêm</v>
      </c>
      <c r="H155" s="17" t="str">
        <f>VLOOKUP($B155,G2.PL1!$C$10:$AF$35,7,0)</f>
        <v>Hộp 10 lọ</v>
      </c>
      <c r="I155" s="17" t="s">
        <v>13</v>
      </c>
      <c r="J155" s="17" t="str">
        <f>VLOOKUP($B155,G2.PL1!$C$10:$AF$35,9,0)</f>
        <v>24 tháng</v>
      </c>
      <c r="K155" s="17" t="str">
        <f>VLOOKUP($B155,G2.PL1!$C$10:$AF$35,10,0)</f>
        <v>VD-26841-17</v>
      </c>
      <c r="L155" s="17" t="str">
        <f>VLOOKUP($B155,G2.PL1!$C$10:$AF$35,11,0)</f>
        <v>Chi nhánh 3- Công ty cổ phần dược phẩm Imexpharm tại Bình Dương</v>
      </c>
      <c r="M155" s="17" t="str">
        <f>VLOOKUP($B155,G2.PL1!$C$10:$AF$35,12,0)</f>
        <v>Việt Nam</v>
      </c>
      <c r="N155" s="17" t="str">
        <f>VLOOKUP($B155,G2.PL1!$C$10:$AF$35,13,0)</f>
        <v>Lọ</v>
      </c>
      <c r="O155" s="18">
        <v>3000</v>
      </c>
      <c r="P155" s="18">
        <v>3000</v>
      </c>
      <c r="Q155" s="18">
        <v>3000</v>
      </c>
      <c r="R155" s="18">
        <v>3000</v>
      </c>
      <c r="S155" s="18">
        <v>12000</v>
      </c>
      <c r="T155" s="19">
        <f>VLOOKUP($B155,G2.PL1!$C$10:$AF$35,17,0)</f>
        <v>54900</v>
      </c>
      <c r="U155" s="18">
        <f t="shared" si="3"/>
        <v>658800000</v>
      </c>
      <c r="V155" s="19" t="str">
        <f>VLOOKUP($B155,G2.PL1!$C$10:$AF$35,30,0)</f>
        <v>Công ty Cổ phần Dược phẩm Nam Hà</v>
      </c>
      <c r="W155" s="17" t="s">
        <v>318</v>
      </c>
      <c r="X155" s="20" t="s">
        <v>312</v>
      </c>
      <c r="Y155" s="17" t="s">
        <v>319</v>
      </c>
      <c r="Z155" s="21"/>
      <c r="AA155" s="21" t="e">
        <f>VLOOKUP(W155,#REF!,2,0)</f>
        <v>#REF!</v>
      </c>
      <c r="AB155" s="21"/>
    </row>
    <row r="156" spans="1:28" s="10" customFormat="1" ht="48">
      <c r="A156" s="17">
        <v>2</v>
      </c>
      <c r="B156" s="17" t="s">
        <v>86</v>
      </c>
      <c r="C156" s="17" t="str">
        <f>VLOOKUP(B156,G2.PL1!$C$10:$D$34,2,0)</f>
        <v>Cefoxitin 1g</v>
      </c>
      <c r="D156" s="17" t="str">
        <f>VLOOKUP($B156,G2.PL1!$C$10:$E$34,3,0)</f>
        <v xml:space="preserve">Cefoxitin (dưới dạng Cefoxitin natri) </v>
      </c>
      <c r="E156" s="17" t="str">
        <f>VLOOKUP($B156,G2.PL1!$C$10:$F$34,4,0)</f>
        <v>1g</v>
      </c>
      <c r="F156" s="17" t="str">
        <f>VLOOKUP($B156,G2.PL1!$C$10:$AF$35,5,0)</f>
        <v>Tiêm</v>
      </c>
      <c r="G156" s="17" t="str">
        <f>VLOOKUP($B156,G2.PL1!$C$10:$AF$35,6,0)</f>
        <v>Thuốc bột pha tiêm</v>
      </c>
      <c r="H156" s="17" t="str">
        <f>VLOOKUP($B156,G2.PL1!$C$10:$AF$35,7,0)</f>
        <v>Hộp 10 lọ</v>
      </c>
      <c r="I156" s="17" t="s">
        <v>13</v>
      </c>
      <c r="J156" s="17" t="str">
        <f>VLOOKUP($B156,G2.PL1!$C$10:$AF$35,9,0)</f>
        <v>24 tháng</v>
      </c>
      <c r="K156" s="17" t="str">
        <f>VLOOKUP($B156,G2.PL1!$C$10:$AF$35,10,0)</f>
        <v>VD-26841-17</v>
      </c>
      <c r="L156" s="17" t="str">
        <f>VLOOKUP($B156,G2.PL1!$C$10:$AF$35,11,0)</f>
        <v>Chi nhánh 3- Công ty cổ phần dược phẩm Imexpharm tại Bình Dương</v>
      </c>
      <c r="M156" s="17" t="str">
        <f>VLOOKUP($B156,G2.PL1!$C$10:$AF$35,12,0)</f>
        <v>Việt Nam</v>
      </c>
      <c r="N156" s="17" t="str">
        <f>VLOOKUP($B156,G2.PL1!$C$10:$AF$35,13,0)</f>
        <v>Lọ</v>
      </c>
      <c r="O156" s="18">
        <v>1872</v>
      </c>
      <c r="P156" s="18">
        <v>1872</v>
      </c>
      <c r="Q156" s="18">
        <v>1872</v>
      </c>
      <c r="R156" s="18">
        <v>1872</v>
      </c>
      <c r="S156" s="18">
        <v>7488</v>
      </c>
      <c r="T156" s="19">
        <f>VLOOKUP($B156,G2.PL1!$C$10:$AF$35,17,0)</f>
        <v>54900</v>
      </c>
      <c r="U156" s="18">
        <f t="shared" si="3"/>
        <v>411091200</v>
      </c>
      <c r="V156" s="19" t="str">
        <f>VLOOKUP($B156,G2.PL1!$C$10:$AF$35,30,0)</f>
        <v>Công ty Cổ phần Dược phẩm Nam Hà</v>
      </c>
      <c r="W156" s="17" t="s">
        <v>386</v>
      </c>
      <c r="X156" s="20" t="s">
        <v>312</v>
      </c>
      <c r="Y156" s="17" t="s">
        <v>387</v>
      </c>
      <c r="Z156" s="21"/>
      <c r="AA156" s="21" t="e">
        <f>VLOOKUP(W156,#REF!,2,0)</f>
        <v>#REF!</v>
      </c>
      <c r="AB156" s="21"/>
    </row>
    <row r="157" spans="1:28" s="10" customFormat="1" ht="48">
      <c r="A157" s="17">
        <v>2</v>
      </c>
      <c r="B157" s="17" t="s">
        <v>86</v>
      </c>
      <c r="C157" s="17" t="str">
        <f>VLOOKUP(B157,G2.PL1!$C$10:$D$34,2,0)</f>
        <v>Cefoxitin 1g</v>
      </c>
      <c r="D157" s="17" t="str">
        <f>VLOOKUP($B157,G2.PL1!$C$10:$E$34,3,0)</f>
        <v xml:space="preserve">Cefoxitin (dưới dạng Cefoxitin natri) </v>
      </c>
      <c r="E157" s="17" t="str">
        <f>VLOOKUP($B157,G2.PL1!$C$10:$F$34,4,0)</f>
        <v>1g</v>
      </c>
      <c r="F157" s="17" t="str">
        <f>VLOOKUP($B157,G2.PL1!$C$10:$AF$35,5,0)</f>
        <v>Tiêm</v>
      </c>
      <c r="G157" s="17" t="str">
        <f>VLOOKUP($B157,G2.PL1!$C$10:$AF$35,6,0)</f>
        <v>Thuốc bột pha tiêm</v>
      </c>
      <c r="H157" s="17" t="str">
        <f>VLOOKUP($B157,G2.PL1!$C$10:$AF$35,7,0)</f>
        <v>Hộp 10 lọ</v>
      </c>
      <c r="I157" s="17" t="s">
        <v>13</v>
      </c>
      <c r="J157" s="17" t="str">
        <f>VLOOKUP($B157,G2.PL1!$C$10:$AF$35,9,0)</f>
        <v>24 tháng</v>
      </c>
      <c r="K157" s="17" t="str">
        <f>VLOOKUP($B157,G2.PL1!$C$10:$AF$35,10,0)</f>
        <v>VD-26841-17</v>
      </c>
      <c r="L157" s="17" t="str">
        <f>VLOOKUP($B157,G2.PL1!$C$10:$AF$35,11,0)</f>
        <v>Chi nhánh 3- Công ty cổ phần dược phẩm Imexpharm tại Bình Dương</v>
      </c>
      <c r="M157" s="17" t="str">
        <f>VLOOKUP($B157,G2.PL1!$C$10:$AF$35,12,0)</f>
        <v>Việt Nam</v>
      </c>
      <c r="N157" s="17" t="str">
        <f>VLOOKUP($B157,G2.PL1!$C$10:$AF$35,13,0)</f>
        <v>Lọ</v>
      </c>
      <c r="O157" s="18">
        <v>56</v>
      </c>
      <c r="P157" s="18">
        <v>56</v>
      </c>
      <c r="Q157" s="18">
        <v>56</v>
      </c>
      <c r="R157" s="18">
        <v>56</v>
      </c>
      <c r="S157" s="18">
        <v>224</v>
      </c>
      <c r="T157" s="19">
        <f>VLOOKUP($B157,G2.PL1!$C$10:$AF$35,17,0)</f>
        <v>54900</v>
      </c>
      <c r="U157" s="18">
        <f t="shared" si="3"/>
        <v>12297600</v>
      </c>
      <c r="V157" s="19" t="str">
        <f>VLOOKUP($B157,G2.PL1!$C$10:$AF$35,30,0)</f>
        <v>Công ty Cổ phần Dược phẩm Nam Hà</v>
      </c>
      <c r="W157" s="17" t="s">
        <v>322</v>
      </c>
      <c r="X157" s="20" t="s">
        <v>312</v>
      </c>
      <c r="Y157" s="17" t="s">
        <v>323</v>
      </c>
      <c r="Z157" s="21"/>
      <c r="AA157" s="21" t="e">
        <f>VLOOKUP(W157,#REF!,2,0)</f>
        <v>#REF!</v>
      </c>
      <c r="AB157" s="21"/>
    </row>
    <row r="158" spans="1:28" s="10" customFormat="1" ht="48">
      <c r="A158" s="17">
        <v>2</v>
      </c>
      <c r="B158" s="17" t="s">
        <v>86</v>
      </c>
      <c r="C158" s="17" t="str">
        <f>VLOOKUP(B158,G2.PL1!$C$10:$D$34,2,0)</f>
        <v>Cefoxitin 1g</v>
      </c>
      <c r="D158" s="17" t="str">
        <f>VLOOKUP($B158,G2.PL1!$C$10:$E$34,3,0)</f>
        <v xml:space="preserve">Cefoxitin (dưới dạng Cefoxitin natri) </v>
      </c>
      <c r="E158" s="17" t="str">
        <f>VLOOKUP($B158,G2.PL1!$C$10:$F$34,4,0)</f>
        <v>1g</v>
      </c>
      <c r="F158" s="17" t="str">
        <f>VLOOKUP($B158,G2.PL1!$C$10:$AF$35,5,0)</f>
        <v>Tiêm</v>
      </c>
      <c r="G158" s="17" t="str">
        <f>VLOOKUP($B158,G2.PL1!$C$10:$AF$35,6,0)</f>
        <v>Thuốc bột pha tiêm</v>
      </c>
      <c r="H158" s="17" t="str">
        <f>VLOOKUP($B158,G2.PL1!$C$10:$AF$35,7,0)</f>
        <v>Hộp 10 lọ</v>
      </c>
      <c r="I158" s="17" t="s">
        <v>13</v>
      </c>
      <c r="J158" s="17" t="str">
        <f>VLOOKUP($B158,G2.PL1!$C$10:$AF$35,9,0)</f>
        <v>24 tháng</v>
      </c>
      <c r="K158" s="17" t="str">
        <f>VLOOKUP($B158,G2.PL1!$C$10:$AF$35,10,0)</f>
        <v>VD-26841-17</v>
      </c>
      <c r="L158" s="17" t="str">
        <f>VLOOKUP($B158,G2.PL1!$C$10:$AF$35,11,0)</f>
        <v>Chi nhánh 3- Công ty cổ phần dược phẩm Imexpharm tại Bình Dương</v>
      </c>
      <c r="M158" s="17" t="str">
        <f>VLOOKUP($B158,G2.PL1!$C$10:$AF$35,12,0)</f>
        <v>Việt Nam</v>
      </c>
      <c r="N158" s="17" t="str">
        <f>VLOOKUP($B158,G2.PL1!$C$10:$AF$35,13,0)</f>
        <v>Lọ</v>
      </c>
      <c r="O158" s="30">
        <v>7966</v>
      </c>
      <c r="P158" s="30">
        <v>7967</v>
      </c>
      <c r="Q158" s="30">
        <v>7967</v>
      </c>
      <c r="R158" s="30">
        <v>7967</v>
      </c>
      <c r="S158" s="18">
        <v>31867</v>
      </c>
      <c r="T158" s="19">
        <f>VLOOKUP($B158,G2.PL1!$C$10:$AF$35,17,0)</f>
        <v>54900</v>
      </c>
      <c r="U158" s="18">
        <f t="shared" si="3"/>
        <v>1749498300</v>
      </c>
      <c r="V158" s="19" t="str">
        <f>VLOOKUP($B158,G2.PL1!$C$10:$AF$35,30,0)</f>
        <v>Công ty Cổ phần Dược phẩm Nam Hà</v>
      </c>
      <c r="W158" s="17" t="s">
        <v>388</v>
      </c>
      <c r="X158" s="20" t="s">
        <v>312</v>
      </c>
      <c r="Y158" s="17" t="s">
        <v>389</v>
      </c>
      <c r="Z158" s="21"/>
      <c r="AA158" s="21" t="e">
        <f>VLOOKUP(W158,#REF!,2,0)</f>
        <v>#REF!</v>
      </c>
      <c r="AB158" s="21"/>
    </row>
    <row r="159" spans="1:28" s="10" customFormat="1" ht="48">
      <c r="A159" s="17">
        <v>2</v>
      </c>
      <c r="B159" s="17" t="s">
        <v>86</v>
      </c>
      <c r="C159" s="17" t="str">
        <f>VLOOKUP(B159,G2.PL1!$C$10:$D$34,2,0)</f>
        <v>Cefoxitin 1g</v>
      </c>
      <c r="D159" s="17" t="str">
        <f>VLOOKUP($B159,G2.PL1!$C$10:$E$34,3,0)</f>
        <v xml:space="preserve">Cefoxitin (dưới dạng Cefoxitin natri) </v>
      </c>
      <c r="E159" s="17" t="str">
        <f>VLOOKUP($B159,G2.PL1!$C$10:$F$34,4,0)</f>
        <v>1g</v>
      </c>
      <c r="F159" s="17" t="str">
        <f>VLOOKUP($B159,G2.PL1!$C$10:$AF$35,5,0)</f>
        <v>Tiêm</v>
      </c>
      <c r="G159" s="17" t="str">
        <f>VLOOKUP($B159,G2.PL1!$C$10:$AF$35,6,0)</f>
        <v>Thuốc bột pha tiêm</v>
      </c>
      <c r="H159" s="17" t="str">
        <f>VLOOKUP($B159,G2.PL1!$C$10:$AF$35,7,0)</f>
        <v>Hộp 10 lọ</v>
      </c>
      <c r="I159" s="17" t="s">
        <v>13</v>
      </c>
      <c r="J159" s="17" t="str">
        <f>VLOOKUP($B159,G2.PL1!$C$10:$AF$35,9,0)</f>
        <v>24 tháng</v>
      </c>
      <c r="K159" s="17" t="str">
        <f>VLOOKUP($B159,G2.PL1!$C$10:$AF$35,10,0)</f>
        <v>VD-26841-17</v>
      </c>
      <c r="L159" s="17" t="str">
        <f>VLOOKUP($B159,G2.PL1!$C$10:$AF$35,11,0)</f>
        <v>Chi nhánh 3- Công ty cổ phần dược phẩm Imexpharm tại Bình Dương</v>
      </c>
      <c r="M159" s="17" t="str">
        <f>VLOOKUP($B159,G2.PL1!$C$10:$AF$35,12,0)</f>
        <v>Việt Nam</v>
      </c>
      <c r="N159" s="17" t="str">
        <f>VLOOKUP($B159,G2.PL1!$C$10:$AF$35,13,0)</f>
        <v>Lọ</v>
      </c>
      <c r="O159" s="18">
        <v>288</v>
      </c>
      <c r="P159" s="18">
        <v>288</v>
      </c>
      <c r="Q159" s="18">
        <v>288</v>
      </c>
      <c r="R159" s="18">
        <v>288</v>
      </c>
      <c r="S159" s="18">
        <v>1152</v>
      </c>
      <c r="T159" s="19">
        <f>VLOOKUP($B159,G2.PL1!$C$10:$AF$35,17,0)</f>
        <v>54900</v>
      </c>
      <c r="U159" s="18">
        <f t="shared" si="3"/>
        <v>63244800</v>
      </c>
      <c r="V159" s="19" t="str">
        <f>VLOOKUP($B159,G2.PL1!$C$10:$AF$35,30,0)</f>
        <v>Công ty Cổ phần Dược phẩm Nam Hà</v>
      </c>
      <c r="W159" s="17" t="s">
        <v>390</v>
      </c>
      <c r="X159" s="20" t="s">
        <v>312</v>
      </c>
      <c r="Y159" s="17" t="s">
        <v>391</v>
      </c>
      <c r="Z159" s="21"/>
      <c r="AA159" s="21" t="e">
        <f>VLOOKUP(W159,#REF!,2,0)</f>
        <v>#REF!</v>
      </c>
      <c r="AB159" s="21"/>
    </row>
    <row r="160" spans="1:28" s="10" customFormat="1" ht="48">
      <c r="A160" s="17">
        <v>2</v>
      </c>
      <c r="B160" s="17" t="s">
        <v>86</v>
      </c>
      <c r="C160" s="17" t="str">
        <f>VLOOKUP(B160,G2.PL1!$C$10:$D$34,2,0)</f>
        <v>Cefoxitin 1g</v>
      </c>
      <c r="D160" s="17" t="str">
        <f>VLOOKUP($B160,G2.PL1!$C$10:$E$34,3,0)</f>
        <v xml:space="preserve">Cefoxitin (dưới dạng Cefoxitin natri) </v>
      </c>
      <c r="E160" s="17" t="str">
        <f>VLOOKUP($B160,G2.PL1!$C$10:$F$34,4,0)</f>
        <v>1g</v>
      </c>
      <c r="F160" s="17" t="str">
        <f>VLOOKUP($B160,G2.PL1!$C$10:$AF$35,5,0)</f>
        <v>Tiêm</v>
      </c>
      <c r="G160" s="17" t="str">
        <f>VLOOKUP($B160,G2.PL1!$C$10:$AF$35,6,0)</f>
        <v>Thuốc bột pha tiêm</v>
      </c>
      <c r="H160" s="17" t="str">
        <f>VLOOKUP($B160,G2.PL1!$C$10:$AF$35,7,0)</f>
        <v>Hộp 10 lọ</v>
      </c>
      <c r="I160" s="17" t="s">
        <v>13</v>
      </c>
      <c r="J160" s="17" t="str">
        <f>VLOOKUP($B160,G2.PL1!$C$10:$AF$35,9,0)</f>
        <v>24 tháng</v>
      </c>
      <c r="K160" s="17" t="str">
        <f>VLOOKUP($B160,G2.PL1!$C$10:$AF$35,10,0)</f>
        <v>VD-26841-17</v>
      </c>
      <c r="L160" s="17" t="str">
        <f>VLOOKUP($B160,G2.PL1!$C$10:$AF$35,11,0)</f>
        <v>Chi nhánh 3- Công ty cổ phần dược phẩm Imexpharm tại Bình Dương</v>
      </c>
      <c r="M160" s="17" t="str">
        <f>VLOOKUP($B160,G2.PL1!$C$10:$AF$35,12,0)</f>
        <v>Việt Nam</v>
      </c>
      <c r="N160" s="17" t="str">
        <f>VLOOKUP($B160,G2.PL1!$C$10:$AF$35,13,0)</f>
        <v>Lọ</v>
      </c>
      <c r="O160" s="18">
        <v>480</v>
      </c>
      <c r="P160" s="18">
        <v>480</v>
      </c>
      <c r="Q160" s="18">
        <v>480</v>
      </c>
      <c r="R160" s="18">
        <v>480</v>
      </c>
      <c r="S160" s="18">
        <v>1920</v>
      </c>
      <c r="T160" s="19">
        <f>VLOOKUP($B160,G2.PL1!$C$10:$AF$35,17,0)</f>
        <v>54900</v>
      </c>
      <c r="U160" s="18">
        <f t="shared" si="3"/>
        <v>105408000</v>
      </c>
      <c r="V160" s="19" t="str">
        <f>VLOOKUP($B160,G2.PL1!$C$10:$AF$35,30,0)</f>
        <v>Công ty Cổ phần Dược phẩm Nam Hà</v>
      </c>
      <c r="W160" s="17" t="s">
        <v>392</v>
      </c>
      <c r="X160" s="20" t="s">
        <v>312</v>
      </c>
      <c r="Y160" s="17" t="s">
        <v>393</v>
      </c>
      <c r="Z160" s="21"/>
      <c r="AA160" s="21" t="e">
        <f>VLOOKUP(W160,#REF!,2,0)</f>
        <v>#REF!</v>
      </c>
      <c r="AB160" s="21"/>
    </row>
    <row r="161" spans="1:28" s="10" customFormat="1" ht="48">
      <c r="A161" s="17">
        <v>2</v>
      </c>
      <c r="B161" s="17" t="s">
        <v>86</v>
      </c>
      <c r="C161" s="17" t="str">
        <f>VLOOKUP(B161,G2.PL1!$C$10:$D$34,2,0)</f>
        <v>Cefoxitin 1g</v>
      </c>
      <c r="D161" s="17" t="str">
        <f>VLOOKUP($B161,G2.PL1!$C$10:$E$34,3,0)</f>
        <v xml:space="preserve">Cefoxitin (dưới dạng Cefoxitin natri) </v>
      </c>
      <c r="E161" s="17" t="str">
        <f>VLOOKUP($B161,G2.PL1!$C$10:$F$34,4,0)</f>
        <v>1g</v>
      </c>
      <c r="F161" s="17" t="str">
        <f>VLOOKUP($B161,G2.PL1!$C$10:$AF$35,5,0)</f>
        <v>Tiêm</v>
      </c>
      <c r="G161" s="17" t="str">
        <f>VLOOKUP($B161,G2.PL1!$C$10:$AF$35,6,0)</f>
        <v>Thuốc bột pha tiêm</v>
      </c>
      <c r="H161" s="17" t="str">
        <f>VLOOKUP($B161,G2.PL1!$C$10:$AF$35,7,0)</f>
        <v>Hộp 10 lọ</v>
      </c>
      <c r="I161" s="17" t="s">
        <v>13</v>
      </c>
      <c r="J161" s="17" t="str">
        <f>VLOOKUP($B161,G2.PL1!$C$10:$AF$35,9,0)</f>
        <v>24 tháng</v>
      </c>
      <c r="K161" s="17" t="str">
        <f>VLOOKUP($B161,G2.PL1!$C$10:$AF$35,10,0)</f>
        <v>VD-26841-17</v>
      </c>
      <c r="L161" s="17" t="str">
        <f>VLOOKUP($B161,G2.PL1!$C$10:$AF$35,11,0)</f>
        <v>Chi nhánh 3- Công ty cổ phần dược phẩm Imexpharm tại Bình Dương</v>
      </c>
      <c r="M161" s="17" t="str">
        <f>VLOOKUP($B161,G2.PL1!$C$10:$AF$35,12,0)</f>
        <v>Việt Nam</v>
      </c>
      <c r="N161" s="17" t="str">
        <f>VLOOKUP($B161,G2.PL1!$C$10:$AF$35,13,0)</f>
        <v>Lọ</v>
      </c>
      <c r="O161" s="18">
        <v>264</v>
      </c>
      <c r="P161" s="18">
        <v>264</v>
      </c>
      <c r="Q161" s="18">
        <v>264</v>
      </c>
      <c r="R161" s="18">
        <v>264</v>
      </c>
      <c r="S161" s="18">
        <v>1056</v>
      </c>
      <c r="T161" s="19">
        <f>VLOOKUP($B161,G2.PL1!$C$10:$AF$35,17,0)</f>
        <v>54900</v>
      </c>
      <c r="U161" s="18">
        <f t="shared" si="3"/>
        <v>57974400</v>
      </c>
      <c r="V161" s="19" t="str">
        <f>VLOOKUP($B161,G2.PL1!$C$10:$AF$35,30,0)</f>
        <v>Công ty Cổ phần Dược phẩm Nam Hà</v>
      </c>
      <c r="W161" s="17" t="s">
        <v>394</v>
      </c>
      <c r="X161" s="20" t="s">
        <v>312</v>
      </c>
      <c r="Y161" s="17" t="s">
        <v>395</v>
      </c>
      <c r="Z161" s="21"/>
      <c r="AA161" s="21" t="e">
        <f>VLOOKUP(W161,#REF!,2,0)</f>
        <v>#REF!</v>
      </c>
      <c r="AB161" s="21"/>
    </row>
    <row r="162" spans="1:28" s="10" customFormat="1" ht="48">
      <c r="A162" s="17">
        <v>2</v>
      </c>
      <c r="B162" s="17" t="s">
        <v>86</v>
      </c>
      <c r="C162" s="17" t="str">
        <f>VLOOKUP(B162,G2.PL1!$C$10:$D$34,2,0)</f>
        <v>Cefoxitin 1g</v>
      </c>
      <c r="D162" s="17" t="str">
        <f>VLOOKUP($B162,G2.PL1!$C$10:$E$34,3,0)</f>
        <v xml:space="preserve">Cefoxitin (dưới dạng Cefoxitin natri) </v>
      </c>
      <c r="E162" s="17" t="str">
        <f>VLOOKUP($B162,G2.PL1!$C$10:$F$34,4,0)</f>
        <v>1g</v>
      </c>
      <c r="F162" s="17" t="str">
        <f>VLOOKUP($B162,G2.PL1!$C$10:$AF$35,5,0)</f>
        <v>Tiêm</v>
      </c>
      <c r="G162" s="17" t="str">
        <f>VLOOKUP($B162,G2.PL1!$C$10:$AF$35,6,0)</f>
        <v>Thuốc bột pha tiêm</v>
      </c>
      <c r="H162" s="17" t="str">
        <f>VLOOKUP($B162,G2.PL1!$C$10:$AF$35,7,0)</f>
        <v>Hộp 10 lọ</v>
      </c>
      <c r="I162" s="17" t="s">
        <v>13</v>
      </c>
      <c r="J162" s="17" t="str">
        <f>VLOOKUP($B162,G2.PL1!$C$10:$AF$35,9,0)</f>
        <v>24 tháng</v>
      </c>
      <c r="K162" s="17" t="str">
        <f>VLOOKUP($B162,G2.PL1!$C$10:$AF$35,10,0)</f>
        <v>VD-26841-17</v>
      </c>
      <c r="L162" s="17" t="str">
        <f>VLOOKUP($B162,G2.PL1!$C$10:$AF$35,11,0)</f>
        <v>Chi nhánh 3- Công ty cổ phần dược phẩm Imexpharm tại Bình Dương</v>
      </c>
      <c r="M162" s="17" t="str">
        <f>VLOOKUP($B162,G2.PL1!$C$10:$AF$35,12,0)</f>
        <v>Việt Nam</v>
      </c>
      <c r="N162" s="17" t="str">
        <f>VLOOKUP($B162,G2.PL1!$C$10:$AF$35,13,0)</f>
        <v>Lọ</v>
      </c>
      <c r="O162" s="18">
        <v>420</v>
      </c>
      <c r="P162" s="18">
        <v>420</v>
      </c>
      <c r="Q162" s="18">
        <v>420</v>
      </c>
      <c r="R162" s="18">
        <v>420</v>
      </c>
      <c r="S162" s="18">
        <v>1680</v>
      </c>
      <c r="T162" s="19">
        <f>VLOOKUP($B162,G2.PL1!$C$10:$AF$35,17,0)</f>
        <v>54900</v>
      </c>
      <c r="U162" s="18">
        <f t="shared" si="3"/>
        <v>92232000</v>
      </c>
      <c r="V162" s="19" t="str">
        <f>VLOOKUP($B162,G2.PL1!$C$10:$AF$35,30,0)</f>
        <v>Công ty Cổ phần Dược phẩm Nam Hà</v>
      </c>
      <c r="W162" s="17" t="s">
        <v>311</v>
      </c>
      <c r="X162" s="20" t="s">
        <v>333</v>
      </c>
      <c r="Y162" s="17" t="s">
        <v>313</v>
      </c>
      <c r="Z162" s="21"/>
      <c r="AA162" s="21" t="e">
        <f>VLOOKUP(W162,#REF!,2,0)</f>
        <v>#REF!</v>
      </c>
      <c r="AB162" s="21"/>
    </row>
    <row r="163" spans="1:28" s="10" customFormat="1" ht="48">
      <c r="A163" s="17">
        <v>2</v>
      </c>
      <c r="B163" s="17" t="s">
        <v>86</v>
      </c>
      <c r="C163" s="17" t="str">
        <f>VLOOKUP(B163,G2.PL1!$C$10:$D$34,2,0)</f>
        <v>Cefoxitin 1g</v>
      </c>
      <c r="D163" s="17" t="str">
        <f>VLOOKUP($B163,G2.PL1!$C$10:$E$34,3,0)</f>
        <v xml:space="preserve">Cefoxitin (dưới dạng Cefoxitin natri) </v>
      </c>
      <c r="E163" s="17" t="str">
        <f>VLOOKUP($B163,G2.PL1!$C$10:$F$34,4,0)</f>
        <v>1g</v>
      </c>
      <c r="F163" s="17" t="str">
        <f>VLOOKUP($B163,G2.PL1!$C$10:$AF$35,5,0)</f>
        <v>Tiêm</v>
      </c>
      <c r="G163" s="17" t="str">
        <f>VLOOKUP($B163,G2.PL1!$C$10:$AF$35,6,0)</f>
        <v>Thuốc bột pha tiêm</v>
      </c>
      <c r="H163" s="17" t="str">
        <f>VLOOKUP($B163,G2.PL1!$C$10:$AF$35,7,0)</f>
        <v>Hộp 10 lọ</v>
      </c>
      <c r="I163" s="17" t="s">
        <v>13</v>
      </c>
      <c r="J163" s="17" t="str">
        <f>VLOOKUP($B163,G2.PL1!$C$10:$AF$35,9,0)</f>
        <v>24 tháng</v>
      </c>
      <c r="K163" s="17" t="str">
        <f>VLOOKUP($B163,G2.PL1!$C$10:$AF$35,10,0)</f>
        <v>VD-26841-17</v>
      </c>
      <c r="L163" s="17" t="str">
        <f>VLOOKUP($B163,G2.PL1!$C$10:$AF$35,11,0)</f>
        <v>Chi nhánh 3- Công ty cổ phần dược phẩm Imexpharm tại Bình Dương</v>
      </c>
      <c r="M163" s="17" t="str">
        <f>VLOOKUP($B163,G2.PL1!$C$10:$AF$35,12,0)</f>
        <v>Việt Nam</v>
      </c>
      <c r="N163" s="17" t="str">
        <f>VLOOKUP($B163,G2.PL1!$C$10:$AF$35,13,0)</f>
        <v>Lọ</v>
      </c>
      <c r="O163" s="18">
        <v>740</v>
      </c>
      <c r="P163" s="18">
        <v>740</v>
      </c>
      <c r="Q163" s="18">
        <v>740</v>
      </c>
      <c r="R163" s="18">
        <v>740</v>
      </c>
      <c r="S163" s="18">
        <v>2960</v>
      </c>
      <c r="T163" s="19">
        <f>VLOOKUP($B163,G2.PL1!$C$10:$AF$35,17,0)</f>
        <v>54900</v>
      </c>
      <c r="U163" s="18">
        <f t="shared" si="3"/>
        <v>162504000</v>
      </c>
      <c r="V163" s="19" t="str">
        <f>VLOOKUP($B163,G2.PL1!$C$10:$AF$35,30,0)</f>
        <v>Công ty Cổ phần Dược phẩm Nam Hà</v>
      </c>
      <c r="W163" s="17" t="s">
        <v>328</v>
      </c>
      <c r="X163" s="20" t="s">
        <v>333</v>
      </c>
      <c r="Y163" s="17" t="s">
        <v>329</v>
      </c>
      <c r="Z163" s="21"/>
      <c r="AA163" s="21" t="e">
        <f>VLOOKUP(W163,#REF!,2,0)</f>
        <v>#REF!</v>
      </c>
      <c r="AB163" s="21"/>
    </row>
    <row r="164" spans="1:28" s="13" customFormat="1" ht="48">
      <c r="A164" s="25">
        <v>2</v>
      </c>
      <c r="B164" s="25" t="s">
        <v>86</v>
      </c>
      <c r="C164" s="57" t="str">
        <f>VLOOKUP(B164,G2.PL1!$C$10:$D$34,2,0)</f>
        <v>Cefoxitin 1g</v>
      </c>
      <c r="D164" s="17" t="str">
        <f>VLOOKUP($B164,G2.PL1!$C$10:$E$34,3,0)</f>
        <v xml:space="preserve">Cefoxitin (dưới dạng Cefoxitin natri) </v>
      </c>
      <c r="E164" s="17" t="str">
        <f>VLOOKUP($B164,G2.PL1!$C$10:$F$34,4,0)</f>
        <v>1g</v>
      </c>
      <c r="F164" s="17" t="str">
        <f>VLOOKUP($B164,G2.PL1!$C$10:$AF$35,5,0)</f>
        <v>Tiêm</v>
      </c>
      <c r="G164" s="17" t="str">
        <f>VLOOKUP($B164,G2.PL1!$C$10:$AF$35,6,0)</f>
        <v>Thuốc bột pha tiêm</v>
      </c>
      <c r="H164" s="17" t="str">
        <f>VLOOKUP($B164,G2.PL1!$C$10:$AF$35,7,0)</f>
        <v>Hộp 10 lọ</v>
      </c>
      <c r="I164" s="25" t="s">
        <v>13</v>
      </c>
      <c r="J164" s="17" t="str">
        <f>VLOOKUP($B164,G2.PL1!$C$10:$AF$35,9,0)</f>
        <v>24 tháng</v>
      </c>
      <c r="K164" s="17" t="str">
        <f>VLOOKUP($B164,G2.PL1!$C$10:$AF$35,10,0)</f>
        <v>VD-26841-17</v>
      </c>
      <c r="L164" s="17" t="str">
        <f>VLOOKUP($B164,G2.PL1!$C$10:$AF$35,11,0)</f>
        <v>Chi nhánh 3- Công ty cổ phần dược phẩm Imexpharm tại Bình Dương</v>
      </c>
      <c r="M164" s="17" t="str">
        <f>VLOOKUP($B164,G2.PL1!$C$10:$AF$35,12,0)</f>
        <v>Việt Nam</v>
      </c>
      <c r="N164" s="17" t="str">
        <f>VLOOKUP($B164,G2.PL1!$C$10:$AF$35,13,0)</f>
        <v>Lọ</v>
      </c>
      <c r="O164" s="26">
        <f>SUBTOTAL(9,O94:O163)</f>
        <v>93398</v>
      </c>
      <c r="P164" s="26">
        <f t="shared" ref="P164:S164" si="4">SUBTOTAL(9,P94:P163)</f>
        <v>93919</v>
      </c>
      <c r="Q164" s="26">
        <f t="shared" si="4"/>
        <v>95119</v>
      </c>
      <c r="R164" s="26">
        <f t="shared" si="4"/>
        <v>95079</v>
      </c>
      <c r="S164" s="26">
        <f t="shared" si="4"/>
        <v>377515</v>
      </c>
      <c r="T164" s="19">
        <f>VLOOKUP($B164,G2.PL1!$C$10:$AF$35,17,0)</f>
        <v>54900</v>
      </c>
      <c r="U164" s="58">
        <f t="shared" si="3"/>
        <v>20725573500</v>
      </c>
      <c r="V164" s="19" t="str">
        <f>VLOOKUP($B164,G2.PL1!$C$10:$AF$35,30,0)</f>
        <v>Công ty Cổ phần Dược phẩm Nam Hà</v>
      </c>
      <c r="W164" s="57"/>
      <c r="X164" s="31"/>
      <c r="Y164" s="25"/>
      <c r="Z164" s="37"/>
      <c r="AA164" s="24" t="e">
        <f>VLOOKUP(W164,#REF!,2,0)</f>
        <v>#REF!</v>
      </c>
      <c r="AB164" s="37"/>
    </row>
    <row r="165" spans="1:28" s="10" customFormat="1" ht="36">
      <c r="A165" s="32">
        <v>3</v>
      </c>
      <c r="B165" s="32" t="s">
        <v>81</v>
      </c>
      <c r="C165" s="17" t="str">
        <f>VLOOKUP(B165,G2.PL1!$C$10:$D$34,2,0)</f>
        <v>Oxitan 100mg/20ml</v>
      </c>
      <c r="D165" s="17" t="str">
        <f>VLOOKUP($B165,G2.PL1!$C$10:$E$34,3,0)</f>
        <v>Oxaliplatin</v>
      </c>
      <c r="E165" s="17" t="str">
        <f>VLOOKUP($B165,G2.PL1!$C$10:$F$34,4,0)</f>
        <v>100mg/ 20ml</v>
      </c>
      <c r="F165" s="17" t="str">
        <f>VLOOKUP($B165,G2.PL1!$C$10:$AF$35,5,0)</f>
        <v>Tiêm truyền tĩnh mạch</v>
      </c>
      <c r="G165" s="17" t="str">
        <f>VLOOKUP($B165,G2.PL1!$C$10:$AF$35,6,0)</f>
        <v>Dung dịch đậm đặc để pha tiêm truyền</v>
      </c>
      <c r="H165" s="17" t="str">
        <f>VLOOKUP($B165,G2.PL1!$C$10:$AF$35,7,0)</f>
        <v>Hộp 1 lọ 20ml</v>
      </c>
      <c r="I165" s="32" t="s">
        <v>13</v>
      </c>
      <c r="J165" s="17" t="str">
        <f>VLOOKUP($B165,G2.PL1!$C$10:$AF$35,9,0)</f>
        <v>24 tháng</v>
      </c>
      <c r="K165" s="17" t="str">
        <f>VLOOKUP($B165,G2.PL1!$C$10:$AF$35,10,0)</f>
        <v>890114071223 (VN-20247-17)</v>
      </c>
      <c r="L165" s="17" t="str">
        <f>VLOOKUP($B165,G2.PL1!$C$10:$AF$35,11,0)</f>
        <v>Fresenius Kabi Oncology Limited</v>
      </c>
      <c r="M165" s="17" t="str">
        <f>VLOOKUP($B165,G2.PL1!$C$10:$AF$35,12,0)</f>
        <v>Ấn Độ</v>
      </c>
      <c r="N165" s="17" t="str">
        <f>VLOOKUP($B165,G2.PL1!$C$10:$AF$35,13,0)</f>
        <v>Lọ</v>
      </c>
      <c r="O165" s="33">
        <v>30</v>
      </c>
      <c r="P165" s="33">
        <v>30</v>
      </c>
      <c r="Q165" s="33">
        <v>30</v>
      </c>
      <c r="R165" s="33">
        <v>30</v>
      </c>
      <c r="S165" s="18">
        <v>120</v>
      </c>
      <c r="T165" s="19">
        <f>VLOOKUP($B165,G2.PL1!$C$10:$AF$35,17,0)</f>
        <v>330510</v>
      </c>
      <c r="U165" s="18">
        <f t="shared" si="3"/>
        <v>39661200</v>
      </c>
      <c r="V165" s="19" t="str">
        <f>VLOOKUP($B165,G2.PL1!$C$10:$AF$35,30,0)</f>
        <v>Công ty Cổ phần Dược liệu Trung ương 2</v>
      </c>
      <c r="W165" s="17" t="s">
        <v>279</v>
      </c>
      <c r="X165" s="34" t="s">
        <v>280</v>
      </c>
      <c r="Y165" s="17" t="s">
        <v>281</v>
      </c>
      <c r="Z165" s="21"/>
      <c r="AA165" s="21" t="e">
        <f>VLOOKUP(W165,#REF!,2,0)</f>
        <v>#REF!</v>
      </c>
      <c r="AB165" s="21"/>
    </row>
    <row r="166" spans="1:28" s="10" customFormat="1" ht="36">
      <c r="A166" s="32">
        <v>3</v>
      </c>
      <c r="B166" s="32" t="s">
        <v>81</v>
      </c>
      <c r="C166" s="17" t="str">
        <f>VLOOKUP(B166,G2.PL1!$C$10:$D$34,2,0)</f>
        <v>Oxitan 100mg/20ml</v>
      </c>
      <c r="D166" s="17" t="str">
        <f>VLOOKUP($B166,G2.PL1!$C$10:$E$34,3,0)</f>
        <v>Oxaliplatin</v>
      </c>
      <c r="E166" s="17" t="str">
        <f>VLOOKUP($B166,G2.PL1!$C$10:$F$34,4,0)</f>
        <v>100mg/ 20ml</v>
      </c>
      <c r="F166" s="17" t="str">
        <f>VLOOKUP($B166,G2.PL1!$C$10:$AF$35,5,0)</f>
        <v>Tiêm truyền tĩnh mạch</v>
      </c>
      <c r="G166" s="17" t="str">
        <f>VLOOKUP($B166,G2.PL1!$C$10:$AF$35,6,0)</f>
        <v>Dung dịch đậm đặc để pha tiêm truyền</v>
      </c>
      <c r="H166" s="17" t="str">
        <f>VLOOKUP($B166,G2.PL1!$C$10:$AF$35,7,0)</f>
        <v>Hộp 1 lọ 20ml</v>
      </c>
      <c r="I166" s="32" t="s">
        <v>13</v>
      </c>
      <c r="J166" s="17" t="str">
        <f>VLOOKUP($B166,G2.PL1!$C$10:$AF$35,9,0)</f>
        <v>24 tháng</v>
      </c>
      <c r="K166" s="17" t="str">
        <f>VLOOKUP($B166,G2.PL1!$C$10:$AF$35,10,0)</f>
        <v>890114071223 (VN-20247-17)</v>
      </c>
      <c r="L166" s="17" t="str">
        <f>VLOOKUP($B166,G2.PL1!$C$10:$AF$35,11,0)</f>
        <v>Fresenius Kabi Oncology Limited</v>
      </c>
      <c r="M166" s="17" t="str">
        <f>VLOOKUP($B166,G2.PL1!$C$10:$AF$35,12,0)</f>
        <v>Ấn Độ</v>
      </c>
      <c r="N166" s="17" t="str">
        <f>VLOOKUP($B166,G2.PL1!$C$10:$AF$35,13,0)</f>
        <v>Lọ</v>
      </c>
      <c r="O166" s="33">
        <v>102</v>
      </c>
      <c r="P166" s="33">
        <v>102</v>
      </c>
      <c r="Q166" s="33">
        <v>102</v>
      </c>
      <c r="R166" s="33">
        <v>102</v>
      </c>
      <c r="S166" s="18">
        <v>408</v>
      </c>
      <c r="T166" s="19">
        <f>VLOOKUP($B166,G2.PL1!$C$10:$AF$35,17,0)</f>
        <v>330510</v>
      </c>
      <c r="U166" s="18">
        <f t="shared" si="3"/>
        <v>134848080</v>
      </c>
      <c r="V166" s="19" t="str">
        <f>VLOOKUP($B166,G2.PL1!$C$10:$AF$35,30,0)</f>
        <v>Công ty Cổ phần Dược liệu Trung ương 2</v>
      </c>
      <c r="W166" s="17" t="s">
        <v>318</v>
      </c>
      <c r="X166" s="34" t="s">
        <v>312</v>
      </c>
      <c r="Y166" s="17" t="s">
        <v>319</v>
      </c>
      <c r="Z166" s="21"/>
      <c r="AA166" s="21" t="e">
        <f>VLOOKUP(W166,#REF!,2,0)</f>
        <v>#REF!</v>
      </c>
      <c r="AB166" s="21"/>
    </row>
    <row r="167" spans="1:28" s="10" customFormat="1" ht="36">
      <c r="A167" s="32">
        <v>3</v>
      </c>
      <c r="B167" s="32" t="s">
        <v>81</v>
      </c>
      <c r="C167" s="17" t="str">
        <f>VLOOKUP(B167,G2.PL1!$C$10:$D$34,2,0)</f>
        <v>Oxitan 100mg/20ml</v>
      </c>
      <c r="D167" s="17" t="str">
        <f>VLOOKUP($B167,G2.PL1!$C$10:$E$34,3,0)</f>
        <v>Oxaliplatin</v>
      </c>
      <c r="E167" s="17" t="str">
        <f>VLOOKUP($B167,G2.PL1!$C$10:$F$34,4,0)</f>
        <v>100mg/ 20ml</v>
      </c>
      <c r="F167" s="17" t="str">
        <f>VLOOKUP($B167,G2.PL1!$C$10:$AF$35,5,0)</f>
        <v>Tiêm truyền tĩnh mạch</v>
      </c>
      <c r="G167" s="17" t="str">
        <f>VLOOKUP($B167,G2.PL1!$C$10:$AF$35,6,0)</f>
        <v>Dung dịch đậm đặc để pha tiêm truyền</v>
      </c>
      <c r="H167" s="17" t="str">
        <f>VLOOKUP($B167,G2.PL1!$C$10:$AF$35,7,0)</f>
        <v>Hộp 1 lọ 20ml</v>
      </c>
      <c r="I167" s="32" t="s">
        <v>13</v>
      </c>
      <c r="J167" s="17" t="str">
        <f>VLOOKUP($B167,G2.PL1!$C$10:$AF$35,9,0)</f>
        <v>24 tháng</v>
      </c>
      <c r="K167" s="17" t="str">
        <f>VLOOKUP($B167,G2.PL1!$C$10:$AF$35,10,0)</f>
        <v>890114071223 (VN-20247-17)</v>
      </c>
      <c r="L167" s="17" t="str">
        <f>VLOOKUP($B167,G2.PL1!$C$10:$AF$35,11,0)</f>
        <v>Fresenius Kabi Oncology Limited</v>
      </c>
      <c r="M167" s="17" t="str">
        <f>VLOOKUP($B167,G2.PL1!$C$10:$AF$35,12,0)</f>
        <v>Ấn Độ</v>
      </c>
      <c r="N167" s="17" t="str">
        <f>VLOOKUP($B167,G2.PL1!$C$10:$AF$35,13,0)</f>
        <v>Lọ</v>
      </c>
      <c r="O167" s="33">
        <v>82</v>
      </c>
      <c r="P167" s="33">
        <v>82</v>
      </c>
      <c r="Q167" s="33">
        <v>83</v>
      </c>
      <c r="R167" s="33">
        <v>83</v>
      </c>
      <c r="S167" s="18">
        <v>330</v>
      </c>
      <c r="T167" s="19">
        <f>VLOOKUP($B167,G2.PL1!$C$10:$AF$35,17,0)</f>
        <v>330510</v>
      </c>
      <c r="U167" s="18">
        <f t="shared" si="3"/>
        <v>109068300</v>
      </c>
      <c r="V167" s="19" t="str">
        <f>VLOOKUP($B167,G2.PL1!$C$10:$AF$35,30,0)</f>
        <v>Công ty Cổ phần Dược liệu Trung ương 2</v>
      </c>
      <c r="W167" s="17" t="s">
        <v>291</v>
      </c>
      <c r="X167" s="34" t="s">
        <v>290</v>
      </c>
      <c r="Y167" s="17" t="s">
        <v>292</v>
      </c>
      <c r="Z167" s="21"/>
      <c r="AA167" s="21" t="e">
        <f>VLOOKUP(W167,#REF!,2,0)</f>
        <v>#REF!</v>
      </c>
      <c r="AB167" s="21"/>
    </row>
    <row r="168" spans="1:28" s="10" customFormat="1" ht="36">
      <c r="A168" s="32">
        <v>3</v>
      </c>
      <c r="B168" s="32" t="s">
        <v>81</v>
      </c>
      <c r="C168" s="17" t="str">
        <f>VLOOKUP(B168,G2.PL1!$C$10:$D$34,2,0)</f>
        <v>Oxitan 100mg/20ml</v>
      </c>
      <c r="D168" s="17" t="str">
        <f>VLOOKUP($B168,G2.PL1!$C$10:$E$34,3,0)</f>
        <v>Oxaliplatin</v>
      </c>
      <c r="E168" s="17" t="str">
        <f>VLOOKUP($B168,G2.PL1!$C$10:$F$34,4,0)</f>
        <v>100mg/ 20ml</v>
      </c>
      <c r="F168" s="17" t="str">
        <f>VLOOKUP($B168,G2.PL1!$C$10:$AF$35,5,0)</f>
        <v>Tiêm truyền tĩnh mạch</v>
      </c>
      <c r="G168" s="17" t="str">
        <f>VLOOKUP($B168,G2.PL1!$C$10:$AF$35,6,0)</f>
        <v>Dung dịch đậm đặc để pha tiêm truyền</v>
      </c>
      <c r="H168" s="17" t="str">
        <f>VLOOKUP($B168,G2.PL1!$C$10:$AF$35,7,0)</f>
        <v>Hộp 1 lọ 20ml</v>
      </c>
      <c r="I168" s="32" t="s">
        <v>13</v>
      </c>
      <c r="J168" s="17" t="str">
        <f>VLOOKUP($B168,G2.PL1!$C$10:$AF$35,9,0)</f>
        <v>24 tháng</v>
      </c>
      <c r="K168" s="17" t="str">
        <f>VLOOKUP($B168,G2.PL1!$C$10:$AF$35,10,0)</f>
        <v>890114071223 (VN-20247-17)</v>
      </c>
      <c r="L168" s="17" t="str">
        <f>VLOOKUP($B168,G2.PL1!$C$10:$AF$35,11,0)</f>
        <v>Fresenius Kabi Oncology Limited</v>
      </c>
      <c r="M168" s="17" t="str">
        <f>VLOOKUP($B168,G2.PL1!$C$10:$AF$35,12,0)</f>
        <v>Ấn Độ</v>
      </c>
      <c r="N168" s="17" t="str">
        <f>VLOOKUP($B168,G2.PL1!$C$10:$AF$35,13,0)</f>
        <v>Lọ</v>
      </c>
      <c r="O168" s="33">
        <v>30</v>
      </c>
      <c r="P168" s="33">
        <v>30</v>
      </c>
      <c r="Q168" s="33">
        <v>30</v>
      </c>
      <c r="R168" s="33">
        <v>30</v>
      </c>
      <c r="S168" s="18">
        <v>120</v>
      </c>
      <c r="T168" s="19">
        <f>VLOOKUP($B168,G2.PL1!$C$10:$AF$35,17,0)</f>
        <v>330510</v>
      </c>
      <c r="U168" s="18">
        <f t="shared" si="3"/>
        <v>39661200</v>
      </c>
      <c r="V168" s="19" t="str">
        <f>VLOOKUP($B168,G2.PL1!$C$10:$AF$35,30,0)</f>
        <v>Công ty Cổ phần Dược liệu Trung ương 2</v>
      </c>
      <c r="W168" s="17" t="s">
        <v>170</v>
      </c>
      <c r="X168" s="34" t="s">
        <v>171</v>
      </c>
      <c r="Y168" s="17" t="s">
        <v>172</v>
      </c>
      <c r="Z168" s="21"/>
      <c r="AA168" s="21" t="e">
        <f>VLOOKUP(W168,#REF!,2,0)</f>
        <v>#REF!</v>
      </c>
      <c r="AB168" s="21"/>
    </row>
    <row r="169" spans="1:28" s="10" customFormat="1" ht="36">
      <c r="A169" s="32">
        <v>3</v>
      </c>
      <c r="B169" s="32" t="s">
        <v>81</v>
      </c>
      <c r="C169" s="17" t="str">
        <f>VLOOKUP(B169,G2.PL1!$C$10:$D$34,2,0)</f>
        <v>Oxitan 100mg/20ml</v>
      </c>
      <c r="D169" s="17" t="str">
        <f>VLOOKUP($B169,G2.PL1!$C$10:$E$34,3,0)</f>
        <v>Oxaliplatin</v>
      </c>
      <c r="E169" s="17" t="str">
        <f>VLOOKUP($B169,G2.PL1!$C$10:$F$34,4,0)</f>
        <v>100mg/ 20ml</v>
      </c>
      <c r="F169" s="17" t="str">
        <f>VLOOKUP($B169,G2.PL1!$C$10:$AF$35,5,0)</f>
        <v>Tiêm truyền tĩnh mạch</v>
      </c>
      <c r="G169" s="17" t="str">
        <f>VLOOKUP($B169,G2.PL1!$C$10:$AF$35,6,0)</f>
        <v>Dung dịch đậm đặc để pha tiêm truyền</v>
      </c>
      <c r="H169" s="17" t="str">
        <f>VLOOKUP($B169,G2.PL1!$C$10:$AF$35,7,0)</f>
        <v>Hộp 1 lọ 20ml</v>
      </c>
      <c r="I169" s="32" t="s">
        <v>13</v>
      </c>
      <c r="J169" s="17" t="str">
        <f>VLOOKUP($B169,G2.PL1!$C$10:$AF$35,9,0)</f>
        <v>24 tháng</v>
      </c>
      <c r="K169" s="17" t="str">
        <f>VLOOKUP($B169,G2.PL1!$C$10:$AF$35,10,0)</f>
        <v>890114071223 (VN-20247-17)</v>
      </c>
      <c r="L169" s="17" t="str">
        <f>VLOOKUP($B169,G2.PL1!$C$10:$AF$35,11,0)</f>
        <v>Fresenius Kabi Oncology Limited</v>
      </c>
      <c r="M169" s="17" t="str">
        <f>VLOOKUP($B169,G2.PL1!$C$10:$AF$35,12,0)</f>
        <v>Ấn Độ</v>
      </c>
      <c r="N169" s="17" t="str">
        <f>VLOOKUP($B169,G2.PL1!$C$10:$AF$35,13,0)</f>
        <v>Lọ</v>
      </c>
      <c r="O169" s="33">
        <v>100</v>
      </c>
      <c r="P169" s="33">
        <v>100</v>
      </c>
      <c r="Q169" s="33">
        <v>100</v>
      </c>
      <c r="R169" s="33">
        <v>100</v>
      </c>
      <c r="S169" s="18">
        <v>400</v>
      </c>
      <c r="T169" s="19">
        <f>VLOOKUP($B169,G2.PL1!$C$10:$AF$35,17,0)</f>
        <v>330510</v>
      </c>
      <c r="U169" s="18">
        <f t="shared" si="3"/>
        <v>132204000</v>
      </c>
      <c r="V169" s="19" t="str">
        <f>VLOOKUP($B169,G2.PL1!$C$10:$AF$35,30,0)</f>
        <v>Công ty Cổ phần Dược liệu Trung ương 2</v>
      </c>
      <c r="W169" s="17" t="s">
        <v>195</v>
      </c>
      <c r="X169" s="34" t="s">
        <v>182</v>
      </c>
      <c r="Y169" s="17" t="s">
        <v>196</v>
      </c>
      <c r="Z169" s="21"/>
      <c r="AA169" s="21" t="e">
        <f>VLOOKUP(W169,#REF!,2,0)</f>
        <v>#REF!</v>
      </c>
      <c r="AB169" s="21"/>
    </row>
    <row r="170" spans="1:28" s="10" customFormat="1" ht="36">
      <c r="A170" s="32">
        <v>3</v>
      </c>
      <c r="B170" s="32" t="s">
        <v>81</v>
      </c>
      <c r="C170" s="17" t="str">
        <f>VLOOKUP(B170,G2.PL1!$C$10:$D$34,2,0)</f>
        <v>Oxitan 100mg/20ml</v>
      </c>
      <c r="D170" s="17" t="str">
        <f>VLOOKUP($B170,G2.PL1!$C$10:$E$34,3,0)</f>
        <v>Oxaliplatin</v>
      </c>
      <c r="E170" s="17" t="str">
        <f>VLOOKUP($B170,G2.PL1!$C$10:$F$34,4,0)</f>
        <v>100mg/ 20ml</v>
      </c>
      <c r="F170" s="17" t="str">
        <f>VLOOKUP($B170,G2.PL1!$C$10:$AF$35,5,0)</f>
        <v>Tiêm truyền tĩnh mạch</v>
      </c>
      <c r="G170" s="17" t="str">
        <f>VLOOKUP($B170,G2.PL1!$C$10:$AF$35,6,0)</f>
        <v>Dung dịch đậm đặc để pha tiêm truyền</v>
      </c>
      <c r="H170" s="17" t="str">
        <f>VLOOKUP($B170,G2.PL1!$C$10:$AF$35,7,0)</f>
        <v>Hộp 1 lọ 20ml</v>
      </c>
      <c r="I170" s="32" t="s">
        <v>13</v>
      </c>
      <c r="J170" s="17" t="str">
        <f>VLOOKUP($B170,G2.PL1!$C$10:$AF$35,9,0)</f>
        <v>24 tháng</v>
      </c>
      <c r="K170" s="17" t="str">
        <f>VLOOKUP($B170,G2.PL1!$C$10:$AF$35,10,0)</f>
        <v>890114071223 (VN-20247-17)</v>
      </c>
      <c r="L170" s="17" t="str">
        <f>VLOOKUP($B170,G2.PL1!$C$10:$AF$35,11,0)</f>
        <v>Fresenius Kabi Oncology Limited</v>
      </c>
      <c r="M170" s="17" t="str">
        <f>VLOOKUP($B170,G2.PL1!$C$10:$AF$35,12,0)</f>
        <v>Ấn Độ</v>
      </c>
      <c r="N170" s="17" t="str">
        <f>VLOOKUP($B170,G2.PL1!$C$10:$AF$35,13,0)</f>
        <v>Lọ</v>
      </c>
      <c r="O170" s="33">
        <v>70</v>
      </c>
      <c r="P170" s="33">
        <v>70</v>
      </c>
      <c r="Q170" s="33">
        <v>70</v>
      </c>
      <c r="R170" s="33">
        <v>70</v>
      </c>
      <c r="S170" s="18">
        <v>280</v>
      </c>
      <c r="T170" s="19">
        <f>VLOOKUP($B170,G2.PL1!$C$10:$AF$35,17,0)</f>
        <v>330510</v>
      </c>
      <c r="U170" s="18">
        <f t="shared" si="3"/>
        <v>92542800</v>
      </c>
      <c r="V170" s="19" t="str">
        <f>VLOOKUP($B170,G2.PL1!$C$10:$AF$35,30,0)</f>
        <v>Công ty Cổ phần Dược liệu Trung ương 2</v>
      </c>
      <c r="W170" s="17" t="s">
        <v>355</v>
      </c>
      <c r="X170" s="34" t="s">
        <v>219</v>
      </c>
      <c r="Y170" s="17" t="s">
        <v>356</v>
      </c>
      <c r="Z170" s="21"/>
      <c r="AA170" s="21" t="e">
        <f>VLOOKUP(W170,#REF!,2,0)</f>
        <v>#REF!</v>
      </c>
      <c r="AB170" s="21"/>
    </row>
    <row r="171" spans="1:28" s="10" customFormat="1" ht="36">
      <c r="A171" s="32">
        <v>3</v>
      </c>
      <c r="B171" s="32" t="s">
        <v>81</v>
      </c>
      <c r="C171" s="17" t="str">
        <f>VLOOKUP(B171,G2.PL1!$C$10:$D$34,2,0)</f>
        <v>Oxitan 100mg/20ml</v>
      </c>
      <c r="D171" s="17" t="str">
        <f>VLOOKUP($B171,G2.PL1!$C$10:$E$34,3,0)</f>
        <v>Oxaliplatin</v>
      </c>
      <c r="E171" s="17" t="str">
        <f>VLOOKUP($B171,G2.PL1!$C$10:$F$34,4,0)</f>
        <v>100mg/ 20ml</v>
      </c>
      <c r="F171" s="17" t="str">
        <f>VLOOKUP($B171,G2.PL1!$C$10:$AF$35,5,0)</f>
        <v>Tiêm truyền tĩnh mạch</v>
      </c>
      <c r="G171" s="17" t="str">
        <f>VLOOKUP($B171,G2.PL1!$C$10:$AF$35,6,0)</f>
        <v>Dung dịch đậm đặc để pha tiêm truyền</v>
      </c>
      <c r="H171" s="17" t="str">
        <f>VLOOKUP($B171,G2.PL1!$C$10:$AF$35,7,0)</f>
        <v>Hộp 1 lọ 20ml</v>
      </c>
      <c r="I171" s="32" t="s">
        <v>13</v>
      </c>
      <c r="J171" s="17" t="str">
        <f>VLOOKUP($B171,G2.PL1!$C$10:$AF$35,9,0)</f>
        <v>24 tháng</v>
      </c>
      <c r="K171" s="17" t="str">
        <f>VLOOKUP($B171,G2.PL1!$C$10:$AF$35,10,0)</f>
        <v>890114071223 (VN-20247-17)</v>
      </c>
      <c r="L171" s="17" t="str">
        <f>VLOOKUP($B171,G2.PL1!$C$10:$AF$35,11,0)</f>
        <v>Fresenius Kabi Oncology Limited</v>
      </c>
      <c r="M171" s="17" t="str">
        <f>VLOOKUP($B171,G2.PL1!$C$10:$AF$35,12,0)</f>
        <v>Ấn Độ</v>
      </c>
      <c r="N171" s="17" t="str">
        <f>VLOOKUP($B171,G2.PL1!$C$10:$AF$35,13,0)</f>
        <v>Lọ</v>
      </c>
      <c r="O171" s="33">
        <v>1</v>
      </c>
      <c r="P171" s="33">
        <v>1</v>
      </c>
      <c r="Q171" s="33">
        <v>1</v>
      </c>
      <c r="R171" s="33">
        <v>1</v>
      </c>
      <c r="S171" s="18">
        <v>4</v>
      </c>
      <c r="T171" s="19">
        <f>VLOOKUP($B171,G2.PL1!$C$10:$AF$35,17,0)</f>
        <v>330510</v>
      </c>
      <c r="U171" s="18">
        <f t="shared" si="3"/>
        <v>1322040</v>
      </c>
      <c r="V171" s="19" t="str">
        <f>VLOOKUP($B171,G2.PL1!$C$10:$AF$35,30,0)</f>
        <v>Công ty Cổ phần Dược liệu Trung ương 2</v>
      </c>
      <c r="W171" s="17" t="s">
        <v>396</v>
      </c>
      <c r="X171" s="34" t="s">
        <v>237</v>
      </c>
      <c r="Y171" s="17" t="s">
        <v>397</v>
      </c>
      <c r="Z171" s="21"/>
      <c r="AA171" s="21" t="e">
        <f>VLOOKUP(W171,#REF!,2,0)</f>
        <v>#REF!</v>
      </c>
      <c r="AB171" s="21"/>
    </row>
    <row r="172" spans="1:28" s="10" customFormat="1" ht="36">
      <c r="A172" s="32">
        <v>3</v>
      </c>
      <c r="B172" s="32" t="s">
        <v>81</v>
      </c>
      <c r="C172" s="17" t="str">
        <f>VLOOKUP(B172,G2.PL1!$C$10:$D$34,2,0)</f>
        <v>Oxitan 100mg/20ml</v>
      </c>
      <c r="D172" s="17" t="str">
        <f>VLOOKUP($B172,G2.PL1!$C$10:$E$34,3,0)</f>
        <v>Oxaliplatin</v>
      </c>
      <c r="E172" s="17" t="str">
        <f>VLOOKUP($B172,G2.PL1!$C$10:$F$34,4,0)</f>
        <v>100mg/ 20ml</v>
      </c>
      <c r="F172" s="17" t="str">
        <f>VLOOKUP($B172,G2.PL1!$C$10:$AF$35,5,0)</f>
        <v>Tiêm truyền tĩnh mạch</v>
      </c>
      <c r="G172" s="17" t="str">
        <f>VLOOKUP($B172,G2.PL1!$C$10:$AF$35,6,0)</f>
        <v>Dung dịch đậm đặc để pha tiêm truyền</v>
      </c>
      <c r="H172" s="17" t="str">
        <f>VLOOKUP($B172,G2.PL1!$C$10:$AF$35,7,0)</f>
        <v>Hộp 1 lọ 20ml</v>
      </c>
      <c r="I172" s="32" t="s">
        <v>13</v>
      </c>
      <c r="J172" s="17" t="str">
        <f>VLOOKUP($B172,G2.PL1!$C$10:$AF$35,9,0)</f>
        <v>24 tháng</v>
      </c>
      <c r="K172" s="17" t="str">
        <f>VLOOKUP($B172,G2.PL1!$C$10:$AF$35,10,0)</f>
        <v>890114071223 (VN-20247-17)</v>
      </c>
      <c r="L172" s="17" t="str">
        <f>VLOOKUP($B172,G2.PL1!$C$10:$AF$35,11,0)</f>
        <v>Fresenius Kabi Oncology Limited</v>
      </c>
      <c r="M172" s="17" t="str">
        <f>VLOOKUP($B172,G2.PL1!$C$10:$AF$35,12,0)</f>
        <v>Ấn Độ</v>
      </c>
      <c r="N172" s="17" t="str">
        <f>VLOOKUP($B172,G2.PL1!$C$10:$AF$35,13,0)</f>
        <v>Lọ</v>
      </c>
      <c r="O172" s="33">
        <v>60</v>
      </c>
      <c r="P172" s="33">
        <v>60</v>
      </c>
      <c r="Q172" s="33">
        <v>60</v>
      </c>
      <c r="R172" s="33">
        <v>60</v>
      </c>
      <c r="S172" s="18">
        <v>240</v>
      </c>
      <c r="T172" s="19">
        <f>VLOOKUP($B172,G2.PL1!$C$10:$AF$35,17,0)</f>
        <v>330510</v>
      </c>
      <c r="U172" s="18">
        <f t="shared" si="3"/>
        <v>79322400</v>
      </c>
      <c r="V172" s="19" t="str">
        <f>VLOOKUP($B172,G2.PL1!$C$10:$AF$35,30,0)</f>
        <v>Công ty Cổ phần Dược liệu Trung ương 2</v>
      </c>
      <c r="W172" s="17" t="s">
        <v>254</v>
      </c>
      <c r="X172" s="34" t="s">
        <v>246</v>
      </c>
      <c r="Y172" s="17" t="s">
        <v>255</v>
      </c>
      <c r="Z172" s="21"/>
      <c r="AA172" s="21" t="e">
        <f>VLOOKUP(W172,#REF!,2,0)</f>
        <v>#REF!</v>
      </c>
      <c r="AB172" s="21"/>
    </row>
    <row r="173" spans="1:28" s="10" customFormat="1" ht="36">
      <c r="A173" s="32">
        <v>3</v>
      </c>
      <c r="B173" s="32" t="s">
        <v>81</v>
      </c>
      <c r="C173" s="17" t="str">
        <f>VLOOKUP(B173,G2.PL1!$C$10:$D$34,2,0)</f>
        <v>Oxitan 100mg/20ml</v>
      </c>
      <c r="D173" s="17" t="str">
        <f>VLOOKUP($B173,G2.PL1!$C$10:$E$34,3,0)</f>
        <v>Oxaliplatin</v>
      </c>
      <c r="E173" s="17" t="str">
        <f>VLOOKUP($B173,G2.PL1!$C$10:$F$34,4,0)</f>
        <v>100mg/ 20ml</v>
      </c>
      <c r="F173" s="17" t="str">
        <f>VLOOKUP($B173,G2.PL1!$C$10:$AF$35,5,0)</f>
        <v>Tiêm truyền tĩnh mạch</v>
      </c>
      <c r="G173" s="17" t="str">
        <f>VLOOKUP($B173,G2.PL1!$C$10:$AF$35,6,0)</f>
        <v>Dung dịch đậm đặc để pha tiêm truyền</v>
      </c>
      <c r="H173" s="17" t="str">
        <f>VLOOKUP($B173,G2.PL1!$C$10:$AF$35,7,0)</f>
        <v>Hộp 1 lọ 20ml</v>
      </c>
      <c r="I173" s="32" t="s">
        <v>13</v>
      </c>
      <c r="J173" s="17" t="str">
        <f>VLOOKUP($B173,G2.PL1!$C$10:$AF$35,9,0)</f>
        <v>24 tháng</v>
      </c>
      <c r="K173" s="17" t="str">
        <f>VLOOKUP($B173,G2.PL1!$C$10:$AF$35,10,0)</f>
        <v>890114071223 (VN-20247-17)</v>
      </c>
      <c r="L173" s="17" t="str">
        <f>VLOOKUP($B173,G2.PL1!$C$10:$AF$35,11,0)</f>
        <v>Fresenius Kabi Oncology Limited</v>
      </c>
      <c r="M173" s="17" t="str">
        <f>VLOOKUP($B173,G2.PL1!$C$10:$AF$35,12,0)</f>
        <v>Ấn Độ</v>
      </c>
      <c r="N173" s="17" t="str">
        <f>VLOOKUP($B173,G2.PL1!$C$10:$AF$35,13,0)</f>
        <v>Lọ</v>
      </c>
      <c r="O173" s="33">
        <v>35</v>
      </c>
      <c r="P173" s="33">
        <v>40</v>
      </c>
      <c r="Q173" s="33">
        <v>45</v>
      </c>
      <c r="R173" s="33">
        <v>50</v>
      </c>
      <c r="S173" s="18">
        <v>170</v>
      </c>
      <c r="T173" s="19">
        <f>VLOOKUP($B173,G2.PL1!$C$10:$AF$35,17,0)</f>
        <v>330510</v>
      </c>
      <c r="U173" s="18">
        <f t="shared" si="3"/>
        <v>56186700</v>
      </c>
      <c r="V173" s="19" t="str">
        <f>VLOOKUP($B173,G2.PL1!$C$10:$AF$35,30,0)</f>
        <v>Công ty Cổ phần Dược liệu Trung ương 2</v>
      </c>
      <c r="W173" s="17" t="s">
        <v>365</v>
      </c>
      <c r="X173" s="34" t="s">
        <v>264</v>
      </c>
      <c r="Y173" s="17" t="s">
        <v>366</v>
      </c>
      <c r="Z173" s="21"/>
      <c r="AA173" s="21" t="e">
        <f>VLOOKUP(W173,#REF!,2,0)</f>
        <v>#REF!</v>
      </c>
      <c r="AB173" s="21"/>
    </row>
    <row r="174" spans="1:28" s="10" customFormat="1" ht="36">
      <c r="A174" s="32">
        <v>3</v>
      </c>
      <c r="B174" s="32" t="s">
        <v>81</v>
      </c>
      <c r="C174" s="17" t="str">
        <f>VLOOKUP(B174,G2.PL1!$C$10:$D$34,2,0)</f>
        <v>Oxitan 100mg/20ml</v>
      </c>
      <c r="D174" s="17" t="str">
        <f>VLOOKUP($B174,G2.PL1!$C$10:$E$34,3,0)</f>
        <v>Oxaliplatin</v>
      </c>
      <c r="E174" s="17" t="str">
        <f>VLOOKUP($B174,G2.PL1!$C$10:$F$34,4,0)</f>
        <v>100mg/ 20ml</v>
      </c>
      <c r="F174" s="17" t="str">
        <f>VLOOKUP($B174,G2.PL1!$C$10:$AF$35,5,0)</f>
        <v>Tiêm truyền tĩnh mạch</v>
      </c>
      <c r="G174" s="17" t="str">
        <f>VLOOKUP($B174,G2.PL1!$C$10:$AF$35,6,0)</f>
        <v>Dung dịch đậm đặc để pha tiêm truyền</v>
      </c>
      <c r="H174" s="17" t="str">
        <f>VLOOKUP($B174,G2.PL1!$C$10:$AF$35,7,0)</f>
        <v>Hộp 1 lọ 20ml</v>
      </c>
      <c r="I174" s="32" t="s">
        <v>13</v>
      </c>
      <c r="J174" s="17" t="str">
        <f>VLOOKUP($B174,G2.PL1!$C$10:$AF$35,9,0)</f>
        <v>24 tháng</v>
      </c>
      <c r="K174" s="17" t="str">
        <f>VLOOKUP($B174,G2.PL1!$C$10:$AF$35,10,0)</f>
        <v>890114071223 (VN-20247-17)</v>
      </c>
      <c r="L174" s="17" t="str">
        <f>VLOOKUP($B174,G2.PL1!$C$10:$AF$35,11,0)</f>
        <v>Fresenius Kabi Oncology Limited</v>
      </c>
      <c r="M174" s="17" t="str">
        <f>VLOOKUP($B174,G2.PL1!$C$10:$AF$35,12,0)</f>
        <v>Ấn Độ</v>
      </c>
      <c r="N174" s="17" t="str">
        <f>VLOOKUP($B174,G2.PL1!$C$10:$AF$35,13,0)</f>
        <v>Lọ</v>
      </c>
      <c r="O174" s="33">
        <v>25</v>
      </c>
      <c r="P174" s="33">
        <v>25</v>
      </c>
      <c r="Q174" s="33">
        <v>25</v>
      </c>
      <c r="R174" s="33">
        <v>25</v>
      </c>
      <c r="S174" s="18">
        <v>100</v>
      </c>
      <c r="T174" s="19">
        <f>VLOOKUP($B174,G2.PL1!$C$10:$AF$35,17,0)</f>
        <v>330510</v>
      </c>
      <c r="U174" s="18">
        <f t="shared" si="3"/>
        <v>33051000</v>
      </c>
      <c r="V174" s="19" t="str">
        <f>VLOOKUP($B174,G2.PL1!$C$10:$AF$35,30,0)</f>
        <v>Công ty Cổ phần Dược liệu Trung ương 2</v>
      </c>
      <c r="W174" s="17" t="s">
        <v>398</v>
      </c>
      <c r="X174" s="34" t="s">
        <v>368</v>
      </c>
      <c r="Y174" s="17" t="s">
        <v>399</v>
      </c>
      <c r="Z174" s="21"/>
      <c r="AA174" s="21" t="e">
        <f>VLOOKUP(W174,#REF!,2,0)</f>
        <v>#REF!</v>
      </c>
      <c r="AB174" s="21"/>
    </row>
    <row r="175" spans="1:28" s="10" customFormat="1" ht="36">
      <c r="A175" s="32">
        <v>3</v>
      </c>
      <c r="B175" s="32" t="s">
        <v>81</v>
      </c>
      <c r="C175" s="17" t="str">
        <f>VLOOKUP(B175,G2.PL1!$C$10:$D$34,2,0)</f>
        <v>Oxitan 100mg/20ml</v>
      </c>
      <c r="D175" s="17" t="str">
        <f>VLOOKUP($B175,G2.PL1!$C$10:$E$34,3,0)</f>
        <v>Oxaliplatin</v>
      </c>
      <c r="E175" s="17" t="str">
        <f>VLOOKUP($B175,G2.PL1!$C$10:$F$34,4,0)</f>
        <v>100mg/ 20ml</v>
      </c>
      <c r="F175" s="17" t="str">
        <f>VLOOKUP($B175,G2.PL1!$C$10:$AF$35,5,0)</f>
        <v>Tiêm truyền tĩnh mạch</v>
      </c>
      <c r="G175" s="17" t="str">
        <f>VLOOKUP($B175,G2.PL1!$C$10:$AF$35,6,0)</f>
        <v>Dung dịch đậm đặc để pha tiêm truyền</v>
      </c>
      <c r="H175" s="17" t="str">
        <f>VLOOKUP($B175,G2.PL1!$C$10:$AF$35,7,0)</f>
        <v>Hộp 1 lọ 20ml</v>
      </c>
      <c r="I175" s="32" t="s">
        <v>13</v>
      </c>
      <c r="J175" s="17" t="str">
        <f>VLOOKUP($B175,G2.PL1!$C$10:$AF$35,9,0)</f>
        <v>24 tháng</v>
      </c>
      <c r="K175" s="17" t="str">
        <f>VLOOKUP($B175,G2.PL1!$C$10:$AF$35,10,0)</f>
        <v>890114071223 (VN-20247-17)</v>
      </c>
      <c r="L175" s="17" t="str">
        <f>VLOOKUP($B175,G2.PL1!$C$10:$AF$35,11,0)</f>
        <v>Fresenius Kabi Oncology Limited</v>
      </c>
      <c r="M175" s="17" t="str">
        <f>VLOOKUP($B175,G2.PL1!$C$10:$AF$35,12,0)</f>
        <v>Ấn Độ</v>
      </c>
      <c r="N175" s="17" t="str">
        <f>VLOOKUP($B175,G2.PL1!$C$10:$AF$35,13,0)</f>
        <v>Lọ</v>
      </c>
      <c r="O175" s="33">
        <v>30</v>
      </c>
      <c r="P175" s="33">
        <v>30</v>
      </c>
      <c r="Q175" s="33">
        <v>30</v>
      </c>
      <c r="R175" s="33">
        <v>30</v>
      </c>
      <c r="S175" s="18">
        <v>120</v>
      </c>
      <c r="T175" s="19">
        <f>VLOOKUP($B175,G2.PL1!$C$10:$AF$35,17,0)</f>
        <v>330510</v>
      </c>
      <c r="U175" s="18">
        <f t="shared" si="3"/>
        <v>39661200</v>
      </c>
      <c r="V175" s="19" t="str">
        <f>VLOOKUP($B175,G2.PL1!$C$10:$AF$35,30,0)</f>
        <v>Công ty Cổ phần Dược liệu Trung ương 2</v>
      </c>
      <c r="W175" s="17" t="s">
        <v>400</v>
      </c>
      <c r="X175" s="34" t="s">
        <v>267</v>
      </c>
      <c r="Y175" s="17" t="s">
        <v>401</v>
      </c>
      <c r="Z175" s="21"/>
      <c r="AA175" s="21" t="e">
        <f>VLOOKUP(W175,#REF!,2,0)</f>
        <v>#REF!</v>
      </c>
      <c r="AB175" s="21"/>
    </row>
    <row r="176" spans="1:28" s="10" customFormat="1" ht="36">
      <c r="A176" s="32">
        <v>3</v>
      </c>
      <c r="B176" s="32" t="s">
        <v>81</v>
      </c>
      <c r="C176" s="17" t="str">
        <f>VLOOKUP(B176,G2.PL1!$C$10:$D$34,2,0)</f>
        <v>Oxitan 100mg/20ml</v>
      </c>
      <c r="D176" s="17" t="str">
        <f>VLOOKUP($B176,G2.PL1!$C$10:$E$34,3,0)</f>
        <v>Oxaliplatin</v>
      </c>
      <c r="E176" s="17" t="str">
        <f>VLOOKUP($B176,G2.PL1!$C$10:$F$34,4,0)</f>
        <v>100mg/ 20ml</v>
      </c>
      <c r="F176" s="17" t="str">
        <f>VLOOKUP($B176,G2.PL1!$C$10:$AF$35,5,0)</f>
        <v>Tiêm truyền tĩnh mạch</v>
      </c>
      <c r="G176" s="17" t="str">
        <f>VLOOKUP($B176,G2.PL1!$C$10:$AF$35,6,0)</f>
        <v>Dung dịch đậm đặc để pha tiêm truyền</v>
      </c>
      <c r="H176" s="17" t="str">
        <f>VLOOKUP($B176,G2.PL1!$C$10:$AF$35,7,0)</f>
        <v>Hộp 1 lọ 20ml</v>
      </c>
      <c r="I176" s="32" t="s">
        <v>13</v>
      </c>
      <c r="J176" s="17" t="str">
        <f>VLOOKUP($B176,G2.PL1!$C$10:$AF$35,9,0)</f>
        <v>24 tháng</v>
      </c>
      <c r="K176" s="17" t="str">
        <f>VLOOKUP($B176,G2.PL1!$C$10:$AF$35,10,0)</f>
        <v>890114071223 (VN-20247-17)</v>
      </c>
      <c r="L176" s="17" t="str">
        <f>VLOOKUP($B176,G2.PL1!$C$10:$AF$35,11,0)</f>
        <v>Fresenius Kabi Oncology Limited</v>
      </c>
      <c r="M176" s="17" t="str">
        <f>VLOOKUP($B176,G2.PL1!$C$10:$AF$35,12,0)</f>
        <v>Ấn Độ</v>
      </c>
      <c r="N176" s="17" t="str">
        <f>VLOOKUP($B176,G2.PL1!$C$10:$AF$35,13,0)</f>
        <v>Lọ</v>
      </c>
      <c r="O176" s="33">
        <v>350</v>
      </c>
      <c r="P176" s="33">
        <v>350</v>
      </c>
      <c r="Q176" s="33">
        <v>350</v>
      </c>
      <c r="R176" s="33">
        <v>350</v>
      </c>
      <c r="S176" s="18">
        <v>1400</v>
      </c>
      <c r="T176" s="19">
        <f>VLOOKUP($B176,G2.PL1!$C$10:$AF$35,17,0)</f>
        <v>330510</v>
      </c>
      <c r="U176" s="18">
        <f t="shared" si="3"/>
        <v>462714000</v>
      </c>
      <c r="V176" s="19" t="str">
        <f>VLOOKUP($B176,G2.PL1!$C$10:$AF$35,30,0)</f>
        <v>Công ty Cổ phần Dược liệu Trung ương 2</v>
      </c>
      <c r="W176" s="17" t="s">
        <v>273</v>
      </c>
      <c r="X176" s="34" t="s">
        <v>267</v>
      </c>
      <c r="Y176" s="17">
        <v>38744</v>
      </c>
      <c r="Z176" s="21"/>
      <c r="AA176" s="21" t="e">
        <f>VLOOKUP(W176,#REF!,2,0)</f>
        <v>#REF!</v>
      </c>
      <c r="AB176" s="21"/>
    </row>
    <row r="177" spans="1:28" s="10" customFormat="1" ht="36">
      <c r="A177" s="32">
        <v>3</v>
      </c>
      <c r="B177" s="32" t="s">
        <v>81</v>
      </c>
      <c r="C177" s="17" t="str">
        <f>VLOOKUP(B177,G2.PL1!$C$10:$D$34,2,0)</f>
        <v>Oxitan 100mg/20ml</v>
      </c>
      <c r="D177" s="17" t="str">
        <f>VLOOKUP($B177,G2.PL1!$C$10:$E$34,3,0)</f>
        <v>Oxaliplatin</v>
      </c>
      <c r="E177" s="17" t="str">
        <f>VLOOKUP($B177,G2.PL1!$C$10:$F$34,4,0)</f>
        <v>100mg/ 20ml</v>
      </c>
      <c r="F177" s="17" t="str">
        <f>VLOOKUP($B177,G2.PL1!$C$10:$AF$35,5,0)</f>
        <v>Tiêm truyền tĩnh mạch</v>
      </c>
      <c r="G177" s="17" t="str">
        <f>VLOOKUP($B177,G2.PL1!$C$10:$AF$35,6,0)</f>
        <v>Dung dịch đậm đặc để pha tiêm truyền</v>
      </c>
      <c r="H177" s="17" t="str">
        <f>VLOOKUP($B177,G2.PL1!$C$10:$AF$35,7,0)</f>
        <v>Hộp 1 lọ 20ml</v>
      </c>
      <c r="I177" s="32" t="s">
        <v>13</v>
      </c>
      <c r="J177" s="17" t="str">
        <f>VLOOKUP($B177,G2.PL1!$C$10:$AF$35,9,0)</f>
        <v>24 tháng</v>
      </c>
      <c r="K177" s="17" t="str">
        <f>VLOOKUP($B177,G2.PL1!$C$10:$AF$35,10,0)</f>
        <v>890114071223 (VN-20247-17)</v>
      </c>
      <c r="L177" s="17" t="str">
        <f>VLOOKUP($B177,G2.PL1!$C$10:$AF$35,11,0)</f>
        <v>Fresenius Kabi Oncology Limited</v>
      </c>
      <c r="M177" s="17" t="str">
        <f>VLOOKUP($B177,G2.PL1!$C$10:$AF$35,12,0)</f>
        <v>Ấn Độ</v>
      </c>
      <c r="N177" s="17" t="str">
        <f>VLOOKUP($B177,G2.PL1!$C$10:$AF$35,13,0)</f>
        <v>Lọ</v>
      </c>
      <c r="O177" s="33">
        <v>650</v>
      </c>
      <c r="P177" s="33">
        <v>650</v>
      </c>
      <c r="Q177" s="33">
        <v>650</v>
      </c>
      <c r="R177" s="33">
        <v>650</v>
      </c>
      <c r="S177" s="18">
        <v>2600</v>
      </c>
      <c r="T177" s="19">
        <f>VLOOKUP($B177,G2.PL1!$C$10:$AF$35,17,0)</f>
        <v>330510</v>
      </c>
      <c r="U177" s="18">
        <f t="shared" si="3"/>
        <v>859326000</v>
      </c>
      <c r="V177" s="19" t="str">
        <f>VLOOKUP($B177,G2.PL1!$C$10:$AF$35,30,0)</f>
        <v>Công ty Cổ phần Dược liệu Trung ương 2</v>
      </c>
      <c r="W177" s="17" t="s">
        <v>164</v>
      </c>
      <c r="X177" s="34" t="s">
        <v>154</v>
      </c>
      <c r="Y177" s="17" t="s">
        <v>165</v>
      </c>
      <c r="Z177" s="21"/>
      <c r="AA177" s="21" t="e">
        <f>VLOOKUP(W177,#REF!,2,0)</f>
        <v>#REF!</v>
      </c>
      <c r="AB177" s="21"/>
    </row>
    <row r="178" spans="1:28" s="13" customFormat="1" ht="36">
      <c r="A178" s="35">
        <v>3</v>
      </c>
      <c r="B178" s="35" t="s">
        <v>81</v>
      </c>
      <c r="C178" s="17" t="str">
        <f>VLOOKUP(B178,G2.PL1!$C$10:$D$34,2,0)</f>
        <v>Oxitan 100mg/20ml</v>
      </c>
      <c r="D178" s="17" t="str">
        <f>VLOOKUP($B178,G2.PL1!$C$10:$E$34,3,0)</f>
        <v>Oxaliplatin</v>
      </c>
      <c r="E178" s="17" t="str">
        <f>VLOOKUP($B178,G2.PL1!$C$10:$F$34,4,0)</f>
        <v>100mg/ 20ml</v>
      </c>
      <c r="F178" s="17" t="str">
        <f>VLOOKUP($B178,G2.PL1!$C$10:$AF$35,5,0)</f>
        <v>Tiêm truyền tĩnh mạch</v>
      </c>
      <c r="G178" s="17" t="str">
        <f>VLOOKUP($B178,G2.PL1!$C$10:$AF$35,6,0)</f>
        <v>Dung dịch đậm đặc để pha tiêm truyền</v>
      </c>
      <c r="H178" s="17" t="str">
        <f>VLOOKUP($B178,G2.PL1!$C$10:$AF$35,7,0)</f>
        <v>Hộp 1 lọ 20ml</v>
      </c>
      <c r="I178" s="35" t="s">
        <v>13</v>
      </c>
      <c r="J178" s="17" t="str">
        <f>VLOOKUP($B178,G2.PL1!$C$10:$AF$35,9,0)</f>
        <v>24 tháng</v>
      </c>
      <c r="K178" s="17" t="str">
        <f>VLOOKUP($B178,G2.PL1!$C$10:$AF$35,10,0)</f>
        <v>890114071223 (VN-20247-17)</v>
      </c>
      <c r="L178" s="17" t="str">
        <f>VLOOKUP($B178,G2.PL1!$C$10:$AF$35,11,0)</f>
        <v>Fresenius Kabi Oncology Limited</v>
      </c>
      <c r="M178" s="17" t="str">
        <f>VLOOKUP($B178,G2.PL1!$C$10:$AF$35,12,0)</f>
        <v>Ấn Độ</v>
      </c>
      <c r="N178" s="17" t="str">
        <f>VLOOKUP($B178,G2.PL1!$C$10:$AF$35,13,0)</f>
        <v>Lọ</v>
      </c>
      <c r="O178" s="26">
        <f>SUBTOTAL(9,O165:O177)</f>
        <v>1565</v>
      </c>
      <c r="P178" s="26">
        <f t="shared" ref="P178:S178" si="5">SUBTOTAL(9,P165:P177)</f>
        <v>1570</v>
      </c>
      <c r="Q178" s="26">
        <f t="shared" si="5"/>
        <v>1576</v>
      </c>
      <c r="R178" s="26">
        <f t="shared" si="5"/>
        <v>1581</v>
      </c>
      <c r="S178" s="26">
        <f t="shared" si="5"/>
        <v>6292</v>
      </c>
      <c r="T178" s="19">
        <f>VLOOKUP($B178,G2.PL1!$C$10:$AF$35,17,0)</f>
        <v>330510</v>
      </c>
      <c r="U178" s="58">
        <f t="shared" si="3"/>
        <v>2079568920</v>
      </c>
      <c r="V178" s="19" t="str">
        <f>VLOOKUP($B178,G2.PL1!$C$10:$AF$35,30,0)</f>
        <v>Công ty Cổ phần Dược liệu Trung ương 2</v>
      </c>
      <c r="W178" s="57"/>
      <c r="X178" s="36"/>
      <c r="Y178" s="57"/>
      <c r="Z178" s="37"/>
      <c r="AA178" s="21" t="e">
        <f>VLOOKUP(W178,#REF!,2,0)</f>
        <v>#REF!</v>
      </c>
      <c r="AB178" s="37"/>
    </row>
    <row r="179" spans="1:28" ht="48">
      <c r="A179" s="38">
        <v>8</v>
      </c>
      <c r="B179" s="38" t="s">
        <v>75</v>
      </c>
      <c r="C179" s="17" t="str">
        <f>VLOOKUP(B179,G2.PL1!$C$10:$D$34,2,0)</f>
        <v>Zanimex 1,5g</v>
      </c>
      <c r="D179" s="17" t="str">
        <f>VLOOKUP($B179,G2.PL1!$C$10:$E$34,3,0)</f>
        <v>Cefuroxim (dưới dạng Cefuroxim natri)</v>
      </c>
      <c r="E179" s="17" t="str">
        <f>VLOOKUP($B179,G2.PL1!$C$10:$F$34,4,0)</f>
        <v>1,5g</v>
      </c>
      <c r="F179" s="17" t="str">
        <f>VLOOKUP($B179,G2.PL1!$C$10:$AF$35,5,0)</f>
        <v>Tiêm</v>
      </c>
      <c r="G179" s="17" t="str">
        <f>VLOOKUP($B179,G2.PL1!$C$10:$AF$35,6,0)</f>
        <v>Thuốc bột pha tiêm</v>
      </c>
      <c r="H179" s="17" t="str">
        <f>VLOOKUP($B179,G2.PL1!$C$10:$AF$35,7,0)</f>
        <v>Hộp 10 lọ</v>
      </c>
      <c r="I179" s="38" t="s">
        <v>13</v>
      </c>
      <c r="J179" s="17" t="str">
        <f>VLOOKUP($B179,G2.PL1!$C$10:$AF$35,9,0)</f>
        <v>24 tháng</v>
      </c>
      <c r="K179" s="17" t="str">
        <f>VLOOKUP($B179,G2.PL1!$C$10:$AF$35,10,0)</f>
        <v>VD-34181-20</v>
      </c>
      <c r="L179" s="17" t="str">
        <f>VLOOKUP($B179,G2.PL1!$C$10:$AF$35,11,0)</f>
        <v>Chi nhánh 3 - Công ty cổ phần dược phẩm Imexpharm tại Bình Dương</v>
      </c>
      <c r="M179" s="17" t="str">
        <f>VLOOKUP($B179,G2.PL1!$C$10:$AF$35,12,0)</f>
        <v>Việt Nam</v>
      </c>
      <c r="N179" s="17" t="str">
        <f>VLOOKUP($B179,G2.PL1!$C$10:$AF$35,13,0)</f>
        <v>Lọ</v>
      </c>
      <c r="O179" s="39">
        <v>5000</v>
      </c>
      <c r="P179" s="39">
        <v>5000</v>
      </c>
      <c r="Q179" s="39">
        <v>5000</v>
      </c>
      <c r="R179" s="39">
        <v>5000</v>
      </c>
      <c r="S179" s="40">
        <v>20000</v>
      </c>
      <c r="T179" s="19">
        <f>VLOOKUP($B179,G2.PL1!$C$10:$AF$35,17,0)</f>
        <v>21000</v>
      </c>
      <c r="U179" s="18">
        <f t="shared" ref="U179:U208" si="6">S179*T179</f>
        <v>420000000</v>
      </c>
      <c r="V179" s="19" t="str">
        <f>VLOOKUP($B179,G2.PL1!$C$10:$AF$35,30,0)</f>
        <v xml:space="preserve">Công ty CP Dược phẩm Imexpharm </v>
      </c>
      <c r="W179" s="17" t="s">
        <v>402</v>
      </c>
      <c r="X179" s="56" t="s">
        <v>280</v>
      </c>
      <c r="Y179" s="17" t="s">
        <v>403</v>
      </c>
      <c r="Z179" s="16"/>
      <c r="AA179" s="21" t="e">
        <f>VLOOKUP(W179,#REF!,2,0)</f>
        <v>#REF!</v>
      </c>
      <c r="AB179" s="16"/>
    </row>
    <row r="180" spans="1:28" ht="48">
      <c r="A180" s="38">
        <v>8</v>
      </c>
      <c r="B180" s="38" t="s">
        <v>75</v>
      </c>
      <c r="C180" s="17" t="str">
        <f>VLOOKUP(B180,G2.PL1!$C$10:$D$34,2,0)</f>
        <v>Zanimex 1,5g</v>
      </c>
      <c r="D180" s="17" t="str">
        <f>VLOOKUP($B180,G2.PL1!$C$10:$E$34,3,0)</f>
        <v>Cefuroxim (dưới dạng Cefuroxim natri)</v>
      </c>
      <c r="E180" s="17" t="str">
        <f>VLOOKUP($B180,G2.PL1!$C$10:$F$34,4,0)</f>
        <v>1,5g</v>
      </c>
      <c r="F180" s="17" t="str">
        <f>VLOOKUP($B180,G2.PL1!$C$10:$AF$35,5,0)</f>
        <v>Tiêm</v>
      </c>
      <c r="G180" s="17" t="str">
        <f>VLOOKUP($B180,G2.PL1!$C$10:$AF$35,6,0)</f>
        <v>Thuốc bột pha tiêm</v>
      </c>
      <c r="H180" s="17" t="str">
        <f>VLOOKUP($B180,G2.PL1!$C$10:$AF$35,7,0)</f>
        <v>Hộp 10 lọ</v>
      </c>
      <c r="I180" s="38" t="s">
        <v>13</v>
      </c>
      <c r="J180" s="17" t="str">
        <f>VLOOKUP($B180,G2.PL1!$C$10:$AF$35,9,0)</f>
        <v>24 tháng</v>
      </c>
      <c r="K180" s="17" t="str">
        <f>VLOOKUP($B180,G2.PL1!$C$10:$AF$35,10,0)</f>
        <v>VD-34181-20</v>
      </c>
      <c r="L180" s="17" t="str">
        <f>VLOOKUP($B180,G2.PL1!$C$10:$AF$35,11,0)</f>
        <v>Chi nhánh 3 - Công ty cổ phần dược phẩm Imexpharm tại Bình Dương</v>
      </c>
      <c r="M180" s="17" t="str">
        <f>VLOOKUP($B180,G2.PL1!$C$10:$AF$35,12,0)</f>
        <v>Việt Nam</v>
      </c>
      <c r="N180" s="17" t="str">
        <f>VLOOKUP($B180,G2.PL1!$C$10:$AF$35,13,0)</f>
        <v>Lọ</v>
      </c>
      <c r="O180" s="39">
        <v>440</v>
      </c>
      <c r="P180" s="39">
        <v>440</v>
      </c>
      <c r="Q180" s="39">
        <v>440</v>
      </c>
      <c r="R180" s="39">
        <v>440</v>
      </c>
      <c r="S180" s="40">
        <v>1760</v>
      </c>
      <c r="T180" s="19">
        <f>VLOOKUP($B180,G2.PL1!$C$10:$AF$35,17,0)</f>
        <v>21000</v>
      </c>
      <c r="U180" s="18">
        <f t="shared" si="6"/>
        <v>36960000</v>
      </c>
      <c r="V180" s="19" t="str">
        <f>VLOOKUP($B180,G2.PL1!$C$10:$AF$35,30,0)</f>
        <v xml:space="preserve">Công ty CP Dược phẩm Imexpharm </v>
      </c>
      <c r="W180" s="17" t="s">
        <v>607</v>
      </c>
      <c r="X180" s="56" t="s">
        <v>280</v>
      </c>
      <c r="Y180" s="17" t="s">
        <v>608</v>
      </c>
      <c r="Z180" s="16"/>
      <c r="AA180" s="21" t="e">
        <f>VLOOKUP(W180,#REF!,2,0)</f>
        <v>#REF!</v>
      </c>
      <c r="AB180" s="16"/>
    </row>
    <row r="181" spans="1:28" ht="48">
      <c r="A181" s="38">
        <v>8</v>
      </c>
      <c r="B181" s="38" t="s">
        <v>75</v>
      </c>
      <c r="C181" s="17" t="str">
        <f>VLOOKUP(B181,G2.PL1!$C$10:$D$34,2,0)</f>
        <v>Zanimex 1,5g</v>
      </c>
      <c r="D181" s="17" t="str">
        <f>VLOOKUP($B181,G2.PL1!$C$10:$E$34,3,0)</f>
        <v>Cefuroxim (dưới dạng Cefuroxim natri)</v>
      </c>
      <c r="E181" s="17" t="str">
        <f>VLOOKUP($B181,G2.PL1!$C$10:$F$34,4,0)</f>
        <v>1,5g</v>
      </c>
      <c r="F181" s="17" t="str">
        <f>VLOOKUP($B181,G2.PL1!$C$10:$AF$35,5,0)</f>
        <v>Tiêm</v>
      </c>
      <c r="G181" s="17" t="str">
        <f>VLOOKUP($B181,G2.PL1!$C$10:$AF$35,6,0)</f>
        <v>Thuốc bột pha tiêm</v>
      </c>
      <c r="H181" s="17" t="str">
        <f>VLOOKUP($B181,G2.PL1!$C$10:$AF$35,7,0)</f>
        <v>Hộp 10 lọ</v>
      </c>
      <c r="I181" s="38" t="s">
        <v>13</v>
      </c>
      <c r="J181" s="17" t="str">
        <f>VLOOKUP($B181,G2.PL1!$C$10:$AF$35,9,0)</f>
        <v>24 tháng</v>
      </c>
      <c r="K181" s="17" t="str">
        <f>VLOOKUP($B181,G2.PL1!$C$10:$AF$35,10,0)</f>
        <v>VD-34181-20</v>
      </c>
      <c r="L181" s="17" t="str">
        <f>VLOOKUP($B181,G2.PL1!$C$10:$AF$35,11,0)</f>
        <v>Chi nhánh 3 - Công ty cổ phần dược phẩm Imexpharm tại Bình Dương</v>
      </c>
      <c r="M181" s="17" t="str">
        <f>VLOOKUP($B181,G2.PL1!$C$10:$AF$35,12,0)</f>
        <v>Việt Nam</v>
      </c>
      <c r="N181" s="17" t="str">
        <f>VLOOKUP($B181,G2.PL1!$C$10:$AF$35,13,0)</f>
        <v>Lọ</v>
      </c>
      <c r="O181" s="39">
        <v>1000</v>
      </c>
      <c r="P181" s="39">
        <v>1000</v>
      </c>
      <c r="Q181" s="39">
        <v>1000</v>
      </c>
      <c r="R181" s="39">
        <v>1000</v>
      </c>
      <c r="S181" s="40">
        <v>4000</v>
      </c>
      <c r="T181" s="19">
        <f>VLOOKUP($B181,G2.PL1!$C$10:$AF$35,17,0)</f>
        <v>21000</v>
      </c>
      <c r="U181" s="18">
        <f t="shared" si="6"/>
        <v>84000000</v>
      </c>
      <c r="V181" s="19" t="str">
        <f>VLOOKUP($B181,G2.PL1!$C$10:$AF$35,30,0)</f>
        <v xml:space="preserve">Công ty CP Dược phẩm Imexpharm </v>
      </c>
      <c r="W181" s="17" t="s">
        <v>378</v>
      </c>
      <c r="X181" s="56" t="s">
        <v>280</v>
      </c>
      <c r="Y181" s="17" t="s">
        <v>659</v>
      </c>
      <c r="Z181" s="16"/>
      <c r="AA181" s="21" t="e">
        <f>VLOOKUP(W181,#REF!,2,0)</f>
        <v>#REF!</v>
      </c>
      <c r="AB181" s="16"/>
    </row>
    <row r="182" spans="1:28" ht="48">
      <c r="A182" s="38">
        <v>8</v>
      </c>
      <c r="B182" s="38" t="s">
        <v>75</v>
      </c>
      <c r="C182" s="17" t="str">
        <f>VLOOKUP(B182,G2.PL1!$C$10:$D$34,2,0)</f>
        <v>Zanimex 1,5g</v>
      </c>
      <c r="D182" s="17" t="str">
        <f>VLOOKUP($B182,G2.PL1!$C$10:$E$34,3,0)</f>
        <v>Cefuroxim (dưới dạng Cefuroxim natri)</v>
      </c>
      <c r="E182" s="17" t="str">
        <f>VLOOKUP($B182,G2.PL1!$C$10:$F$34,4,0)</f>
        <v>1,5g</v>
      </c>
      <c r="F182" s="17" t="str">
        <f>VLOOKUP($B182,G2.PL1!$C$10:$AF$35,5,0)</f>
        <v>Tiêm</v>
      </c>
      <c r="G182" s="17" t="str">
        <f>VLOOKUP($B182,G2.PL1!$C$10:$AF$35,6,0)</f>
        <v>Thuốc bột pha tiêm</v>
      </c>
      <c r="H182" s="17" t="str">
        <f>VLOOKUP($B182,G2.PL1!$C$10:$AF$35,7,0)</f>
        <v>Hộp 10 lọ</v>
      </c>
      <c r="I182" s="38" t="s">
        <v>13</v>
      </c>
      <c r="J182" s="17" t="str">
        <f>VLOOKUP($B182,G2.PL1!$C$10:$AF$35,9,0)</f>
        <v>24 tháng</v>
      </c>
      <c r="K182" s="17" t="str">
        <f>VLOOKUP($B182,G2.PL1!$C$10:$AF$35,10,0)</f>
        <v>VD-34181-20</v>
      </c>
      <c r="L182" s="17" t="str">
        <f>VLOOKUP($B182,G2.PL1!$C$10:$AF$35,11,0)</f>
        <v>Chi nhánh 3 - Công ty cổ phần dược phẩm Imexpharm tại Bình Dương</v>
      </c>
      <c r="M182" s="17" t="str">
        <f>VLOOKUP($B182,G2.PL1!$C$10:$AF$35,12,0)</f>
        <v>Việt Nam</v>
      </c>
      <c r="N182" s="17" t="str">
        <f>VLOOKUP($B182,G2.PL1!$C$10:$AF$35,13,0)</f>
        <v>Lọ</v>
      </c>
      <c r="O182" s="39">
        <v>250</v>
      </c>
      <c r="P182" s="39">
        <v>250</v>
      </c>
      <c r="Q182" s="39">
        <v>250</v>
      </c>
      <c r="R182" s="39">
        <v>250</v>
      </c>
      <c r="S182" s="40">
        <v>1000</v>
      </c>
      <c r="T182" s="19">
        <f>VLOOKUP($B182,G2.PL1!$C$10:$AF$35,17,0)</f>
        <v>21000</v>
      </c>
      <c r="U182" s="18">
        <f t="shared" si="6"/>
        <v>21000000</v>
      </c>
      <c r="V182" s="19" t="str">
        <f>VLOOKUP($B182,G2.PL1!$C$10:$AF$35,30,0)</f>
        <v xml:space="preserve">Công ty CP Dược phẩm Imexpharm </v>
      </c>
      <c r="W182" s="17" t="s">
        <v>379</v>
      </c>
      <c r="X182" s="56" t="s">
        <v>280</v>
      </c>
      <c r="Y182" s="41" t="s">
        <v>380</v>
      </c>
      <c r="Z182" s="16"/>
      <c r="AA182" s="21" t="e">
        <f>VLOOKUP(W182,#REF!,2,0)</f>
        <v>#REF!</v>
      </c>
      <c r="AB182" s="16"/>
    </row>
    <row r="183" spans="1:28" ht="48">
      <c r="A183" s="38">
        <v>8</v>
      </c>
      <c r="B183" s="38" t="s">
        <v>75</v>
      </c>
      <c r="C183" s="17" t="str">
        <f>VLOOKUP(B183,G2.PL1!$C$10:$D$34,2,0)</f>
        <v>Zanimex 1,5g</v>
      </c>
      <c r="D183" s="17" t="str">
        <f>VLOOKUP($B183,G2.PL1!$C$10:$E$34,3,0)</f>
        <v>Cefuroxim (dưới dạng Cefuroxim natri)</v>
      </c>
      <c r="E183" s="17" t="str">
        <f>VLOOKUP($B183,G2.PL1!$C$10:$F$34,4,0)</f>
        <v>1,5g</v>
      </c>
      <c r="F183" s="17" t="str">
        <f>VLOOKUP($B183,G2.PL1!$C$10:$AF$35,5,0)</f>
        <v>Tiêm</v>
      </c>
      <c r="G183" s="17" t="str">
        <f>VLOOKUP($B183,G2.PL1!$C$10:$AF$35,6,0)</f>
        <v>Thuốc bột pha tiêm</v>
      </c>
      <c r="H183" s="17" t="str">
        <f>VLOOKUP($B183,G2.PL1!$C$10:$AF$35,7,0)</f>
        <v>Hộp 10 lọ</v>
      </c>
      <c r="I183" s="38" t="s">
        <v>13</v>
      </c>
      <c r="J183" s="17" t="str">
        <f>VLOOKUP($B183,G2.PL1!$C$10:$AF$35,9,0)</f>
        <v>24 tháng</v>
      </c>
      <c r="K183" s="17" t="str">
        <f>VLOOKUP($B183,G2.PL1!$C$10:$AF$35,10,0)</f>
        <v>VD-34181-20</v>
      </c>
      <c r="L183" s="17" t="str">
        <f>VLOOKUP($B183,G2.PL1!$C$10:$AF$35,11,0)</f>
        <v>Chi nhánh 3 - Công ty cổ phần dược phẩm Imexpharm tại Bình Dương</v>
      </c>
      <c r="M183" s="17" t="str">
        <f>VLOOKUP($B183,G2.PL1!$C$10:$AF$35,12,0)</f>
        <v>Việt Nam</v>
      </c>
      <c r="N183" s="17" t="str">
        <f>VLOOKUP($B183,G2.PL1!$C$10:$AF$35,13,0)</f>
        <v>Lọ</v>
      </c>
      <c r="O183" s="39">
        <v>650</v>
      </c>
      <c r="P183" s="39">
        <v>650</v>
      </c>
      <c r="Q183" s="39">
        <v>650</v>
      </c>
      <c r="R183" s="39">
        <v>650</v>
      </c>
      <c r="S183" s="40">
        <v>2600</v>
      </c>
      <c r="T183" s="19">
        <f>VLOOKUP($B183,G2.PL1!$C$10:$AF$35,17,0)</f>
        <v>21000</v>
      </c>
      <c r="U183" s="18">
        <f t="shared" si="6"/>
        <v>54600000</v>
      </c>
      <c r="V183" s="19" t="str">
        <f>VLOOKUP($B183,G2.PL1!$C$10:$AF$35,30,0)</f>
        <v xml:space="preserve">Công ty CP Dược phẩm Imexpharm </v>
      </c>
      <c r="W183" s="17" t="s">
        <v>406</v>
      </c>
      <c r="X183" s="56" t="s">
        <v>280</v>
      </c>
      <c r="Y183" s="41" t="s">
        <v>407</v>
      </c>
      <c r="Z183" s="16"/>
      <c r="AA183" s="21" t="e">
        <f>VLOOKUP(W183,#REF!,2,0)</f>
        <v>#REF!</v>
      </c>
      <c r="AB183" s="16"/>
    </row>
    <row r="184" spans="1:28" ht="48">
      <c r="A184" s="38">
        <v>8</v>
      </c>
      <c r="B184" s="38" t="s">
        <v>75</v>
      </c>
      <c r="C184" s="17" t="str">
        <f>VLOOKUP(B184,G2.PL1!$C$10:$D$34,2,0)</f>
        <v>Zanimex 1,5g</v>
      </c>
      <c r="D184" s="17" t="str">
        <f>VLOOKUP($B184,G2.PL1!$C$10:$E$34,3,0)</f>
        <v>Cefuroxim (dưới dạng Cefuroxim natri)</v>
      </c>
      <c r="E184" s="17" t="str">
        <f>VLOOKUP($B184,G2.PL1!$C$10:$F$34,4,0)</f>
        <v>1,5g</v>
      </c>
      <c r="F184" s="17" t="str">
        <f>VLOOKUP($B184,G2.PL1!$C$10:$AF$35,5,0)</f>
        <v>Tiêm</v>
      </c>
      <c r="G184" s="17" t="str">
        <f>VLOOKUP($B184,G2.PL1!$C$10:$AF$35,6,0)</f>
        <v>Thuốc bột pha tiêm</v>
      </c>
      <c r="H184" s="17" t="str">
        <f>VLOOKUP($B184,G2.PL1!$C$10:$AF$35,7,0)</f>
        <v>Hộp 10 lọ</v>
      </c>
      <c r="I184" s="38" t="s">
        <v>13</v>
      </c>
      <c r="J184" s="17" t="str">
        <f>VLOOKUP($B184,G2.PL1!$C$10:$AF$35,9,0)</f>
        <v>24 tháng</v>
      </c>
      <c r="K184" s="17" t="str">
        <f>VLOOKUP($B184,G2.PL1!$C$10:$AF$35,10,0)</f>
        <v>VD-34181-20</v>
      </c>
      <c r="L184" s="17" t="str">
        <f>VLOOKUP($B184,G2.PL1!$C$10:$AF$35,11,0)</f>
        <v>Chi nhánh 3 - Công ty cổ phần dược phẩm Imexpharm tại Bình Dương</v>
      </c>
      <c r="M184" s="17" t="str">
        <f>VLOOKUP($B184,G2.PL1!$C$10:$AF$35,12,0)</f>
        <v>Việt Nam</v>
      </c>
      <c r="N184" s="17" t="str">
        <f>VLOOKUP($B184,G2.PL1!$C$10:$AF$35,13,0)</f>
        <v>Lọ</v>
      </c>
      <c r="O184" s="39">
        <v>500</v>
      </c>
      <c r="P184" s="39">
        <v>500</v>
      </c>
      <c r="Q184" s="39">
        <v>500</v>
      </c>
      <c r="R184" s="39">
        <v>500</v>
      </c>
      <c r="S184" s="40">
        <v>2000</v>
      </c>
      <c r="T184" s="19">
        <f>VLOOKUP($B184,G2.PL1!$C$10:$AF$35,17,0)</f>
        <v>21000</v>
      </c>
      <c r="U184" s="18">
        <f t="shared" si="6"/>
        <v>42000000</v>
      </c>
      <c r="V184" s="19" t="str">
        <f>VLOOKUP($B184,G2.PL1!$C$10:$AF$35,30,0)</f>
        <v xml:space="preserve">Công ty CP Dược phẩm Imexpharm </v>
      </c>
      <c r="W184" s="17" t="s">
        <v>287</v>
      </c>
      <c r="X184" s="56" t="s">
        <v>408</v>
      </c>
      <c r="Y184" s="41" t="s">
        <v>288</v>
      </c>
      <c r="Z184" s="16"/>
      <c r="AA184" s="21" t="e">
        <f>VLOOKUP(W184,#REF!,2,0)</f>
        <v>#REF!</v>
      </c>
      <c r="AB184" s="16"/>
    </row>
    <row r="185" spans="1:28" ht="48">
      <c r="A185" s="38">
        <v>8</v>
      </c>
      <c r="B185" s="38" t="s">
        <v>75</v>
      </c>
      <c r="C185" s="17" t="str">
        <f>VLOOKUP(B185,G2.PL1!$C$10:$D$34,2,0)</f>
        <v>Zanimex 1,5g</v>
      </c>
      <c r="D185" s="17" t="str">
        <f>VLOOKUP($B185,G2.PL1!$C$10:$E$34,3,0)</f>
        <v>Cefuroxim (dưới dạng Cefuroxim natri)</v>
      </c>
      <c r="E185" s="17" t="str">
        <f>VLOOKUP($B185,G2.PL1!$C$10:$F$34,4,0)</f>
        <v>1,5g</v>
      </c>
      <c r="F185" s="17" t="str">
        <f>VLOOKUP($B185,G2.PL1!$C$10:$AF$35,5,0)</f>
        <v>Tiêm</v>
      </c>
      <c r="G185" s="17" t="str">
        <f>VLOOKUP($B185,G2.PL1!$C$10:$AF$35,6,0)</f>
        <v>Thuốc bột pha tiêm</v>
      </c>
      <c r="H185" s="17" t="str">
        <f>VLOOKUP($B185,G2.PL1!$C$10:$AF$35,7,0)</f>
        <v>Hộp 10 lọ</v>
      </c>
      <c r="I185" s="38" t="s">
        <v>13</v>
      </c>
      <c r="J185" s="17" t="str">
        <f>VLOOKUP($B185,G2.PL1!$C$10:$AF$35,9,0)</f>
        <v>24 tháng</v>
      </c>
      <c r="K185" s="17" t="str">
        <f>VLOOKUP($B185,G2.PL1!$C$10:$AF$35,10,0)</f>
        <v>VD-34181-20</v>
      </c>
      <c r="L185" s="17" t="str">
        <f>VLOOKUP($B185,G2.PL1!$C$10:$AF$35,11,0)</f>
        <v>Chi nhánh 3 - Công ty cổ phần dược phẩm Imexpharm tại Bình Dương</v>
      </c>
      <c r="M185" s="17" t="str">
        <f>VLOOKUP($B185,G2.PL1!$C$10:$AF$35,12,0)</f>
        <v>Việt Nam</v>
      </c>
      <c r="N185" s="17" t="str">
        <f>VLOOKUP($B185,G2.PL1!$C$10:$AF$35,13,0)</f>
        <v>Lọ</v>
      </c>
      <c r="O185" s="39">
        <v>125</v>
      </c>
      <c r="P185" s="39">
        <v>125</v>
      </c>
      <c r="Q185" s="39">
        <v>125</v>
      </c>
      <c r="R185" s="39">
        <v>125</v>
      </c>
      <c r="S185" s="40">
        <v>500</v>
      </c>
      <c r="T185" s="19">
        <f>VLOOKUP($B185,G2.PL1!$C$10:$AF$35,17,0)</f>
        <v>21000</v>
      </c>
      <c r="U185" s="18">
        <f t="shared" si="6"/>
        <v>10500000</v>
      </c>
      <c r="V185" s="19" t="str">
        <f>VLOOKUP($B185,G2.PL1!$C$10:$AF$35,30,0)</f>
        <v xml:space="preserve">Công ty CP Dược phẩm Imexpharm </v>
      </c>
      <c r="W185" s="17" t="s">
        <v>693</v>
      </c>
      <c r="X185" s="56" t="s">
        <v>408</v>
      </c>
      <c r="Y185" s="41" t="s">
        <v>694</v>
      </c>
      <c r="Z185" s="16"/>
      <c r="AA185" s="21" t="e">
        <f>VLOOKUP(W185,#REF!,2,0)</f>
        <v>#REF!</v>
      </c>
      <c r="AB185" s="16"/>
    </row>
    <row r="186" spans="1:28" ht="48">
      <c r="A186" s="38">
        <v>8</v>
      </c>
      <c r="B186" s="38" t="s">
        <v>75</v>
      </c>
      <c r="C186" s="17" t="str">
        <f>VLOOKUP(B186,G2.PL1!$C$10:$D$34,2,0)</f>
        <v>Zanimex 1,5g</v>
      </c>
      <c r="D186" s="17" t="str">
        <f>VLOOKUP($B186,G2.PL1!$C$10:$E$34,3,0)</f>
        <v>Cefuroxim (dưới dạng Cefuroxim natri)</v>
      </c>
      <c r="E186" s="17" t="str">
        <f>VLOOKUP($B186,G2.PL1!$C$10:$F$34,4,0)</f>
        <v>1,5g</v>
      </c>
      <c r="F186" s="17" t="str">
        <f>VLOOKUP($B186,G2.PL1!$C$10:$AF$35,5,0)</f>
        <v>Tiêm</v>
      </c>
      <c r="G186" s="17" t="str">
        <f>VLOOKUP($B186,G2.PL1!$C$10:$AF$35,6,0)</f>
        <v>Thuốc bột pha tiêm</v>
      </c>
      <c r="H186" s="17" t="str">
        <f>VLOOKUP($B186,G2.PL1!$C$10:$AF$35,7,0)</f>
        <v>Hộp 10 lọ</v>
      </c>
      <c r="I186" s="38" t="s">
        <v>13</v>
      </c>
      <c r="J186" s="17" t="str">
        <f>VLOOKUP($B186,G2.PL1!$C$10:$AF$35,9,0)</f>
        <v>24 tháng</v>
      </c>
      <c r="K186" s="17" t="str">
        <f>VLOOKUP($B186,G2.PL1!$C$10:$AF$35,10,0)</f>
        <v>VD-34181-20</v>
      </c>
      <c r="L186" s="17" t="str">
        <f>VLOOKUP($B186,G2.PL1!$C$10:$AF$35,11,0)</f>
        <v>Chi nhánh 3 - Công ty cổ phần dược phẩm Imexpharm tại Bình Dương</v>
      </c>
      <c r="M186" s="17" t="str">
        <f>VLOOKUP($B186,G2.PL1!$C$10:$AF$35,12,0)</f>
        <v>Việt Nam</v>
      </c>
      <c r="N186" s="17" t="str">
        <f>VLOOKUP($B186,G2.PL1!$C$10:$AF$35,13,0)</f>
        <v>Lọ</v>
      </c>
      <c r="O186" s="39">
        <v>40</v>
      </c>
      <c r="P186" s="39">
        <v>40</v>
      </c>
      <c r="Q186" s="39">
        <v>40</v>
      </c>
      <c r="R186" s="39">
        <v>40</v>
      </c>
      <c r="S186" s="40">
        <v>160</v>
      </c>
      <c r="T186" s="19">
        <f>VLOOKUP($B186,G2.PL1!$C$10:$AF$35,17,0)</f>
        <v>21000</v>
      </c>
      <c r="U186" s="18">
        <f t="shared" si="6"/>
        <v>3360000</v>
      </c>
      <c r="V186" s="19" t="str">
        <f>VLOOKUP($B186,G2.PL1!$C$10:$AF$35,30,0)</f>
        <v xml:space="preserve">Công ty CP Dược phẩm Imexpharm </v>
      </c>
      <c r="W186" s="17" t="s">
        <v>311</v>
      </c>
      <c r="X186" s="56" t="s">
        <v>312</v>
      </c>
      <c r="Y186" s="41" t="s">
        <v>313</v>
      </c>
      <c r="Z186" s="16"/>
      <c r="AA186" s="21" t="e">
        <f>VLOOKUP(W186,#REF!,2,0)</f>
        <v>#REF!</v>
      </c>
      <c r="AB186" s="16"/>
    </row>
    <row r="187" spans="1:28" ht="48">
      <c r="A187" s="38">
        <v>8</v>
      </c>
      <c r="B187" s="38" t="s">
        <v>75</v>
      </c>
      <c r="C187" s="17" t="str">
        <f>VLOOKUP(B187,G2.PL1!$C$10:$D$34,2,0)</f>
        <v>Zanimex 1,5g</v>
      </c>
      <c r="D187" s="17" t="str">
        <f>VLOOKUP($B187,G2.PL1!$C$10:$E$34,3,0)</f>
        <v>Cefuroxim (dưới dạng Cefuroxim natri)</v>
      </c>
      <c r="E187" s="17" t="str">
        <f>VLOOKUP($B187,G2.PL1!$C$10:$F$34,4,0)</f>
        <v>1,5g</v>
      </c>
      <c r="F187" s="17" t="str">
        <f>VLOOKUP($B187,G2.PL1!$C$10:$AF$35,5,0)</f>
        <v>Tiêm</v>
      </c>
      <c r="G187" s="17" t="str">
        <f>VLOOKUP($B187,G2.PL1!$C$10:$AF$35,6,0)</f>
        <v>Thuốc bột pha tiêm</v>
      </c>
      <c r="H187" s="17" t="str">
        <f>VLOOKUP($B187,G2.PL1!$C$10:$AF$35,7,0)</f>
        <v>Hộp 10 lọ</v>
      </c>
      <c r="I187" s="38" t="s">
        <v>13</v>
      </c>
      <c r="J187" s="17" t="str">
        <f>VLOOKUP($B187,G2.PL1!$C$10:$AF$35,9,0)</f>
        <v>24 tháng</v>
      </c>
      <c r="K187" s="17" t="str">
        <f>VLOOKUP($B187,G2.PL1!$C$10:$AF$35,10,0)</f>
        <v>VD-34181-20</v>
      </c>
      <c r="L187" s="17" t="str">
        <f>VLOOKUP($B187,G2.PL1!$C$10:$AF$35,11,0)</f>
        <v>Chi nhánh 3 - Công ty cổ phần dược phẩm Imexpharm tại Bình Dương</v>
      </c>
      <c r="M187" s="17" t="str">
        <f>VLOOKUP($B187,G2.PL1!$C$10:$AF$35,12,0)</f>
        <v>Việt Nam</v>
      </c>
      <c r="N187" s="17" t="str">
        <f>VLOOKUP($B187,G2.PL1!$C$10:$AF$35,13,0)</f>
        <v>Lọ</v>
      </c>
      <c r="O187" s="39">
        <v>80</v>
      </c>
      <c r="P187" s="39">
        <v>80</v>
      </c>
      <c r="Q187" s="39">
        <v>80</v>
      </c>
      <c r="R187" s="39">
        <v>80</v>
      </c>
      <c r="S187" s="40">
        <v>320</v>
      </c>
      <c r="T187" s="19">
        <f>VLOOKUP($B187,G2.PL1!$C$10:$AF$35,17,0)</f>
        <v>21000</v>
      </c>
      <c r="U187" s="18">
        <f t="shared" si="6"/>
        <v>6720000</v>
      </c>
      <c r="V187" s="19" t="str">
        <f>VLOOKUP($B187,G2.PL1!$C$10:$AF$35,30,0)</f>
        <v xml:space="preserve">Công ty CP Dược phẩm Imexpharm </v>
      </c>
      <c r="W187" s="17" t="s">
        <v>322</v>
      </c>
      <c r="X187" s="56" t="s">
        <v>312</v>
      </c>
      <c r="Y187" s="41" t="s">
        <v>323</v>
      </c>
      <c r="Z187" s="16"/>
      <c r="AA187" s="21" t="e">
        <f>VLOOKUP(W187,#REF!,2,0)</f>
        <v>#REF!</v>
      </c>
      <c r="AB187" s="16"/>
    </row>
    <row r="188" spans="1:28" ht="48">
      <c r="A188" s="38">
        <v>8</v>
      </c>
      <c r="B188" s="38" t="s">
        <v>75</v>
      </c>
      <c r="C188" s="17" t="str">
        <f>VLOOKUP(B188,G2.PL1!$C$10:$D$34,2,0)</f>
        <v>Zanimex 1,5g</v>
      </c>
      <c r="D188" s="17" t="str">
        <f>VLOOKUP($B188,G2.PL1!$C$10:$E$34,3,0)</f>
        <v>Cefuroxim (dưới dạng Cefuroxim natri)</v>
      </c>
      <c r="E188" s="17" t="str">
        <f>VLOOKUP($B188,G2.PL1!$C$10:$F$34,4,0)</f>
        <v>1,5g</v>
      </c>
      <c r="F188" s="17" t="str">
        <f>VLOOKUP($B188,G2.PL1!$C$10:$AF$35,5,0)</f>
        <v>Tiêm</v>
      </c>
      <c r="G188" s="17" t="str">
        <f>VLOOKUP($B188,G2.PL1!$C$10:$AF$35,6,0)</f>
        <v>Thuốc bột pha tiêm</v>
      </c>
      <c r="H188" s="17" t="str">
        <f>VLOOKUP($B188,G2.PL1!$C$10:$AF$35,7,0)</f>
        <v>Hộp 10 lọ</v>
      </c>
      <c r="I188" s="38" t="s">
        <v>13</v>
      </c>
      <c r="J188" s="17" t="str">
        <f>VLOOKUP($B188,G2.PL1!$C$10:$AF$35,9,0)</f>
        <v>24 tháng</v>
      </c>
      <c r="K188" s="17" t="str">
        <f>VLOOKUP($B188,G2.PL1!$C$10:$AF$35,10,0)</f>
        <v>VD-34181-20</v>
      </c>
      <c r="L188" s="17" t="str">
        <f>VLOOKUP($B188,G2.PL1!$C$10:$AF$35,11,0)</f>
        <v>Chi nhánh 3 - Công ty cổ phần dược phẩm Imexpharm tại Bình Dương</v>
      </c>
      <c r="M188" s="17" t="str">
        <f>VLOOKUP($B188,G2.PL1!$C$10:$AF$35,12,0)</f>
        <v>Việt Nam</v>
      </c>
      <c r="N188" s="17" t="str">
        <f>VLOOKUP($B188,G2.PL1!$C$10:$AF$35,13,0)</f>
        <v>Lọ</v>
      </c>
      <c r="O188" s="39">
        <v>25</v>
      </c>
      <c r="P188" s="39">
        <v>25</v>
      </c>
      <c r="Q188" s="39">
        <v>25</v>
      </c>
      <c r="R188" s="39">
        <v>25</v>
      </c>
      <c r="S188" s="40">
        <v>100</v>
      </c>
      <c r="T188" s="19">
        <f>VLOOKUP($B188,G2.PL1!$C$10:$AF$35,17,0)</f>
        <v>21000</v>
      </c>
      <c r="U188" s="18">
        <f t="shared" si="6"/>
        <v>2100000</v>
      </c>
      <c r="V188" s="19" t="str">
        <f>VLOOKUP($B188,G2.PL1!$C$10:$AF$35,30,0)</f>
        <v xml:space="preserve">Công ty CP Dược phẩm Imexpharm </v>
      </c>
      <c r="W188" s="17" t="s">
        <v>436</v>
      </c>
      <c r="X188" s="56" t="s">
        <v>290</v>
      </c>
      <c r="Y188" s="41" t="s">
        <v>437</v>
      </c>
      <c r="Z188" s="16"/>
      <c r="AA188" s="21" t="e">
        <f>VLOOKUP(W188,#REF!,2,0)</f>
        <v>#REF!</v>
      </c>
      <c r="AB188" s="16"/>
    </row>
    <row r="189" spans="1:28" ht="48">
      <c r="A189" s="38">
        <v>8</v>
      </c>
      <c r="B189" s="38" t="s">
        <v>75</v>
      </c>
      <c r="C189" s="17" t="str">
        <f>VLOOKUP(B189,G2.PL1!$C$10:$D$34,2,0)</f>
        <v>Zanimex 1,5g</v>
      </c>
      <c r="D189" s="17" t="str">
        <f>VLOOKUP($B189,G2.PL1!$C$10:$E$34,3,0)</f>
        <v>Cefuroxim (dưới dạng Cefuroxim natri)</v>
      </c>
      <c r="E189" s="17" t="str">
        <f>VLOOKUP($B189,G2.PL1!$C$10:$F$34,4,0)</f>
        <v>1,5g</v>
      </c>
      <c r="F189" s="17" t="str">
        <f>VLOOKUP($B189,G2.PL1!$C$10:$AF$35,5,0)</f>
        <v>Tiêm</v>
      </c>
      <c r="G189" s="17" t="str">
        <f>VLOOKUP($B189,G2.PL1!$C$10:$AF$35,6,0)</f>
        <v>Thuốc bột pha tiêm</v>
      </c>
      <c r="H189" s="17" t="str">
        <f>VLOOKUP($B189,G2.PL1!$C$10:$AF$35,7,0)</f>
        <v>Hộp 10 lọ</v>
      </c>
      <c r="I189" s="38" t="s">
        <v>13</v>
      </c>
      <c r="J189" s="17" t="str">
        <f>VLOOKUP($B189,G2.PL1!$C$10:$AF$35,9,0)</f>
        <v>24 tháng</v>
      </c>
      <c r="K189" s="17" t="str">
        <f>VLOOKUP($B189,G2.PL1!$C$10:$AF$35,10,0)</f>
        <v>VD-34181-20</v>
      </c>
      <c r="L189" s="17" t="str">
        <f>VLOOKUP($B189,G2.PL1!$C$10:$AF$35,11,0)</f>
        <v>Chi nhánh 3 - Công ty cổ phần dược phẩm Imexpharm tại Bình Dương</v>
      </c>
      <c r="M189" s="17" t="str">
        <f>VLOOKUP($B189,G2.PL1!$C$10:$AF$35,12,0)</f>
        <v>Việt Nam</v>
      </c>
      <c r="N189" s="17" t="str">
        <f>VLOOKUP($B189,G2.PL1!$C$10:$AF$35,13,0)</f>
        <v>Lọ</v>
      </c>
      <c r="O189" s="39">
        <v>2000</v>
      </c>
      <c r="P189" s="39">
        <v>2000</v>
      </c>
      <c r="Q189" s="39">
        <v>1500</v>
      </c>
      <c r="R189" s="39">
        <v>1500</v>
      </c>
      <c r="S189" s="40">
        <v>7000</v>
      </c>
      <c r="T189" s="19">
        <f>VLOOKUP($B189,G2.PL1!$C$10:$AF$35,17,0)</f>
        <v>21000</v>
      </c>
      <c r="U189" s="18">
        <f t="shared" si="6"/>
        <v>147000000</v>
      </c>
      <c r="V189" s="19" t="str">
        <f>VLOOKUP($B189,G2.PL1!$C$10:$AF$35,30,0)</f>
        <v xml:space="preserve">Công ty CP Dược phẩm Imexpharm </v>
      </c>
      <c r="W189" s="17" t="s">
        <v>438</v>
      </c>
      <c r="X189" s="56" t="s">
        <v>302</v>
      </c>
      <c r="Y189" s="41" t="s">
        <v>439</v>
      </c>
      <c r="Z189" s="16"/>
      <c r="AA189" s="21" t="e">
        <f>VLOOKUP(W189,#REF!,2,0)</f>
        <v>#REF!</v>
      </c>
      <c r="AB189" s="16"/>
    </row>
    <row r="190" spans="1:28" ht="48">
      <c r="A190" s="38">
        <v>8</v>
      </c>
      <c r="B190" s="38" t="s">
        <v>75</v>
      </c>
      <c r="C190" s="17" t="str">
        <f>VLOOKUP(B190,G2.PL1!$C$10:$D$34,2,0)</f>
        <v>Zanimex 1,5g</v>
      </c>
      <c r="D190" s="17" t="str">
        <f>VLOOKUP($B190,G2.PL1!$C$10:$E$34,3,0)</f>
        <v>Cefuroxim (dưới dạng Cefuroxim natri)</v>
      </c>
      <c r="E190" s="17" t="str">
        <f>VLOOKUP($B190,G2.PL1!$C$10:$F$34,4,0)</f>
        <v>1,5g</v>
      </c>
      <c r="F190" s="17" t="str">
        <f>VLOOKUP($B190,G2.PL1!$C$10:$AF$35,5,0)</f>
        <v>Tiêm</v>
      </c>
      <c r="G190" s="17" t="str">
        <f>VLOOKUP($B190,G2.PL1!$C$10:$AF$35,6,0)</f>
        <v>Thuốc bột pha tiêm</v>
      </c>
      <c r="H190" s="17" t="str">
        <f>VLOOKUP($B190,G2.PL1!$C$10:$AF$35,7,0)</f>
        <v>Hộp 10 lọ</v>
      </c>
      <c r="I190" s="38" t="s">
        <v>13</v>
      </c>
      <c r="J190" s="17" t="str">
        <f>VLOOKUP($B190,G2.PL1!$C$10:$AF$35,9,0)</f>
        <v>24 tháng</v>
      </c>
      <c r="K190" s="17" t="str">
        <f>VLOOKUP($B190,G2.PL1!$C$10:$AF$35,10,0)</f>
        <v>VD-34181-20</v>
      </c>
      <c r="L190" s="17" t="str">
        <f>VLOOKUP($B190,G2.PL1!$C$10:$AF$35,11,0)</f>
        <v>Chi nhánh 3 - Công ty cổ phần dược phẩm Imexpharm tại Bình Dương</v>
      </c>
      <c r="M190" s="17" t="str">
        <f>VLOOKUP($B190,G2.PL1!$C$10:$AF$35,12,0)</f>
        <v>Việt Nam</v>
      </c>
      <c r="N190" s="17" t="str">
        <f>VLOOKUP($B190,G2.PL1!$C$10:$AF$35,13,0)</f>
        <v>Lọ</v>
      </c>
      <c r="O190" s="39">
        <v>200</v>
      </c>
      <c r="P190" s="39">
        <v>200</v>
      </c>
      <c r="Q190" s="39">
        <v>200</v>
      </c>
      <c r="R190" s="39">
        <v>400</v>
      </c>
      <c r="S190" s="40">
        <v>1000</v>
      </c>
      <c r="T190" s="19">
        <f>VLOOKUP($B190,G2.PL1!$C$10:$AF$35,17,0)</f>
        <v>21000</v>
      </c>
      <c r="U190" s="18">
        <f t="shared" si="6"/>
        <v>21000000</v>
      </c>
      <c r="V190" s="19" t="str">
        <f>VLOOKUP($B190,G2.PL1!$C$10:$AF$35,30,0)</f>
        <v xml:space="preserve">Công ty CP Dược phẩm Imexpharm </v>
      </c>
      <c r="W190" s="17" t="s">
        <v>452</v>
      </c>
      <c r="X190" s="56" t="s">
        <v>171</v>
      </c>
      <c r="Y190" s="41" t="s">
        <v>453</v>
      </c>
      <c r="Z190" s="16"/>
      <c r="AA190" s="21" t="e">
        <f>VLOOKUP(W190,#REF!,2,0)</f>
        <v>#REF!</v>
      </c>
      <c r="AB190" s="16"/>
    </row>
    <row r="191" spans="1:28" ht="48">
      <c r="A191" s="38">
        <v>8</v>
      </c>
      <c r="B191" s="38" t="s">
        <v>75</v>
      </c>
      <c r="C191" s="17" t="str">
        <f>VLOOKUP(B191,G2.PL1!$C$10:$D$34,2,0)</f>
        <v>Zanimex 1,5g</v>
      </c>
      <c r="D191" s="17" t="str">
        <f>VLOOKUP($B191,G2.PL1!$C$10:$E$34,3,0)</f>
        <v>Cefuroxim (dưới dạng Cefuroxim natri)</v>
      </c>
      <c r="E191" s="17" t="str">
        <f>VLOOKUP($B191,G2.PL1!$C$10:$F$34,4,0)</f>
        <v>1,5g</v>
      </c>
      <c r="F191" s="17" t="str">
        <f>VLOOKUP($B191,G2.PL1!$C$10:$AF$35,5,0)</f>
        <v>Tiêm</v>
      </c>
      <c r="G191" s="17" t="str">
        <f>VLOOKUP($B191,G2.PL1!$C$10:$AF$35,6,0)</f>
        <v>Thuốc bột pha tiêm</v>
      </c>
      <c r="H191" s="17" t="str">
        <f>VLOOKUP($B191,G2.PL1!$C$10:$AF$35,7,0)</f>
        <v>Hộp 10 lọ</v>
      </c>
      <c r="I191" s="38" t="s">
        <v>13</v>
      </c>
      <c r="J191" s="17" t="str">
        <f>VLOOKUP($B191,G2.PL1!$C$10:$AF$35,9,0)</f>
        <v>24 tháng</v>
      </c>
      <c r="K191" s="17" t="str">
        <f>VLOOKUP($B191,G2.PL1!$C$10:$AF$35,10,0)</f>
        <v>VD-34181-20</v>
      </c>
      <c r="L191" s="17" t="str">
        <f>VLOOKUP($B191,G2.PL1!$C$10:$AF$35,11,0)</f>
        <v>Chi nhánh 3 - Công ty cổ phần dược phẩm Imexpharm tại Bình Dương</v>
      </c>
      <c r="M191" s="17" t="str">
        <f>VLOOKUP($B191,G2.PL1!$C$10:$AF$35,12,0)</f>
        <v>Việt Nam</v>
      </c>
      <c r="N191" s="17" t="str">
        <f>VLOOKUP($B191,G2.PL1!$C$10:$AF$35,13,0)</f>
        <v>Lọ</v>
      </c>
      <c r="O191" s="39">
        <v>1000</v>
      </c>
      <c r="P191" s="39">
        <v>1000</v>
      </c>
      <c r="Q191" s="39">
        <v>0</v>
      </c>
      <c r="R191" s="39">
        <v>0</v>
      </c>
      <c r="S191" s="40">
        <v>2000</v>
      </c>
      <c r="T191" s="19">
        <f>VLOOKUP($B191,G2.PL1!$C$10:$AF$35,17,0)</f>
        <v>21000</v>
      </c>
      <c r="U191" s="18">
        <f t="shared" si="6"/>
        <v>42000000</v>
      </c>
      <c r="V191" s="19" t="str">
        <f>VLOOKUP($B191,G2.PL1!$C$10:$AF$35,30,0)</f>
        <v xml:space="preserve">Công ty CP Dược phẩm Imexpharm </v>
      </c>
      <c r="W191" s="17" t="s">
        <v>454</v>
      </c>
      <c r="X191" s="56" t="s">
        <v>171</v>
      </c>
      <c r="Y191" s="41" t="s">
        <v>455</v>
      </c>
      <c r="Z191" s="16"/>
      <c r="AA191" s="21" t="e">
        <f>VLOOKUP(W191,#REF!,2,0)</f>
        <v>#REF!</v>
      </c>
      <c r="AB191" s="16"/>
    </row>
    <row r="192" spans="1:28" ht="48">
      <c r="A192" s="38">
        <v>8</v>
      </c>
      <c r="B192" s="38" t="s">
        <v>75</v>
      </c>
      <c r="C192" s="17" t="str">
        <f>VLOOKUP(B192,G2.PL1!$C$10:$D$34,2,0)</f>
        <v>Zanimex 1,5g</v>
      </c>
      <c r="D192" s="17" t="str">
        <f>VLOOKUP($B192,G2.PL1!$C$10:$E$34,3,0)</f>
        <v>Cefuroxim (dưới dạng Cefuroxim natri)</v>
      </c>
      <c r="E192" s="17" t="str">
        <f>VLOOKUP($B192,G2.PL1!$C$10:$F$34,4,0)</f>
        <v>1,5g</v>
      </c>
      <c r="F192" s="17" t="str">
        <f>VLOOKUP($B192,G2.PL1!$C$10:$AF$35,5,0)</f>
        <v>Tiêm</v>
      </c>
      <c r="G192" s="17" t="str">
        <f>VLOOKUP($B192,G2.PL1!$C$10:$AF$35,6,0)</f>
        <v>Thuốc bột pha tiêm</v>
      </c>
      <c r="H192" s="17" t="str">
        <f>VLOOKUP($B192,G2.PL1!$C$10:$AF$35,7,0)</f>
        <v>Hộp 10 lọ</v>
      </c>
      <c r="I192" s="38" t="s">
        <v>13</v>
      </c>
      <c r="J192" s="17" t="str">
        <f>VLOOKUP($B192,G2.PL1!$C$10:$AF$35,9,0)</f>
        <v>24 tháng</v>
      </c>
      <c r="K192" s="17" t="str">
        <f>VLOOKUP($B192,G2.PL1!$C$10:$AF$35,10,0)</f>
        <v>VD-34181-20</v>
      </c>
      <c r="L192" s="17" t="str">
        <f>VLOOKUP($B192,G2.PL1!$C$10:$AF$35,11,0)</f>
        <v>Chi nhánh 3 - Công ty cổ phần dược phẩm Imexpharm tại Bình Dương</v>
      </c>
      <c r="M192" s="17" t="str">
        <f>VLOOKUP($B192,G2.PL1!$C$10:$AF$35,12,0)</f>
        <v>Việt Nam</v>
      </c>
      <c r="N192" s="17" t="str">
        <f>VLOOKUP($B192,G2.PL1!$C$10:$AF$35,13,0)</f>
        <v>Lọ</v>
      </c>
      <c r="O192" s="39">
        <v>250</v>
      </c>
      <c r="P192" s="39">
        <v>250</v>
      </c>
      <c r="Q192" s="39">
        <v>250</v>
      </c>
      <c r="R192" s="39">
        <v>250</v>
      </c>
      <c r="S192" s="40">
        <v>1000</v>
      </c>
      <c r="T192" s="19">
        <f>VLOOKUP($B192,G2.PL1!$C$10:$AF$35,17,0)</f>
        <v>21000</v>
      </c>
      <c r="U192" s="18">
        <f t="shared" si="6"/>
        <v>21000000</v>
      </c>
      <c r="V192" s="19" t="str">
        <f>VLOOKUP($B192,G2.PL1!$C$10:$AF$35,30,0)</f>
        <v xml:space="preserve">Công ty CP Dược phẩm Imexpharm </v>
      </c>
      <c r="W192" s="17" t="s">
        <v>617</v>
      </c>
      <c r="X192" s="56" t="s">
        <v>171</v>
      </c>
      <c r="Y192" s="41" t="s">
        <v>618</v>
      </c>
      <c r="Z192" s="16"/>
      <c r="AA192" s="21" t="e">
        <f>VLOOKUP(W192,#REF!,2,0)</f>
        <v>#REF!</v>
      </c>
      <c r="AB192" s="16"/>
    </row>
    <row r="193" spans="1:28" ht="48">
      <c r="A193" s="38">
        <v>8</v>
      </c>
      <c r="B193" s="38" t="s">
        <v>75</v>
      </c>
      <c r="C193" s="17" t="str">
        <f>VLOOKUP(B193,G2.PL1!$C$10:$D$34,2,0)</f>
        <v>Zanimex 1,5g</v>
      </c>
      <c r="D193" s="17" t="str">
        <f>VLOOKUP($B193,G2.PL1!$C$10:$E$34,3,0)</f>
        <v>Cefuroxim (dưới dạng Cefuroxim natri)</v>
      </c>
      <c r="E193" s="17" t="str">
        <f>VLOOKUP($B193,G2.PL1!$C$10:$F$34,4,0)</f>
        <v>1,5g</v>
      </c>
      <c r="F193" s="17" t="str">
        <f>VLOOKUP($B193,G2.PL1!$C$10:$AF$35,5,0)</f>
        <v>Tiêm</v>
      </c>
      <c r="G193" s="17" t="str">
        <f>VLOOKUP($B193,G2.PL1!$C$10:$AF$35,6,0)</f>
        <v>Thuốc bột pha tiêm</v>
      </c>
      <c r="H193" s="17" t="str">
        <f>VLOOKUP($B193,G2.PL1!$C$10:$AF$35,7,0)</f>
        <v>Hộp 10 lọ</v>
      </c>
      <c r="I193" s="38" t="s">
        <v>13</v>
      </c>
      <c r="J193" s="17" t="str">
        <f>VLOOKUP($B193,G2.PL1!$C$10:$AF$35,9,0)</f>
        <v>24 tháng</v>
      </c>
      <c r="K193" s="17" t="str">
        <f>VLOOKUP($B193,G2.PL1!$C$10:$AF$35,10,0)</f>
        <v>VD-34181-20</v>
      </c>
      <c r="L193" s="17" t="str">
        <f>VLOOKUP($B193,G2.PL1!$C$10:$AF$35,11,0)</f>
        <v>Chi nhánh 3 - Công ty cổ phần dược phẩm Imexpharm tại Bình Dương</v>
      </c>
      <c r="M193" s="17" t="str">
        <f>VLOOKUP($B193,G2.PL1!$C$10:$AF$35,12,0)</f>
        <v>Việt Nam</v>
      </c>
      <c r="N193" s="17" t="str">
        <f>VLOOKUP($B193,G2.PL1!$C$10:$AF$35,13,0)</f>
        <v>Lọ</v>
      </c>
      <c r="O193" s="39">
        <v>500</v>
      </c>
      <c r="P193" s="39">
        <v>700</v>
      </c>
      <c r="Q193" s="39">
        <v>700</v>
      </c>
      <c r="R193" s="39">
        <v>500</v>
      </c>
      <c r="S193" s="40">
        <v>2400</v>
      </c>
      <c r="T193" s="19">
        <f>VLOOKUP($B193,G2.PL1!$C$10:$AF$35,17,0)</f>
        <v>21000</v>
      </c>
      <c r="U193" s="18">
        <f t="shared" si="6"/>
        <v>50400000</v>
      </c>
      <c r="V193" s="19" t="str">
        <f>VLOOKUP($B193,G2.PL1!$C$10:$AF$35,30,0)</f>
        <v xml:space="preserve">Công ty CP Dược phẩm Imexpharm </v>
      </c>
      <c r="W193" s="17" t="s">
        <v>621</v>
      </c>
      <c r="X193" s="56" t="s">
        <v>182</v>
      </c>
      <c r="Y193" s="41" t="s">
        <v>622</v>
      </c>
      <c r="Z193" s="16"/>
      <c r="AA193" s="21" t="e">
        <f>VLOOKUP(W193,#REF!,2,0)</f>
        <v>#REF!</v>
      </c>
      <c r="AB193" s="16"/>
    </row>
    <row r="194" spans="1:28" ht="48">
      <c r="A194" s="38">
        <v>8</v>
      </c>
      <c r="B194" s="38" t="s">
        <v>75</v>
      </c>
      <c r="C194" s="17" t="str">
        <f>VLOOKUP(B194,G2.PL1!$C$10:$D$34,2,0)</f>
        <v>Zanimex 1,5g</v>
      </c>
      <c r="D194" s="17" t="str">
        <f>VLOOKUP($B194,G2.PL1!$C$10:$E$34,3,0)</f>
        <v>Cefuroxim (dưới dạng Cefuroxim natri)</v>
      </c>
      <c r="E194" s="17" t="str">
        <f>VLOOKUP($B194,G2.PL1!$C$10:$F$34,4,0)</f>
        <v>1,5g</v>
      </c>
      <c r="F194" s="17" t="str">
        <f>VLOOKUP($B194,G2.PL1!$C$10:$AF$35,5,0)</f>
        <v>Tiêm</v>
      </c>
      <c r="G194" s="17" t="str">
        <f>VLOOKUP($B194,G2.PL1!$C$10:$AF$35,6,0)</f>
        <v>Thuốc bột pha tiêm</v>
      </c>
      <c r="H194" s="17" t="str">
        <f>VLOOKUP($B194,G2.PL1!$C$10:$AF$35,7,0)</f>
        <v>Hộp 10 lọ</v>
      </c>
      <c r="I194" s="38" t="s">
        <v>13</v>
      </c>
      <c r="J194" s="17" t="str">
        <f>VLOOKUP($B194,G2.PL1!$C$10:$AF$35,9,0)</f>
        <v>24 tháng</v>
      </c>
      <c r="K194" s="17" t="str">
        <f>VLOOKUP($B194,G2.PL1!$C$10:$AF$35,10,0)</f>
        <v>VD-34181-20</v>
      </c>
      <c r="L194" s="17" t="str">
        <f>VLOOKUP($B194,G2.PL1!$C$10:$AF$35,11,0)</f>
        <v>Chi nhánh 3 - Công ty cổ phần dược phẩm Imexpharm tại Bình Dương</v>
      </c>
      <c r="M194" s="17" t="str">
        <f>VLOOKUP($B194,G2.PL1!$C$10:$AF$35,12,0)</f>
        <v>Việt Nam</v>
      </c>
      <c r="N194" s="17" t="str">
        <f>VLOOKUP($B194,G2.PL1!$C$10:$AF$35,13,0)</f>
        <v>Lọ</v>
      </c>
      <c r="O194" s="39">
        <v>375</v>
      </c>
      <c r="P194" s="39">
        <v>375</v>
      </c>
      <c r="Q194" s="39">
        <v>375</v>
      </c>
      <c r="R194" s="39">
        <v>375</v>
      </c>
      <c r="S194" s="40">
        <v>1500</v>
      </c>
      <c r="T194" s="19">
        <f>VLOOKUP($B194,G2.PL1!$C$10:$AF$35,17,0)</f>
        <v>21000</v>
      </c>
      <c r="U194" s="18">
        <f t="shared" si="6"/>
        <v>31500000</v>
      </c>
      <c r="V194" s="19" t="str">
        <f>VLOOKUP($B194,G2.PL1!$C$10:$AF$35,30,0)</f>
        <v xml:space="preserve">Công ty CP Dược phẩm Imexpharm </v>
      </c>
      <c r="W194" s="17" t="s">
        <v>195</v>
      </c>
      <c r="X194" s="56" t="s">
        <v>182</v>
      </c>
      <c r="Y194" s="41" t="s">
        <v>196</v>
      </c>
      <c r="Z194" s="16"/>
      <c r="AA194" s="21" t="e">
        <f>VLOOKUP(W194,#REF!,2,0)</f>
        <v>#REF!</v>
      </c>
      <c r="AB194" s="16"/>
    </row>
    <row r="195" spans="1:28" ht="48">
      <c r="A195" s="38">
        <v>8</v>
      </c>
      <c r="B195" s="38" t="s">
        <v>75</v>
      </c>
      <c r="C195" s="17" t="str">
        <f>VLOOKUP(B195,G2.PL1!$C$10:$D$34,2,0)</f>
        <v>Zanimex 1,5g</v>
      </c>
      <c r="D195" s="17" t="str">
        <f>VLOOKUP($B195,G2.PL1!$C$10:$E$34,3,0)</f>
        <v>Cefuroxim (dưới dạng Cefuroxim natri)</v>
      </c>
      <c r="E195" s="17" t="str">
        <f>VLOOKUP($B195,G2.PL1!$C$10:$F$34,4,0)</f>
        <v>1,5g</v>
      </c>
      <c r="F195" s="17" t="str">
        <f>VLOOKUP($B195,G2.PL1!$C$10:$AF$35,5,0)</f>
        <v>Tiêm</v>
      </c>
      <c r="G195" s="17" t="str">
        <f>VLOOKUP($B195,G2.PL1!$C$10:$AF$35,6,0)</f>
        <v>Thuốc bột pha tiêm</v>
      </c>
      <c r="H195" s="17" t="str">
        <f>VLOOKUP($B195,G2.PL1!$C$10:$AF$35,7,0)</f>
        <v>Hộp 10 lọ</v>
      </c>
      <c r="I195" s="38" t="s">
        <v>13</v>
      </c>
      <c r="J195" s="17" t="str">
        <f>VLOOKUP($B195,G2.PL1!$C$10:$AF$35,9,0)</f>
        <v>24 tháng</v>
      </c>
      <c r="K195" s="17" t="str">
        <f>VLOOKUP($B195,G2.PL1!$C$10:$AF$35,10,0)</f>
        <v>VD-34181-20</v>
      </c>
      <c r="L195" s="17" t="str">
        <f>VLOOKUP($B195,G2.PL1!$C$10:$AF$35,11,0)</f>
        <v>Chi nhánh 3 - Công ty cổ phần dược phẩm Imexpharm tại Bình Dương</v>
      </c>
      <c r="M195" s="17" t="str">
        <f>VLOOKUP($B195,G2.PL1!$C$10:$AF$35,12,0)</f>
        <v>Việt Nam</v>
      </c>
      <c r="N195" s="17" t="str">
        <f>VLOOKUP($B195,G2.PL1!$C$10:$AF$35,13,0)</f>
        <v>Lọ</v>
      </c>
      <c r="O195" s="39">
        <v>50</v>
      </c>
      <c r="P195" s="39">
        <v>50</v>
      </c>
      <c r="Q195" s="39">
        <v>50</v>
      </c>
      <c r="R195" s="39">
        <v>50</v>
      </c>
      <c r="S195" s="40">
        <v>200</v>
      </c>
      <c r="T195" s="19">
        <f>VLOOKUP($B195,G2.PL1!$C$10:$AF$35,17,0)</f>
        <v>21000</v>
      </c>
      <c r="U195" s="18">
        <f t="shared" si="6"/>
        <v>4200000</v>
      </c>
      <c r="V195" s="19" t="str">
        <f>VLOOKUP($B195,G2.PL1!$C$10:$AF$35,30,0)</f>
        <v xml:space="preserve">Công ty CP Dược phẩm Imexpharm </v>
      </c>
      <c r="W195" s="17" t="s">
        <v>197</v>
      </c>
      <c r="X195" s="56" t="s">
        <v>182</v>
      </c>
      <c r="Y195" s="41" t="s">
        <v>198</v>
      </c>
      <c r="Z195" s="16"/>
      <c r="AA195" s="21" t="e">
        <f>VLOOKUP(W195,#REF!,2,0)</f>
        <v>#REF!</v>
      </c>
      <c r="AB195" s="16"/>
    </row>
    <row r="196" spans="1:28" ht="48">
      <c r="A196" s="38">
        <v>8</v>
      </c>
      <c r="B196" s="38" t="s">
        <v>75</v>
      </c>
      <c r="C196" s="17" t="str">
        <f>VLOOKUP(B196,G2.PL1!$C$10:$D$34,2,0)</f>
        <v>Zanimex 1,5g</v>
      </c>
      <c r="D196" s="17" t="str">
        <f>VLOOKUP($B196,G2.PL1!$C$10:$E$34,3,0)</f>
        <v>Cefuroxim (dưới dạng Cefuroxim natri)</v>
      </c>
      <c r="E196" s="17" t="str">
        <f>VLOOKUP($B196,G2.PL1!$C$10:$F$34,4,0)</f>
        <v>1,5g</v>
      </c>
      <c r="F196" s="17" t="str">
        <f>VLOOKUP($B196,G2.PL1!$C$10:$AF$35,5,0)</f>
        <v>Tiêm</v>
      </c>
      <c r="G196" s="17" t="str">
        <f>VLOOKUP($B196,G2.PL1!$C$10:$AF$35,6,0)</f>
        <v>Thuốc bột pha tiêm</v>
      </c>
      <c r="H196" s="17" t="str">
        <f>VLOOKUP($B196,G2.PL1!$C$10:$AF$35,7,0)</f>
        <v>Hộp 10 lọ</v>
      </c>
      <c r="I196" s="38" t="s">
        <v>13</v>
      </c>
      <c r="J196" s="17" t="str">
        <f>VLOOKUP($B196,G2.PL1!$C$10:$AF$35,9,0)</f>
        <v>24 tháng</v>
      </c>
      <c r="K196" s="17" t="str">
        <f>VLOOKUP($B196,G2.PL1!$C$10:$AF$35,10,0)</f>
        <v>VD-34181-20</v>
      </c>
      <c r="L196" s="17" t="str">
        <f>VLOOKUP($B196,G2.PL1!$C$10:$AF$35,11,0)</f>
        <v>Chi nhánh 3 - Công ty cổ phần dược phẩm Imexpharm tại Bình Dương</v>
      </c>
      <c r="M196" s="17" t="str">
        <f>VLOOKUP($B196,G2.PL1!$C$10:$AF$35,12,0)</f>
        <v>Việt Nam</v>
      </c>
      <c r="N196" s="17" t="str">
        <f>VLOOKUP($B196,G2.PL1!$C$10:$AF$35,13,0)</f>
        <v>Lọ</v>
      </c>
      <c r="O196" s="39">
        <v>3750</v>
      </c>
      <c r="P196" s="39">
        <v>3750</v>
      </c>
      <c r="Q196" s="39">
        <v>3750</v>
      </c>
      <c r="R196" s="39">
        <v>3750</v>
      </c>
      <c r="S196" s="40">
        <v>15000</v>
      </c>
      <c r="T196" s="19">
        <f>VLOOKUP($B196,G2.PL1!$C$10:$AF$35,17,0)</f>
        <v>21000</v>
      </c>
      <c r="U196" s="18">
        <f t="shared" si="6"/>
        <v>315000000</v>
      </c>
      <c r="V196" s="19" t="str">
        <f>VLOOKUP($B196,G2.PL1!$C$10:$AF$35,30,0)</f>
        <v xml:space="preserve">Công ty CP Dược phẩm Imexpharm </v>
      </c>
      <c r="W196" s="17" t="s">
        <v>338</v>
      </c>
      <c r="X196" s="56" t="s">
        <v>182</v>
      </c>
      <c r="Y196" s="41" t="s">
        <v>339</v>
      </c>
      <c r="Z196" s="16"/>
      <c r="AA196" s="21" t="e">
        <f>VLOOKUP(W196,#REF!,2,0)</f>
        <v>#REF!</v>
      </c>
      <c r="AB196" s="16"/>
    </row>
    <row r="197" spans="1:28" ht="48">
      <c r="A197" s="38">
        <v>8</v>
      </c>
      <c r="B197" s="38" t="s">
        <v>75</v>
      </c>
      <c r="C197" s="17" t="str">
        <f>VLOOKUP(B197,G2.PL1!$C$10:$D$34,2,0)</f>
        <v>Zanimex 1,5g</v>
      </c>
      <c r="D197" s="17" t="str">
        <f>VLOOKUP($B197,G2.PL1!$C$10:$E$34,3,0)</f>
        <v>Cefuroxim (dưới dạng Cefuroxim natri)</v>
      </c>
      <c r="E197" s="17" t="str">
        <f>VLOOKUP($B197,G2.PL1!$C$10:$F$34,4,0)</f>
        <v>1,5g</v>
      </c>
      <c r="F197" s="17" t="str">
        <f>VLOOKUP($B197,G2.PL1!$C$10:$AF$35,5,0)</f>
        <v>Tiêm</v>
      </c>
      <c r="G197" s="17" t="str">
        <f>VLOOKUP($B197,G2.PL1!$C$10:$AF$35,6,0)</f>
        <v>Thuốc bột pha tiêm</v>
      </c>
      <c r="H197" s="17" t="str">
        <f>VLOOKUP($B197,G2.PL1!$C$10:$AF$35,7,0)</f>
        <v>Hộp 10 lọ</v>
      </c>
      <c r="I197" s="38" t="s">
        <v>13</v>
      </c>
      <c r="J197" s="17" t="str">
        <f>VLOOKUP($B197,G2.PL1!$C$10:$AF$35,9,0)</f>
        <v>24 tháng</v>
      </c>
      <c r="K197" s="17" t="str">
        <f>VLOOKUP($B197,G2.PL1!$C$10:$AF$35,10,0)</f>
        <v>VD-34181-20</v>
      </c>
      <c r="L197" s="17" t="str">
        <f>VLOOKUP($B197,G2.PL1!$C$10:$AF$35,11,0)</f>
        <v>Chi nhánh 3 - Công ty cổ phần dược phẩm Imexpharm tại Bình Dương</v>
      </c>
      <c r="M197" s="17" t="str">
        <f>VLOOKUP($B197,G2.PL1!$C$10:$AF$35,12,0)</f>
        <v>Việt Nam</v>
      </c>
      <c r="N197" s="17" t="str">
        <f>VLOOKUP($B197,G2.PL1!$C$10:$AF$35,13,0)</f>
        <v>Lọ</v>
      </c>
      <c r="O197" s="39">
        <v>3000</v>
      </c>
      <c r="P197" s="39">
        <v>3000</v>
      </c>
      <c r="Q197" s="39">
        <v>3000</v>
      </c>
      <c r="R197" s="39">
        <v>3000</v>
      </c>
      <c r="S197" s="40">
        <v>12000</v>
      </c>
      <c r="T197" s="19">
        <f>VLOOKUP($B197,G2.PL1!$C$10:$AF$35,17,0)</f>
        <v>21000</v>
      </c>
      <c r="U197" s="18">
        <f t="shared" si="6"/>
        <v>252000000</v>
      </c>
      <c r="V197" s="19" t="str">
        <f>VLOOKUP($B197,G2.PL1!$C$10:$AF$35,30,0)</f>
        <v xml:space="preserve">Công ty CP Dược phẩm Imexpharm </v>
      </c>
      <c r="W197" s="17" t="s">
        <v>340</v>
      </c>
      <c r="X197" s="56" t="s">
        <v>182</v>
      </c>
      <c r="Y197" s="41" t="s">
        <v>341</v>
      </c>
      <c r="Z197" s="16"/>
      <c r="AA197" s="21" t="e">
        <f>VLOOKUP(W197,#REF!,2,0)</f>
        <v>#REF!</v>
      </c>
      <c r="AB197" s="16"/>
    </row>
    <row r="198" spans="1:28" ht="48">
      <c r="A198" s="38">
        <v>8</v>
      </c>
      <c r="B198" s="38" t="s">
        <v>75</v>
      </c>
      <c r="C198" s="17" t="str">
        <f>VLOOKUP(B198,G2.PL1!$C$10:$D$34,2,0)</f>
        <v>Zanimex 1,5g</v>
      </c>
      <c r="D198" s="17" t="str">
        <f>VLOOKUP($B198,G2.PL1!$C$10:$E$34,3,0)</f>
        <v>Cefuroxim (dưới dạng Cefuroxim natri)</v>
      </c>
      <c r="E198" s="17" t="str">
        <f>VLOOKUP($B198,G2.PL1!$C$10:$F$34,4,0)</f>
        <v>1,5g</v>
      </c>
      <c r="F198" s="17" t="str">
        <f>VLOOKUP($B198,G2.PL1!$C$10:$AF$35,5,0)</f>
        <v>Tiêm</v>
      </c>
      <c r="G198" s="17" t="str">
        <f>VLOOKUP($B198,G2.PL1!$C$10:$AF$35,6,0)</f>
        <v>Thuốc bột pha tiêm</v>
      </c>
      <c r="H198" s="17" t="str">
        <f>VLOOKUP($B198,G2.PL1!$C$10:$AF$35,7,0)</f>
        <v>Hộp 10 lọ</v>
      </c>
      <c r="I198" s="38" t="s">
        <v>13</v>
      </c>
      <c r="J198" s="17" t="str">
        <f>VLOOKUP($B198,G2.PL1!$C$10:$AF$35,9,0)</f>
        <v>24 tháng</v>
      </c>
      <c r="K198" s="17" t="str">
        <f>VLOOKUP($B198,G2.PL1!$C$10:$AF$35,10,0)</f>
        <v>VD-34181-20</v>
      </c>
      <c r="L198" s="17" t="str">
        <f>VLOOKUP($B198,G2.PL1!$C$10:$AF$35,11,0)</f>
        <v>Chi nhánh 3 - Công ty cổ phần dược phẩm Imexpharm tại Bình Dương</v>
      </c>
      <c r="M198" s="17" t="str">
        <f>VLOOKUP($B198,G2.PL1!$C$10:$AF$35,12,0)</f>
        <v>Việt Nam</v>
      </c>
      <c r="N198" s="17" t="str">
        <f>VLOOKUP($B198,G2.PL1!$C$10:$AF$35,13,0)</f>
        <v>Lọ</v>
      </c>
      <c r="O198" s="39">
        <v>200</v>
      </c>
      <c r="P198" s="39">
        <v>200</v>
      </c>
      <c r="Q198" s="39">
        <v>200</v>
      </c>
      <c r="R198" s="39">
        <v>200</v>
      </c>
      <c r="S198" s="40">
        <v>800</v>
      </c>
      <c r="T198" s="19">
        <f>VLOOKUP($B198,G2.PL1!$C$10:$AF$35,17,0)</f>
        <v>21000</v>
      </c>
      <c r="U198" s="18">
        <f t="shared" si="6"/>
        <v>16800000</v>
      </c>
      <c r="V198" s="19" t="str">
        <f>VLOOKUP($B198,G2.PL1!$C$10:$AF$35,30,0)</f>
        <v xml:space="preserve">Công ty CP Dược phẩm Imexpharm </v>
      </c>
      <c r="W198" s="17" t="s">
        <v>695</v>
      </c>
      <c r="X198" s="56" t="s">
        <v>207</v>
      </c>
      <c r="Y198" s="41" t="s">
        <v>696</v>
      </c>
      <c r="Z198" s="16"/>
      <c r="AA198" s="21" t="e">
        <f>VLOOKUP(W198,#REF!,2,0)</f>
        <v>#REF!</v>
      </c>
      <c r="AB198" s="16"/>
    </row>
    <row r="199" spans="1:28" ht="48">
      <c r="A199" s="38">
        <v>8</v>
      </c>
      <c r="B199" s="38" t="s">
        <v>75</v>
      </c>
      <c r="C199" s="17" t="str">
        <f>VLOOKUP(B199,G2.PL1!$C$10:$D$34,2,0)</f>
        <v>Zanimex 1,5g</v>
      </c>
      <c r="D199" s="17" t="str">
        <f>VLOOKUP($B199,G2.PL1!$C$10:$E$34,3,0)</f>
        <v>Cefuroxim (dưới dạng Cefuroxim natri)</v>
      </c>
      <c r="E199" s="17" t="str">
        <f>VLOOKUP($B199,G2.PL1!$C$10:$F$34,4,0)</f>
        <v>1,5g</v>
      </c>
      <c r="F199" s="17" t="str">
        <f>VLOOKUP($B199,G2.PL1!$C$10:$AF$35,5,0)</f>
        <v>Tiêm</v>
      </c>
      <c r="G199" s="17" t="str">
        <f>VLOOKUP($B199,G2.PL1!$C$10:$AF$35,6,0)</f>
        <v>Thuốc bột pha tiêm</v>
      </c>
      <c r="H199" s="17" t="str">
        <f>VLOOKUP($B199,G2.PL1!$C$10:$AF$35,7,0)</f>
        <v>Hộp 10 lọ</v>
      </c>
      <c r="I199" s="38" t="s">
        <v>13</v>
      </c>
      <c r="J199" s="17" t="str">
        <f>VLOOKUP($B199,G2.PL1!$C$10:$AF$35,9,0)</f>
        <v>24 tháng</v>
      </c>
      <c r="K199" s="17" t="str">
        <f>VLOOKUP($B199,G2.PL1!$C$10:$AF$35,10,0)</f>
        <v>VD-34181-20</v>
      </c>
      <c r="L199" s="17" t="str">
        <f>VLOOKUP($B199,G2.PL1!$C$10:$AF$35,11,0)</f>
        <v>Chi nhánh 3 - Công ty cổ phần dược phẩm Imexpharm tại Bình Dương</v>
      </c>
      <c r="M199" s="17" t="str">
        <f>VLOOKUP($B199,G2.PL1!$C$10:$AF$35,12,0)</f>
        <v>Việt Nam</v>
      </c>
      <c r="N199" s="17" t="str">
        <f>VLOOKUP($B199,G2.PL1!$C$10:$AF$35,13,0)</f>
        <v>Lọ</v>
      </c>
      <c r="O199" s="39">
        <v>25</v>
      </c>
      <c r="P199" s="39">
        <v>25</v>
      </c>
      <c r="Q199" s="39">
        <v>25</v>
      </c>
      <c r="R199" s="39">
        <v>25</v>
      </c>
      <c r="S199" s="40">
        <v>100</v>
      </c>
      <c r="T199" s="19">
        <f>VLOOKUP($B199,G2.PL1!$C$10:$AF$35,17,0)</f>
        <v>21000</v>
      </c>
      <c r="U199" s="18">
        <f t="shared" si="6"/>
        <v>2100000</v>
      </c>
      <c r="V199" s="19" t="str">
        <f>VLOOKUP($B199,G2.PL1!$C$10:$AF$35,30,0)</f>
        <v xml:space="preserve">Công ty CP Dược phẩm Imexpharm </v>
      </c>
      <c r="W199" s="17" t="s">
        <v>464</v>
      </c>
      <c r="X199" s="56" t="s">
        <v>343</v>
      </c>
      <c r="Y199" s="41" t="s">
        <v>465</v>
      </c>
      <c r="Z199" s="16"/>
      <c r="AA199" s="21" t="e">
        <f>VLOOKUP(W199,#REF!,2,0)</f>
        <v>#REF!</v>
      </c>
      <c r="AB199" s="16"/>
    </row>
    <row r="200" spans="1:28" ht="48">
      <c r="A200" s="38">
        <v>8</v>
      </c>
      <c r="B200" s="38" t="s">
        <v>75</v>
      </c>
      <c r="C200" s="17" t="str">
        <f>VLOOKUP(B200,G2.PL1!$C$10:$D$34,2,0)</f>
        <v>Zanimex 1,5g</v>
      </c>
      <c r="D200" s="17" t="str">
        <f>VLOOKUP($B200,G2.PL1!$C$10:$E$34,3,0)</f>
        <v>Cefuroxim (dưới dạng Cefuroxim natri)</v>
      </c>
      <c r="E200" s="17" t="str">
        <f>VLOOKUP($B200,G2.PL1!$C$10:$F$34,4,0)</f>
        <v>1,5g</v>
      </c>
      <c r="F200" s="17" t="str">
        <f>VLOOKUP($B200,G2.PL1!$C$10:$AF$35,5,0)</f>
        <v>Tiêm</v>
      </c>
      <c r="G200" s="17" t="str">
        <f>VLOOKUP($B200,G2.PL1!$C$10:$AF$35,6,0)</f>
        <v>Thuốc bột pha tiêm</v>
      </c>
      <c r="H200" s="17" t="str">
        <f>VLOOKUP($B200,G2.PL1!$C$10:$AF$35,7,0)</f>
        <v>Hộp 10 lọ</v>
      </c>
      <c r="I200" s="38" t="s">
        <v>13</v>
      </c>
      <c r="J200" s="17" t="str">
        <f>VLOOKUP($B200,G2.PL1!$C$10:$AF$35,9,0)</f>
        <v>24 tháng</v>
      </c>
      <c r="K200" s="17" t="str">
        <f>VLOOKUP($B200,G2.PL1!$C$10:$AF$35,10,0)</f>
        <v>VD-34181-20</v>
      </c>
      <c r="L200" s="17" t="str">
        <f>VLOOKUP($B200,G2.PL1!$C$10:$AF$35,11,0)</f>
        <v>Chi nhánh 3 - Công ty cổ phần dược phẩm Imexpharm tại Bình Dương</v>
      </c>
      <c r="M200" s="17" t="str">
        <f>VLOOKUP($B200,G2.PL1!$C$10:$AF$35,12,0)</f>
        <v>Việt Nam</v>
      </c>
      <c r="N200" s="17" t="str">
        <f>VLOOKUP($B200,G2.PL1!$C$10:$AF$35,13,0)</f>
        <v>Lọ</v>
      </c>
      <c r="O200" s="39">
        <v>625</v>
      </c>
      <c r="P200" s="39">
        <v>675</v>
      </c>
      <c r="Q200" s="39">
        <v>625</v>
      </c>
      <c r="R200" s="39">
        <v>675</v>
      </c>
      <c r="S200" s="40">
        <v>2600</v>
      </c>
      <c r="T200" s="19">
        <f>VLOOKUP($B200,G2.PL1!$C$10:$AF$35,17,0)</f>
        <v>21000</v>
      </c>
      <c r="U200" s="18">
        <f t="shared" si="6"/>
        <v>54600000</v>
      </c>
      <c r="V200" s="19" t="str">
        <f>VLOOKUP($B200,G2.PL1!$C$10:$AF$35,30,0)</f>
        <v xml:space="preserve">Công ty CP Dược phẩm Imexpharm </v>
      </c>
      <c r="W200" s="17" t="s">
        <v>697</v>
      </c>
      <c r="X200" s="56" t="s">
        <v>343</v>
      </c>
      <c r="Y200" s="41" t="s">
        <v>818</v>
      </c>
      <c r="Z200" s="16"/>
      <c r="AA200" s="21" t="e">
        <f>VLOOKUP(W200,#REF!,2,0)</f>
        <v>#REF!</v>
      </c>
      <c r="AB200" s="16"/>
    </row>
    <row r="201" spans="1:28" ht="48">
      <c r="A201" s="38">
        <v>8</v>
      </c>
      <c r="B201" s="38" t="s">
        <v>75</v>
      </c>
      <c r="C201" s="17" t="str">
        <f>VLOOKUP(B201,G2.PL1!$C$10:$D$34,2,0)</f>
        <v>Zanimex 1,5g</v>
      </c>
      <c r="D201" s="17" t="str">
        <f>VLOOKUP($B201,G2.PL1!$C$10:$E$34,3,0)</f>
        <v>Cefuroxim (dưới dạng Cefuroxim natri)</v>
      </c>
      <c r="E201" s="17" t="str">
        <f>VLOOKUP($B201,G2.PL1!$C$10:$F$34,4,0)</f>
        <v>1,5g</v>
      </c>
      <c r="F201" s="17" t="str">
        <f>VLOOKUP($B201,G2.PL1!$C$10:$AF$35,5,0)</f>
        <v>Tiêm</v>
      </c>
      <c r="G201" s="17" t="str">
        <f>VLOOKUP($B201,G2.PL1!$C$10:$AF$35,6,0)</f>
        <v>Thuốc bột pha tiêm</v>
      </c>
      <c r="H201" s="17" t="str">
        <f>VLOOKUP($B201,G2.PL1!$C$10:$AF$35,7,0)</f>
        <v>Hộp 10 lọ</v>
      </c>
      <c r="I201" s="38" t="s">
        <v>13</v>
      </c>
      <c r="J201" s="17" t="str">
        <f>VLOOKUP($B201,G2.PL1!$C$10:$AF$35,9,0)</f>
        <v>24 tháng</v>
      </c>
      <c r="K201" s="17" t="str">
        <f>VLOOKUP($B201,G2.PL1!$C$10:$AF$35,10,0)</f>
        <v>VD-34181-20</v>
      </c>
      <c r="L201" s="17" t="str">
        <f>VLOOKUP($B201,G2.PL1!$C$10:$AF$35,11,0)</f>
        <v>Chi nhánh 3 - Công ty cổ phần dược phẩm Imexpharm tại Bình Dương</v>
      </c>
      <c r="M201" s="17" t="str">
        <f>VLOOKUP($B201,G2.PL1!$C$10:$AF$35,12,0)</f>
        <v>Việt Nam</v>
      </c>
      <c r="N201" s="17" t="str">
        <f>VLOOKUP($B201,G2.PL1!$C$10:$AF$35,13,0)</f>
        <v>Lọ</v>
      </c>
      <c r="O201" s="39">
        <v>375</v>
      </c>
      <c r="P201" s="39">
        <v>375</v>
      </c>
      <c r="Q201" s="39">
        <v>375</v>
      </c>
      <c r="R201" s="39">
        <v>375</v>
      </c>
      <c r="S201" s="40">
        <v>1500</v>
      </c>
      <c r="T201" s="19">
        <f>VLOOKUP($B201,G2.PL1!$C$10:$AF$35,17,0)</f>
        <v>21000</v>
      </c>
      <c r="U201" s="18">
        <f t="shared" si="6"/>
        <v>31500000</v>
      </c>
      <c r="V201" s="19" t="str">
        <f>VLOOKUP($B201,G2.PL1!$C$10:$AF$35,30,0)</f>
        <v xml:space="preserve">Công ty CP Dược phẩm Imexpharm </v>
      </c>
      <c r="W201" s="17" t="s">
        <v>492</v>
      </c>
      <c r="X201" s="56" t="s">
        <v>214</v>
      </c>
      <c r="Y201" s="41" t="s">
        <v>493</v>
      </c>
      <c r="Z201" s="16"/>
      <c r="AA201" s="21" t="e">
        <f>VLOOKUP(W201,#REF!,2,0)</f>
        <v>#REF!</v>
      </c>
      <c r="AB201" s="16"/>
    </row>
    <row r="202" spans="1:28" ht="48">
      <c r="A202" s="38">
        <v>8</v>
      </c>
      <c r="B202" s="38" t="s">
        <v>75</v>
      </c>
      <c r="C202" s="17" t="str">
        <f>VLOOKUP(B202,G2.PL1!$C$10:$D$34,2,0)</f>
        <v>Zanimex 1,5g</v>
      </c>
      <c r="D202" s="17" t="str">
        <f>VLOOKUP($B202,G2.PL1!$C$10:$E$34,3,0)</f>
        <v>Cefuroxim (dưới dạng Cefuroxim natri)</v>
      </c>
      <c r="E202" s="17" t="str">
        <f>VLOOKUP($B202,G2.PL1!$C$10:$F$34,4,0)</f>
        <v>1,5g</v>
      </c>
      <c r="F202" s="17" t="str">
        <f>VLOOKUP($B202,G2.PL1!$C$10:$AF$35,5,0)</f>
        <v>Tiêm</v>
      </c>
      <c r="G202" s="17" t="str">
        <f>VLOOKUP($B202,G2.PL1!$C$10:$AF$35,6,0)</f>
        <v>Thuốc bột pha tiêm</v>
      </c>
      <c r="H202" s="17" t="str">
        <f>VLOOKUP($B202,G2.PL1!$C$10:$AF$35,7,0)</f>
        <v>Hộp 10 lọ</v>
      </c>
      <c r="I202" s="38" t="s">
        <v>13</v>
      </c>
      <c r="J202" s="17" t="str">
        <f>VLOOKUP($B202,G2.PL1!$C$10:$AF$35,9,0)</f>
        <v>24 tháng</v>
      </c>
      <c r="K202" s="17" t="str">
        <f>VLOOKUP($B202,G2.PL1!$C$10:$AF$35,10,0)</f>
        <v>VD-34181-20</v>
      </c>
      <c r="L202" s="17" t="str">
        <f>VLOOKUP($B202,G2.PL1!$C$10:$AF$35,11,0)</f>
        <v>Chi nhánh 3 - Công ty cổ phần dược phẩm Imexpharm tại Bình Dương</v>
      </c>
      <c r="M202" s="17" t="str">
        <f>VLOOKUP($B202,G2.PL1!$C$10:$AF$35,12,0)</f>
        <v>Việt Nam</v>
      </c>
      <c r="N202" s="17" t="str">
        <f>VLOOKUP($B202,G2.PL1!$C$10:$AF$35,13,0)</f>
        <v>Lọ</v>
      </c>
      <c r="O202" s="39">
        <v>1000</v>
      </c>
      <c r="P202" s="39">
        <v>1000</v>
      </c>
      <c r="Q202" s="39">
        <v>1000</v>
      </c>
      <c r="R202" s="39">
        <v>1000</v>
      </c>
      <c r="S202" s="40">
        <v>4000</v>
      </c>
      <c r="T202" s="19">
        <f>VLOOKUP($B202,G2.PL1!$C$10:$AF$35,17,0)</f>
        <v>21000</v>
      </c>
      <c r="U202" s="18">
        <f t="shared" si="6"/>
        <v>84000000</v>
      </c>
      <c r="V202" s="19" t="str">
        <f>VLOOKUP($B202,G2.PL1!$C$10:$AF$35,30,0)</f>
        <v xml:space="preserve">Công ty CP Dược phẩm Imexpharm </v>
      </c>
      <c r="W202" s="17" t="s">
        <v>494</v>
      </c>
      <c r="X202" s="56" t="s">
        <v>219</v>
      </c>
      <c r="Y202" s="41" t="s">
        <v>495</v>
      </c>
      <c r="Z202" s="16"/>
      <c r="AA202" s="21" t="e">
        <f>VLOOKUP(W202,#REF!,2,0)</f>
        <v>#REF!</v>
      </c>
      <c r="AB202" s="16"/>
    </row>
    <row r="203" spans="1:28" ht="48">
      <c r="A203" s="38">
        <v>8</v>
      </c>
      <c r="B203" s="38" t="s">
        <v>75</v>
      </c>
      <c r="C203" s="17" t="str">
        <f>VLOOKUP(B203,G2.PL1!$C$10:$D$34,2,0)</f>
        <v>Zanimex 1,5g</v>
      </c>
      <c r="D203" s="17" t="str">
        <f>VLOOKUP($B203,G2.PL1!$C$10:$E$34,3,0)</f>
        <v>Cefuroxim (dưới dạng Cefuroxim natri)</v>
      </c>
      <c r="E203" s="17" t="str">
        <f>VLOOKUP($B203,G2.PL1!$C$10:$F$34,4,0)</f>
        <v>1,5g</v>
      </c>
      <c r="F203" s="17" t="str">
        <f>VLOOKUP($B203,G2.PL1!$C$10:$AF$35,5,0)</f>
        <v>Tiêm</v>
      </c>
      <c r="G203" s="17" t="str">
        <f>VLOOKUP($B203,G2.PL1!$C$10:$AF$35,6,0)</f>
        <v>Thuốc bột pha tiêm</v>
      </c>
      <c r="H203" s="17" t="str">
        <f>VLOOKUP($B203,G2.PL1!$C$10:$AF$35,7,0)</f>
        <v>Hộp 10 lọ</v>
      </c>
      <c r="I203" s="38" t="s">
        <v>13</v>
      </c>
      <c r="J203" s="17" t="str">
        <f>VLOOKUP($B203,G2.PL1!$C$10:$AF$35,9,0)</f>
        <v>24 tháng</v>
      </c>
      <c r="K203" s="17" t="str">
        <f>VLOOKUP($B203,G2.PL1!$C$10:$AF$35,10,0)</f>
        <v>VD-34181-20</v>
      </c>
      <c r="L203" s="17" t="str">
        <f>VLOOKUP($B203,G2.PL1!$C$10:$AF$35,11,0)</f>
        <v>Chi nhánh 3 - Công ty cổ phần dược phẩm Imexpharm tại Bình Dương</v>
      </c>
      <c r="M203" s="17" t="str">
        <f>VLOOKUP($B203,G2.PL1!$C$10:$AF$35,12,0)</f>
        <v>Việt Nam</v>
      </c>
      <c r="N203" s="17" t="str">
        <f>VLOOKUP($B203,G2.PL1!$C$10:$AF$35,13,0)</f>
        <v>Lọ</v>
      </c>
      <c r="O203" s="39">
        <v>3000</v>
      </c>
      <c r="P203" s="39">
        <v>3000</v>
      </c>
      <c r="Q203" s="39">
        <v>3000</v>
      </c>
      <c r="R203" s="39">
        <v>3000</v>
      </c>
      <c r="S203" s="40">
        <v>12000</v>
      </c>
      <c r="T203" s="19">
        <f>VLOOKUP($B203,G2.PL1!$C$10:$AF$35,17,0)</f>
        <v>21000</v>
      </c>
      <c r="U203" s="18">
        <f t="shared" si="6"/>
        <v>252000000</v>
      </c>
      <c r="V203" s="19" t="str">
        <f>VLOOKUP($B203,G2.PL1!$C$10:$AF$35,30,0)</f>
        <v xml:space="preserve">Công ty CP Dược phẩm Imexpharm </v>
      </c>
      <c r="W203" s="17" t="s">
        <v>698</v>
      </c>
      <c r="X203" s="56" t="s">
        <v>219</v>
      </c>
      <c r="Y203" s="41" t="s">
        <v>699</v>
      </c>
      <c r="Z203" s="16"/>
      <c r="AA203" s="21" t="e">
        <f>VLOOKUP(W203,#REF!,2,0)</f>
        <v>#REF!</v>
      </c>
      <c r="AB203" s="16"/>
    </row>
    <row r="204" spans="1:28" ht="48">
      <c r="A204" s="38">
        <v>8</v>
      </c>
      <c r="B204" s="38" t="s">
        <v>75</v>
      </c>
      <c r="C204" s="17" t="str">
        <f>VLOOKUP(B204,G2.PL1!$C$10:$D$34,2,0)</f>
        <v>Zanimex 1,5g</v>
      </c>
      <c r="D204" s="17" t="str">
        <f>VLOOKUP($B204,G2.PL1!$C$10:$E$34,3,0)</f>
        <v>Cefuroxim (dưới dạng Cefuroxim natri)</v>
      </c>
      <c r="E204" s="17" t="str">
        <f>VLOOKUP($B204,G2.PL1!$C$10:$F$34,4,0)</f>
        <v>1,5g</v>
      </c>
      <c r="F204" s="17" t="str">
        <f>VLOOKUP($B204,G2.PL1!$C$10:$AF$35,5,0)</f>
        <v>Tiêm</v>
      </c>
      <c r="G204" s="17" t="str">
        <f>VLOOKUP($B204,G2.PL1!$C$10:$AF$35,6,0)</f>
        <v>Thuốc bột pha tiêm</v>
      </c>
      <c r="H204" s="17" t="str">
        <f>VLOOKUP($B204,G2.PL1!$C$10:$AF$35,7,0)</f>
        <v>Hộp 10 lọ</v>
      </c>
      <c r="I204" s="38" t="s">
        <v>13</v>
      </c>
      <c r="J204" s="17" t="str">
        <f>VLOOKUP($B204,G2.PL1!$C$10:$AF$35,9,0)</f>
        <v>24 tháng</v>
      </c>
      <c r="K204" s="17" t="str">
        <f>VLOOKUP($B204,G2.PL1!$C$10:$AF$35,10,0)</f>
        <v>VD-34181-20</v>
      </c>
      <c r="L204" s="17" t="str">
        <f>VLOOKUP($B204,G2.PL1!$C$10:$AF$35,11,0)</f>
        <v>Chi nhánh 3 - Công ty cổ phần dược phẩm Imexpharm tại Bình Dương</v>
      </c>
      <c r="M204" s="17" t="str">
        <f>VLOOKUP($B204,G2.PL1!$C$10:$AF$35,12,0)</f>
        <v>Việt Nam</v>
      </c>
      <c r="N204" s="17" t="str">
        <f>VLOOKUP($B204,G2.PL1!$C$10:$AF$35,13,0)</f>
        <v>Lọ</v>
      </c>
      <c r="O204" s="39">
        <v>1300</v>
      </c>
      <c r="P204" s="39">
        <v>1300</v>
      </c>
      <c r="Q204" s="39">
        <v>1300</v>
      </c>
      <c r="R204" s="39">
        <v>1300</v>
      </c>
      <c r="S204" s="40">
        <v>5200</v>
      </c>
      <c r="T204" s="19">
        <f>VLOOKUP($B204,G2.PL1!$C$10:$AF$35,17,0)</f>
        <v>21000</v>
      </c>
      <c r="U204" s="18">
        <f t="shared" si="6"/>
        <v>109200000</v>
      </c>
      <c r="V204" s="19" t="str">
        <f>VLOOKUP($B204,G2.PL1!$C$10:$AF$35,30,0)</f>
        <v xml:space="preserve">Công ty CP Dược phẩm Imexpharm </v>
      </c>
      <c r="W204" s="17" t="s">
        <v>218</v>
      </c>
      <c r="X204" s="56" t="s">
        <v>219</v>
      </c>
      <c r="Y204" s="41" t="s">
        <v>220</v>
      </c>
      <c r="Z204" s="16"/>
      <c r="AA204" s="21" t="e">
        <f>VLOOKUP(W204,#REF!,2,0)</f>
        <v>#REF!</v>
      </c>
      <c r="AB204" s="16"/>
    </row>
    <row r="205" spans="1:28" ht="48">
      <c r="A205" s="38">
        <v>8</v>
      </c>
      <c r="B205" s="38" t="s">
        <v>75</v>
      </c>
      <c r="C205" s="17" t="str">
        <f>VLOOKUP(B205,G2.PL1!$C$10:$D$34,2,0)</f>
        <v>Zanimex 1,5g</v>
      </c>
      <c r="D205" s="17" t="str">
        <f>VLOOKUP($B205,G2.PL1!$C$10:$E$34,3,0)</f>
        <v>Cefuroxim (dưới dạng Cefuroxim natri)</v>
      </c>
      <c r="E205" s="17" t="str">
        <f>VLOOKUP($B205,G2.PL1!$C$10:$F$34,4,0)</f>
        <v>1,5g</v>
      </c>
      <c r="F205" s="17" t="str">
        <f>VLOOKUP($B205,G2.PL1!$C$10:$AF$35,5,0)</f>
        <v>Tiêm</v>
      </c>
      <c r="G205" s="17" t="str">
        <f>VLOOKUP($B205,G2.PL1!$C$10:$AF$35,6,0)</f>
        <v>Thuốc bột pha tiêm</v>
      </c>
      <c r="H205" s="17" t="str">
        <f>VLOOKUP($B205,G2.PL1!$C$10:$AF$35,7,0)</f>
        <v>Hộp 10 lọ</v>
      </c>
      <c r="I205" s="38" t="s">
        <v>13</v>
      </c>
      <c r="J205" s="17" t="str">
        <f>VLOOKUP($B205,G2.PL1!$C$10:$AF$35,9,0)</f>
        <v>24 tháng</v>
      </c>
      <c r="K205" s="17" t="str">
        <f>VLOOKUP($B205,G2.PL1!$C$10:$AF$35,10,0)</f>
        <v>VD-34181-20</v>
      </c>
      <c r="L205" s="17" t="str">
        <f>VLOOKUP($B205,G2.PL1!$C$10:$AF$35,11,0)</f>
        <v>Chi nhánh 3 - Công ty cổ phần dược phẩm Imexpharm tại Bình Dương</v>
      </c>
      <c r="M205" s="17" t="str">
        <f>VLOOKUP($B205,G2.PL1!$C$10:$AF$35,12,0)</f>
        <v>Việt Nam</v>
      </c>
      <c r="N205" s="17" t="str">
        <f>VLOOKUP($B205,G2.PL1!$C$10:$AF$35,13,0)</f>
        <v>Lọ</v>
      </c>
      <c r="O205" s="39">
        <v>2000</v>
      </c>
      <c r="P205" s="39">
        <v>2000</v>
      </c>
      <c r="Q205" s="39">
        <v>2000</v>
      </c>
      <c r="R205" s="39">
        <v>2000</v>
      </c>
      <c r="S205" s="40">
        <v>8000</v>
      </c>
      <c r="T205" s="19">
        <f>VLOOKUP($B205,G2.PL1!$C$10:$AF$35,17,0)</f>
        <v>21000</v>
      </c>
      <c r="U205" s="18">
        <f t="shared" si="6"/>
        <v>168000000</v>
      </c>
      <c r="V205" s="19" t="str">
        <f>VLOOKUP($B205,G2.PL1!$C$10:$AF$35,30,0)</f>
        <v xml:space="preserve">Công ty CP Dược phẩm Imexpharm </v>
      </c>
      <c r="W205" s="17" t="s">
        <v>221</v>
      </c>
      <c r="X205" s="56" t="s">
        <v>219</v>
      </c>
      <c r="Y205" s="41" t="s">
        <v>222</v>
      </c>
      <c r="Z205" s="16"/>
      <c r="AA205" s="21" t="e">
        <f>VLOOKUP(W205,#REF!,2,0)</f>
        <v>#REF!</v>
      </c>
      <c r="AB205" s="16"/>
    </row>
    <row r="206" spans="1:28" ht="48">
      <c r="A206" s="38">
        <v>8</v>
      </c>
      <c r="B206" s="38" t="s">
        <v>75</v>
      </c>
      <c r="C206" s="17" t="str">
        <f>VLOOKUP(B206,G2.PL1!$C$10:$D$34,2,0)</f>
        <v>Zanimex 1,5g</v>
      </c>
      <c r="D206" s="17" t="str">
        <f>VLOOKUP($B206,G2.PL1!$C$10:$E$34,3,0)</f>
        <v>Cefuroxim (dưới dạng Cefuroxim natri)</v>
      </c>
      <c r="E206" s="17" t="str">
        <f>VLOOKUP($B206,G2.PL1!$C$10:$F$34,4,0)</f>
        <v>1,5g</v>
      </c>
      <c r="F206" s="17" t="str">
        <f>VLOOKUP($B206,G2.PL1!$C$10:$AF$35,5,0)</f>
        <v>Tiêm</v>
      </c>
      <c r="G206" s="17" t="str">
        <f>VLOOKUP($B206,G2.PL1!$C$10:$AF$35,6,0)</f>
        <v>Thuốc bột pha tiêm</v>
      </c>
      <c r="H206" s="17" t="str">
        <f>VLOOKUP($B206,G2.PL1!$C$10:$AF$35,7,0)</f>
        <v>Hộp 10 lọ</v>
      </c>
      <c r="I206" s="38" t="s">
        <v>13</v>
      </c>
      <c r="J206" s="17" t="str">
        <f>VLOOKUP($B206,G2.PL1!$C$10:$AF$35,9,0)</f>
        <v>24 tháng</v>
      </c>
      <c r="K206" s="17" t="str">
        <f>VLOOKUP($B206,G2.PL1!$C$10:$AF$35,10,0)</f>
        <v>VD-34181-20</v>
      </c>
      <c r="L206" s="17" t="str">
        <f>VLOOKUP($B206,G2.PL1!$C$10:$AF$35,11,0)</f>
        <v>Chi nhánh 3 - Công ty cổ phần dược phẩm Imexpharm tại Bình Dương</v>
      </c>
      <c r="M206" s="17" t="str">
        <f>VLOOKUP($B206,G2.PL1!$C$10:$AF$35,12,0)</f>
        <v>Việt Nam</v>
      </c>
      <c r="N206" s="17" t="str">
        <f>VLOOKUP($B206,G2.PL1!$C$10:$AF$35,13,0)</f>
        <v>Lọ</v>
      </c>
      <c r="O206" s="39">
        <v>2500</v>
      </c>
      <c r="P206" s="39">
        <v>2500</v>
      </c>
      <c r="Q206" s="39">
        <v>2500</v>
      </c>
      <c r="R206" s="39">
        <v>2500</v>
      </c>
      <c r="S206" s="40">
        <v>10000</v>
      </c>
      <c r="T206" s="19">
        <f>VLOOKUP($B206,G2.PL1!$C$10:$AF$35,17,0)</f>
        <v>21000</v>
      </c>
      <c r="U206" s="18">
        <f t="shared" si="6"/>
        <v>210000000</v>
      </c>
      <c r="V206" s="19" t="str">
        <f>VLOOKUP($B206,G2.PL1!$C$10:$AF$35,30,0)</f>
        <v xml:space="preserve">Công ty CP Dược phẩm Imexpharm </v>
      </c>
      <c r="W206" s="17" t="s">
        <v>349</v>
      </c>
      <c r="X206" s="56" t="s">
        <v>219</v>
      </c>
      <c r="Y206" s="41" t="s">
        <v>350</v>
      </c>
      <c r="Z206" s="16"/>
      <c r="AA206" s="21" t="e">
        <f>VLOOKUP(W206,#REF!,2,0)</f>
        <v>#REF!</v>
      </c>
      <c r="AB206" s="16"/>
    </row>
    <row r="207" spans="1:28" ht="48">
      <c r="A207" s="38">
        <v>8</v>
      </c>
      <c r="B207" s="38" t="s">
        <v>75</v>
      </c>
      <c r="C207" s="17" t="str">
        <f>VLOOKUP(B207,G2.PL1!$C$10:$D$34,2,0)</f>
        <v>Zanimex 1,5g</v>
      </c>
      <c r="D207" s="17" t="str">
        <f>VLOOKUP($B207,G2.PL1!$C$10:$E$34,3,0)</f>
        <v>Cefuroxim (dưới dạng Cefuroxim natri)</v>
      </c>
      <c r="E207" s="17" t="str">
        <f>VLOOKUP($B207,G2.PL1!$C$10:$F$34,4,0)</f>
        <v>1,5g</v>
      </c>
      <c r="F207" s="17" t="str">
        <f>VLOOKUP($B207,G2.PL1!$C$10:$AF$35,5,0)</f>
        <v>Tiêm</v>
      </c>
      <c r="G207" s="17" t="str">
        <f>VLOOKUP($B207,G2.PL1!$C$10:$AF$35,6,0)</f>
        <v>Thuốc bột pha tiêm</v>
      </c>
      <c r="H207" s="17" t="str">
        <f>VLOOKUP($B207,G2.PL1!$C$10:$AF$35,7,0)</f>
        <v>Hộp 10 lọ</v>
      </c>
      <c r="I207" s="38" t="s">
        <v>13</v>
      </c>
      <c r="J207" s="17" t="str">
        <f>VLOOKUP($B207,G2.PL1!$C$10:$AF$35,9,0)</f>
        <v>24 tháng</v>
      </c>
      <c r="K207" s="17" t="str">
        <f>VLOOKUP($B207,G2.PL1!$C$10:$AF$35,10,0)</f>
        <v>VD-34181-20</v>
      </c>
      <c r="L207" s="17" t="str">
        <f>VLOOKUP($B207,G2.PL1!$C$10:$AF$35,11,0)</f>
        <v>Chi nhánh 3 - Công ty cổ phần dược phẩm Imexpharm tại Bình Dương</v>
      </c>
      <c r="M207" s="17" t="str">
        <f>VLOOKUP($B207,G2.PL1!$C$10:$AF$35,12,0)</f>
        <v>Việt Nam</v>
      </c>
      <c r="N207" s="17" t="str">
        <f>VLOOKUP($B207,G2.PL1!$C$10:$AF$35,13,0)</f>
        <v>Lọ</v>
      </c>
      <c r="O207" s="39">
        <v>3000</v>
      </c>
      <c r="P207" s="39">
        <v>3000</v>
      </c>
      <c r="Q207" s="39">
        <v>3000</v>
      </c>
      <c r="R207" s="39">
        <v>3000</v>
      </c>
      <c r="S207" s="40">
        <v>12000</v>
      </c>
      <c r="T207" s="19">
        <f>VLOOKUP($B207,G2.PL1!$C$10:$AF$35,17,0)</f>
        <v>21000</v>
      </c>
      <c r="U207" s="18">
        <f t="shared" si="6"/>
        <v>252000000</v>
      </c>
      <c r="V207" s="19" t="str">
        <f>VLOOKUP($B207,G2.PL1!$C$10:$AF$35,30,0)</f>
        <v xml:space="preserve">Công ty CP Dược phẩm Imexpharm </v>
      </c>
      <c r="W207" s="17" t="s">
        <v>351</v>
      </c>
      <c r="X207" s="56" t="s">
        <v>219</v>
      </c>
      <c r="Y207" s="41" t="s">
        <v>352</v>
      </c>
      <c r="Z207" s="16"/>
      <c r="AA207" s="21" t="e">
        <f>VLOOKUP(W207,#REF!,2,0)</f>
        <v>#REF!</v>
      </c>
      <c r="AB207" s="16"/>
    </row>
    <row r="208" spans="1:28" ht="48">
      <c r="A208" s="38">
        <v>8</v>
      </c>
      <c r="B208" s="38" t="s">
        <v>75</v>
      </c>
      <c r="C208" s="17" t="str">
        <f>VLOOKUP(B208,G2.PL1!$C$10:$D$34,2,0)</f>
        <v>Zanimex 1,5g</v>
      </c>
      <c r="D208" s="17" t="str">
        <f>VLOOKUP($B208,G2.PL1!$C$10:$E$34,3,0)</f>
        <v>Cefuroxim (dưới dạng Cefuroxim natri)</v>
      </c>
      <c r="E208" s="17" t="str">
        <f>VLOOKUP($B208,G2.PL1!$C$10:$F$34,4,0)</f>
        <v>1,5g</v>
      </c>
      <c r="F208" s="17" t="str">
        <f>VLOOKUP($B208,G2.PL1!$C$10:$AF$35,5,0)</f>
        <v>Tiêm</v>
      </c>
      <c r="G208" s="17" t="str">
        <f>VLOOKUP($B208,G2.PL1!$C$10:$AF$35,6,0)</f>
        <v>Thuốc bột pha tiêm</v>
      </c>
      <c r="H208" s="17" t="str">
        <f>VLOOKUP($B208,G2.PL1!$C$10:$AF$35,7,0)</f>
        <v>Hộp 10 lọ</v>
      </c>
      <c r="I208" s="38" t="s">
        <v>13</v>
      </c>
      <c r="J208" s="17" t="str">
        <f>VLOOKUP($B208,G2.PL1!$C$10:$AF$35,9,0)</f>
        <v>24 tháng</v>
      </c>
      <c r="K208" s="17" t="str">
        <f>VLOOKUP($B208,G2.PL1!$C$10:$AF$35,10,0)</f>
        <v>VD-34181-20</v>
      </c>
      <c r="L208" s="17" t="str">
        <f>VLOOKUP($B208,G2.PL1!$C$10:$AF$35,11,0)</f>
        <v>Chi nhánh 3 - Công ty cổ phần dược phẩm Imexpharm tại Bình Dương</v>
      </c>
      <c r="M208" s="17" t="str">
        <f>VLOOKUP($B208,G2.PL1!$C$10:$AF$35,12,0)</f>
        <v>Việt Nam</v>
      </c>
      <c r="N208" s="17" t="str">
        <f>VLOOKUP($B208,G2.PL1!$C$10:$AF$35,13,0)</f>
        <v>Lọ</v>
      </c>
      <c r="O208" s="39">
        <v>750</v>
      </c>
      <c r="P208" s="39">
        <v>750</v>
      </c>
      <c r="Q208" s="39">
        <v>750</v>
      </c>
      <c r="R208" s="39">
        <v>750</v>
      </c>
      <c r="S208" s="40">
        <v>3000</v>
      </c>
      <c r="T208" s="19">
        <f>VLOOKUP($B208,G2.PL1!$C$10:$AF$35,17,0)</f>
        <v>21000</v>
      </c>
      <c r="U208" s="18">
        <f t="shared" si="6"/>
        <v>63000000</v>
      </c>
      <c r="V208" s="19" t="str">
        <f>VLOOKUP($B208,G2.PL1!$C$10:$AF$35,30,0)</f>
        <v xml:space="preserve">Công ty CP Dược phẩm Imexpharm </v>
      </c>
      <c r="W208" s="17" t="s">
        <v>629</v>
      </c>
      <c r="X208" s="56" t="s">
        <v>219</v>
      </c>
      <c r="Y208" s="41" t="s">
        <v>630</v>
      </c>
      <c r="Z208" s="16"/>
      <c r="AA208" s="21" t="e">
        <f>VLOOKUP(W208,#REF!,2,0)</f>
        <v>#REF!</v>
      </c>
      <c r="AB208" s="16"/>
    </row>
    <row r="209" spans="1:28" ht="48">
      <c r="A209" s="38">
        <v>8</v>
      </c>
      <c r="B209" s="38" t="s">
        <v>75</v>
      </c>
      <c r="C209" s="17" t="str">
        <f>VLOOKUP(B209,G2.PL1!$C$10:$D$34,2,0)</f>
        <v>Zanimex 1,5g</v>
      </c>
      <c r="D209" s="17" t="str">
        <f>VLOOKUP($B209,G2.PL1!$C$10:$E$34,3,0)</f>
        <v>Cefuroxim (dưới dạng Cefuroxim natri)</v>
      </c>
      <c r="E209" s="17" t="str">
        <f>VLOOKUP($B209,G2.PL1!$C$10:$F$34,4,0)</f>
        <v>1,5g</v>
      </c>
      <c r="F209" s="17" t="str">
        <f>VLOOKUP($B209,G2.PL1!$C$10:$AF$35,5,0)</f>
        <v>Tiêm</v>
      </c>
      <c r="G209" s="17" t="str">
        <f>VLOOKUP($B209,G2.PL1!$C$10:$AF$35,6,0)</f>
        <v>Thuốc bột pha tiêm</v>
      </c>
      <c r="H209" s="17" t="str">
        <f>VLOOKUP($B209,G2.PL1!$C$10:$AF$35,7,0)</f>
        <v>Hộp 10 lọ</v>
      </c>
      <c r="I209" s="38" t="s">
        <v>13</v>
      </c>
      <c r="J209" s="17" t="str">
        <f>VLOOKUP($B209,G2.PL1!$C$10:$AF$35,9,0)</f>
        <v>24 tháng</v>
      </c>
      <c r="K209" s="17" t="str">
        <f>VLOOKUP($B209,G2.PL1!$C$10:$AF$35,10,0)</f>
        <v>VD-34181-20</v>
      </c>
      <c r="L209" s="17" t="str">
        <f>VLOOKUP($B209,G2.PL1!$C$10:$AF$35,11,0)</f>
        <v>Chi nhánh 3 - Công ty cổ phần dược phẩm Imexpharm tại Bình Dương</v>
      </c>
      <c r="M209" s="17" t="str">
        <f>VLOOKUP($B209,G2.PL1!$C$10:$AF$35,12,0)</f>
        <v>Việt Nam</v>
      </c>
      <c r="N209" s="17" t="str">
        <f>VLOOKUP($B209,G2.PL1!$C$10:$AF$35,13,0)</f>
        <v>Lọ</v>
      </c>
      <c r="O209" s="39">
        <v>2000</v>
      </c>
      <c r="P209" s="39">
        <v>2000</v>
      </c>
      <c r="Q209" s="39">
        <v>2000</v>
      </c>
      <c r="R209" s="39">
        <v>2000</v>
      </c>
      <c r="S209" s="40">
        <v>8000</v>
      </c>
      <c r="T209" s="19">
        <f>VLOOKUP($B209,G2.PL1!$C$10:$AF$35,17,0)</f>
        <v>21000</v>
      </c>
      <c r="U209" s="18">
        <f t="shared" ref="U209:U272" si="7">S209*T209</f>
        <v>168000000</v>
      </c>
      <c r="V209" s="19" t="str">
        <f>VLOOKUP($B209,G2.PL1!$C$10:$AF$35,30,0)</f>
        <v xml:space="preserve">Công ty CP Dược phẩm Imexpharm </v>
      </c>
      <c r="W209" s="17" t="s">
        <v>633</v>
      </c>
      <c r="X209" s="56" t="s">
        <v>219</v>
      </c>
      <c r="Y209" s="41" t="s">
        <v>634</v>
      </c>
      <c r="Z209" s="16"/>
      <c r="AA209" s="21" t="e">
        <f>VLOOKUP(W209,#REF!,2,0)</f>
        <v>#REF!</v>
      </c>
      <c r="AB209" s="16"/>
    </row>
    <row r="210" spans="1:28" ht="48">
      <c r="A210" s="38">
        <v>8</v>
      </c>
      <c r="B210" s="38" t="s">
        <v>75</v>
      </c>
      <c r="C210" s="17" t="str">
        <f>VLOOKUP(B210,G2.PL1!$C$10:$D$34,2,0)</f>
        <v>Zanimex 1,5g</v>
      </c>
      <c r="D210" s="17" t="str">
        <f>VLOOKUP($B210,G2.PL1!$C$10:$E$34,3,0)</f>
        <v>Cefuroxim (dưới dạng Cefuroxim natri)</v>
      </c>
      <c r="E210" s="17" t="str">
        <f>VLOOKUP($B210,G2.PL1!$C$10:$F$34,4,0)</f>
        <v>1,5g</v>
      </c>
      <c r="F210" s="17" t="str">
        <f>VLOOKUP($B210,G2.PL1!$C$10:$AF$35,5,0)</f>
        <v>Tiêm</v>
      </c>
      <c r="G210" s="17" t="str">
        <f>VLOOKUP($B210,G2.PL1!$C$10:$AF$35,6,0)</f>
        <v>Thuốc bột pha tiêm</v>
      </c>
      <c r="H210" s="17" t="str">
        <f>VLOOKUP($B210,G2.PL1!$C$10:$AF$35,7,0)</f>
        <v>Hộp 10 lọ</v>
      </c>
      <c r="I210" s="38" t="s">
        <v>13</v>
      </c>
      <c r="J210" s="17" t="str">
        <f>VLOOKUP($B210,G2.PL1!$C$10:$AF$35,9,0)</f>
        <v>24 tháng</v>
      </c>
      <c r="K210" s="17" t="str">
        <f>VLOOKUP($B210,G2.PL1!$C$10:$AF$35,10,0)</f>
        <v>VD-34181-20</v>
      </c>
      <c r="L210" s="17" t="str">
        <f>VLOOKUP($B210,G2.PL1!$C$10:$AF$35,11,0)</f>
        <v>Chi nhánh 3 - Công ty cổ phần dược phẩm Imexpharm tại Bình Dương</v>
      </c>
      <c r="M210" s="17" t="str">
        <f>VLOOKUP($B210,G2.PL1!$C$10:$AF$35,12,0)</f>
        <v>Việt Nam</v>
      </c>
      <c r="N210" s="17" t="str">
        <f>VLOOKUP($B210,G2.PL1!$C$10:$AF$35,13,0)</f>
        <v>Lọ</v>
      </c>
      <c r="O210" s="39">
        <v>2000</v>
      </c>
      <c r="P210" s="39">
        <v>2000</v>
      </c>
      <c r="Q210" s="39">
        <v>2000</v>
      </c>
      <c r="R210" s="39">
        <v>2000</v>
      </c>
      <c r="S210" s="40">
        <v>8000</v>
      </c>
      <c r="T210" s="19">
        <f>VLOOKUP($B210,G2.PL1!$C$10:$AF$35,17,0)</f>
        <v>21000</v>
      </c>
      <c r="U210" s="18">
        <f t="shared" si="7"/>
        <v>168000000</v>
      </c>
      <c r="V210" s="19" t="str">
        <f>VLOOKUP($B210,G2.PL1!$C$10:$AF$35,30,0)</f>
        <v xml:space="preserve">Công ty CP Dược phẩm Imexpharm </v>
      </c>
      <c r="W210" s="17" t="s">
        <v>508</v>
      </c>
      <c r="X210" s="56" t="s">
        <v>219</v>
      </c>
      <c r="Y210" s="41" t="s">
        <v>509</v>
      </c>
      <c r="Z210" s="16"/>
      <c r="AA210" s="21" t="e">
        <f>VLOOKUP(W210,#REF!,2,0)</f>
        <v>#REF!</v>
      </c>
      <c r="AB210" s="16"/>
    </row>
    <row r="211" spans="1:28" ht="48">
      <c r="A211" s="38">
        <v>8</v>
      </c>
      <c r="B211" s="38" t="s">
        <v>75</v>
      </c>
      <c r="C211" s="17" t="str">
        <f>VLOOKUP(B211,G2.PL1!$C$10:$D$34,2,0)</f>
        <v>Zanimex 1,5g</v>
      </c>
      <c r="D211" s="17" t="str">
        <f>VLOOKUP($B211,G2.PL1!$C$10:$E$34,3,0)</f>
        <v>Cefuroxim (dưới dạng Cefuroxim natri)</v>
      </c>
      <c r="E211" s="17" t="str">
        <f>VLOOKUP($B211,G2.PL1!$C$10:$F$34,4,0)</f>
        <v>1,5g</v>
      </c>
      <c r="F211" s="17" t="str">
        <f>VLOOKUP($B211,G2.PL1!$C$10:$AF$35,5,0)</f>
        <v>Tiêm</v>
      </c>
      <c r="G211" s="17" t="str">
        <f>VLOOKUP($B211,G2.PL1!$C$10:$AF$35,6,0)</f>
        <v>Thuốc bột pha tiêm</v>
      </c>
      <c r="H211" s="17" t="str">
        <f>VLOOKUP($B211,G2.PL1!$C$10:$AF$35,7,0)</f>
        <v>Hộp 10 lọ</v>
      </c>
      <c r="I211" s="38" t="s">
        <v>13</v>
      </c>
      <c r="J211" s="17" t="str">
        <f>VLOOKUP($B211,G2.PL1!$C$10:$AF$35,9,0)</f>
        <v>24 tháng</v>
      </c>
      <c r="K211" s="17" t="str">
        <f>VLOOKUP($B211,G2.PL1!$C$10:$AF$35,10,0)</f>
        <v>VD-34181-20</v>
      </c>
      <c r="L211" s="17" t="str">
        <f>VLOOKUP($B211,G2.PL1!$C$10:$AF$35,11,0)</f>
        <v>Chi nhánh 3 - Công ty cổ phần dược phẩm Imexpharm tại Bình Dương</v>
      </c>
      <c r="M211" s="17" t="str">
        <f>VLOOKUP($B211,G2.PL1!$C$10:$AF$35,12,0)</f>
        <v>Việt Nam</v>
      </c>
      <c r="N211" s="17" t="str">
        <f>VLOOKUP($B211,G2.PL1!$C$10:$AF$35,13,0)</f>
        <v>Lọ</v>
      </c>
      <c r="O211" s="39">
        <v>700</v>
      </c>
      <c r="P211" s="39">
        <v>800</v>
      </c>
      <c r="Q211" s="39">
        <v>800</v>
      </c>
      <c r="R211" s="39">
        <v>700</v>
      </c>
      <c r="S211" s="40">
        <v>3000</v>
      </c>
      <c r="T211" s="19">
        <f>VLOOKUP($B211,G2.PL1!$C$10:$AF$35,17,0)</f>
        <v>21000</v>
      </c>
      <c r="U211" s="18">
        <f t="shared" si="7"/>
        <v>63000000</v>
      </c>
      <c r="V211" s="19" t="str">
        <f>VLOOKUP($B211,G2.PL1!$C$10:$AF$35,30,0)</f>
        <v xml:space="preserve">Công ty CP Dược phẩm Imexpharm </v>
      </c>
      <c r="W211" s="17" t="s">
        <v>357</v>
      </c>
      <c r="X211" s="56" t="s">
        <v>219</v>
      </c>
      <c r="Y211" s="41" t="s">
        <v>358</v>
      </c>
      <c r="Z211" s="16"/>
      <c r="AA211" s="21" t="e">
        <f>VLOOKUP(W211,#REF!,2,0)</f>
        <v>#REF!</v>
      </c>
      <c r="AB211" s="16"/>
    </row>
    <row r="212" spans="1:28" ht="48">
      <c r="A212" s="38">
        <v>8</v>
      </c>
      <c r="B212" s="38" t="s">
        <v>75</v>
      </c>
      <c r="C212" s="17" t="str">
        <f>VLOOKUP(B212,G2.PL1!$C$10:$D$34,2,0)</f>
        <v>Zanimex 1,5g</v>
      </c>
      <c r="D212" s="17" t="str">
        <f>VLOOKUP($B212,G2.PL1!$C$10:$E$34,3,0)</f>
        <v>Cefuroxim (dưới dạng Cefuroxim natri)</v>
      </c>
      <c r="E212" s="17" t="str">
        <f>VLOOKUP($B212,G2.PL1!$C$10:$F$34,4,0)</f>
        <v>1,5g</v>
      </c>
      <c r="F212" s="17" t="str">
        <f>VLOOKUP($B212,G2.PL1!$C$10:$AF$35,5,0)</f>
        <v>Tiêm</v>
      </c>
      <c r="G212" s="17" t="str">
        <f>VLOOKUP($B212,G2.PL1!$C$10:$AF$35,6,0)</f>
        <v>Thuốc bột pha tiêm</v>
      </c>
      <c r="H212" s="17" t="str">
        <f>VLOOKUP($B212,G2.PL1!$C$10:$AF$35,7,0)</f>
        <v>Hộp 10 lọ</v>
      </c>
      <c r="I212" s="38" t="s">
        <v>13</v>
      </c>
      <c r="J212" s="17" t="str">
        <f>VLOOKUP($B212,G2.PL1!$C$10:$AF$35,9,0)</f>
        <v>24 tháng</v>
      </c>
      <c r="K212" s="17" t="str">
        <f>VLOOKUP($B212,G2.PL1!$C$10:$AF$35,10,0)</f>
        <v>VD-34181-20</v>
      </c>
      <c r="L212" s="17" t="str">
        <f>VLOOKUP($B212,G2.PL1!$C$10:$AF$35,11,0)</f>
        <v>Chi nhánh 3 - Công ty cổ phần dược phẩm Imexpharm tại Bình Dương</v>
      </c>
      <c r="M212" s="17" t="str">
        <f>VLOOKUP($B212,G2.PL1!$C$10:$AF$35,12,0)</f>
        <v>Việt Nam</v>
      </c>
      <c r="N212" s="17" t="str">
        <f>VLOOKUP($B212,G2.PL1!$C$10:$AF$35,13,0)</f>
        <v>Lọ</v>
      </c>
      <c r="O212" s="39">
        <v>3000</v>
      </c>
      <c r="P212" s="39">
        <v>3000</v>
      </c>
      <c r="Q212" s="39">
        <v>3000</v>
      </c>
      <c r="R212" s="39">
        <v>0</v>
      </c>
      <c r="S212" s="40">
        <v>9000</v>
      </c>
      <c r="T212" s="19">
        <f>VLOOKUP($B212,G2.PL1!$C$10:$AF$35,17,0)</f>
        <v>21000</v>
      </c>
      <c r="U212" s="18">
        <f t="shared" si="7"/>
        <v>189000000</v>
      </c>
      <c r="V212" s="19" t="str">
        <f>VLOOKUP($B212,G2.PL1!$C$10:$AF$35,30,0)</f>
        <v xml:space="preserve">Công ty CP Dược phẩm Imexpharm </v>
      </c>
      <c r="W212" s="17" t="s">
        <v>359</v>
      </c>
      <c r="X212" s="56" t="s">
        <v>219</v>
      </c>
      <c r="Y212" s="41" t="s">
        <v>360</v>
      </c>
      <c r="Z212" s="16"/>
      <c r="AA212" s="21" t="e">
        <f>VLOOKUP(W212,#REF!,2,0)</f>
        <v>#REF!</v>
      </c>
      <c r="AB212" s="16"/>
    </row>
    <row r="213" spans="1:28" ht="48">
      <c r="A213" s="38">
        <v>8</v>
      </c>
      <c r="B213" s="38" t="s">
        <v>75</v>
      </c>
      <c r="C213" s="17" t="str">
        <f>VLOOKUP(B213,G2.PL1!$C$10:$D$34,2,0)</f>
        <v>Zanimex 1,5g</v>
      </c>
      <c r="D213" s="17" t="str">
        <f>VLOOKUP($B213,G2.PL1!$C$10:$E$34,3,0)</f>
        <v>Cefuroxim (dưới dạng Cefuroxim natri)</v>
      </c>
      <c r="E213" s="17" t="str">
        <f>VLOOKUP($B213,G2.PL1!$C$10:$F$34,4,0)</f>
        <v>1,5g</v>
      </c>
      <c r="F213" s="17" t="str">
        <f>VLOOKUP($B213,G2.PL1!$C$10:$AF$35,5,0)</f>
        <v>Tiêm</v>
      </c>
      <c r="G213" s="17" t="str">
        <f>VLOOKUP($B213,G2.PL1!$C$10:$AF$35,6,0)</f>
        <v>Thuốc bột pha tiêm</v>
      </c>
      <c r="H213" s="17" t="str">
        <f>VLOOKUP($B213,G2.PL1!$C$10:$AF$35,7,0)</f>
        <v>Hộp 10 lọ</v>
      </c>
      <c r="I213" s="38" t="s">
        <v>13</v>
      </c>
      <c r="J213" s="17" t="str">
        <f>VLOOKUP($B213,G2.PL1!$C$10:$AF$35,9,0)</f>
        <v>24 tháng</v>
      </c>
      <c r="K213" s="17" t="str">
        <f>VLOOKUP($B213,G2.PL1!$C$10:$AF$35,10,0)</f>
        <v>VD-34181-20</v>
      </c>
      <c r="L213" s="17" t="str">
        <f>VLOOKUP($B213,G2.PL1!$C$10:$AF$35,11,0)</f>
        <v>Chi nhánh 3 - Công ty cổ phần dược phẩm Imexpharm tại Bình Dương</v>
      </c>
      <c r="M213" s="17" t="str">
        <f>VLOOKUP($B213,G2.PL1!$C$10:$AF$35,12,0)</f>
        <v>Việt Nam</v>
      </c>
      <c r="N213" s="17" t="str">
        <f>VLOOKUP($B213,G2.PL1!$C$10:$AF$35,13,0)</f>
        <v>Lọ</v>
      </c>
      <c r="O213" s="39">
        <v>1000</v>
      </c>
      <c r="P213" s="39">
        <v>1000</v>
      </c>
      <c r="Q213" s="39">
        <v>1000</v>
      </c>
      <c r="R213" s="39">
        <v>1000</v>
      </c>
      <c r="S213" s="40">
        <v>4000</v>
      </c>
      <c r="T213" s="19">
        <f>VLOOKUP($B213,G2.PL1!$C$10:$AF$35,17,0)</f>
        <v>21000</v>
      </c>
      <c r="U213" s="18">
        <f t="shared" si="7"/>
        <v>84000000</v>
      </c>
      <c r="V213" s="19" t="str">
        <f>VLOOKUP($B213,G2.PL1!$C$10:$AF$35,30,0)</f>
        <v xml:space="preserve">Công ty CP Dược phẩm Imexpharm </v>
      </c>
      <c r="W213" s="17" t="s">
        <v>672</v>
      </c>
      <c r="X213" s="56" t="s">
        <v>219</v>
      </c>
      <c r="Y213" s="41" t="s">
        <v>673</v>
      </c>
      <c r="Z213" s="16"/>
      <c r="AA213" s="21" t="e">
        <f>VLOOKUP(W213,#REF!,2,0)</f>
        <v>#REF!</v>
      </c>
      <c r="AB213" s="16"/>
    </row>
    <row r="214" spans="1:28" ht="48">
      <c r="A214" s="38">
        <v>8</v>
      </c>
      <c r="B214" s="38" t="s">
        <v>75</v>
      </c>
      <c r="C214" s="17" t="str">
        <f>VLOOKUP(B214,G2.PL1!$C$10:$D$34,2,0)</f>
        <v>Zanimex 1,5g</v>
      </c>
      <c r="D214" s="17" t="str">
        <f>VLOOKUP($B214,G2.PL1!$C$10:$E$34,3,0)</f>
        <v>Cefuroxim (dưới dạng Cefuroxim natri)</v>
      </c>
      <c r="E214" s="17" t="str">
        <f>VLOOKUP($B214,G2.PL1!$C$10:$F$34,4,0)</f>
        <v>1,5g</v>
      </c>
      <c r="F214" s="17" t="str">
        <f>VLOOKUP($B214,G2.PL1!$C$10:$AF$35,5,0)</f>
        <v>Tiêm</v>
      </c>
      <c r="G214" s="17" t="str">
        <f>VLOOKUP($B214,G2.PL1!$C$10:$AF$35,6,0)</f>
        <v>Thuốc bột pha tiêm</v>
      </c>
      <c r="H214" s="17" t="str">
        <f>VLOOKUP($B214,G2.PL1!$C$10:$AF$35,7,0)</f>
        <v>Hộp 10 lọ</v>
      </c>
      <c r="I214" s="38" t="s">
        <v>13</v>
      </c>
      <c r="J214" s="17" t="str">
        <f>VLOOKUP($B214,G2.PL1!$C$10:$AF$35,9,0)</f>
        <v>24 tháng</v>
      </c>
      <c r="K214" s="17" t="str">
        <f>VLOOKUP($B214,G2.PL1!$C$10:$AF$35,10,0)</f>
        <v>VD-34181-20</v>
      </c>
      <c r="L214" s="17" t="str">
        <f>VLOOKUP($B214,G2.PL1!$C$10:$AF$35,11,0)</f>
        <v>Chi nhánh 3 - Công ty cổ phần dược phẩm Imexpharm tại Bình Dương</v>
      </c>
      <c r="M214" s="17" t="str">
        <f>VLOOKUP($B214,G2.PL1!$C$10:$AF$35,12,0)</f>
        <v>Việt Nam</v>
      </c>
      <c r="N214" s="17" t="str">
        <f>VLOOKUP($B214,G2.PL1!$C$10:$AF$35,13,0)</f>
        <v>Lọ</v>
      </c>
      <c r="O214" s="39">
        <v>500</v>
      </c>
      <c r="P214" s="39">
        <v>500</v>
      </c>
      <c r="Q214" s="39">
        <v>500</v>
      </c>
      <c r="R214" s="39">
        <v>500</v>
      </c>
      <c r="S214" s="40">
        <v>2000</v>
      </c>
      <c r="T214" s="19">
        <f>VLOOKUP($B214,G2.PL1!$C$10:$AF$35,17,0)</f>
        <v>21000</v>
      </c>
      <c r="U214" s="18">
        <f t="shared" si="7"/>
        <v>42000000</v>
      </c>
      <c r="V214" s="19" t="str">
        <f>VLOOKUP($B214,G2.PL1!$C$10:$AF$35,30,0)</f>
        <v xml:space="preserve">Công ty CP Dược phẩm Imexpharm </v>
      </c>
      <c r="W214" s="17" t="s">
        <v>232</v>
      </c>
      <c r="X214" s="56" t="s">
        <v>219</v>
      </c>
      <c r="Y214" s="41" t="s">
        <v>233</v>
      </c>
      <c r="Z214" s="16"/>
      <c r="AA214" s="21" t="e">
        <f>VLOOKUP(W214,#REF!,2,0)</f>
        <v>#REF!</v>
      </c>
      <c r="AB214" s="16"/>
    </row>
    <row r="215" spans="1:28" ht="48">
      <c r="A215" s="38">
        <v>8</v>
      </c>
      <c r="B215" s="38" t="s">
        <v>75</v>
      </c>
      <c r="C215" s="17" t="str">
        <f>VLOOKUP(B215,G2.PL1!$C$10:$D$34,2,0)</f>
        <v>Zanimex 1,5g</v>
      </c>
      <c r="D215" s="17" t="str">
        <f>VLOOKUP($B215,G2.PL1!$C$10:$E$34,3,0)</f>
        <v>Cefuroxim (dưới dạng Cefuroxim natri)</v>
      </c>
      <c r="E215" s="17" t="str">
        <f>VLOOKUP($B215,G2.PL1!$C$10:$F$34,4,0)</f>
        <v>1,5g</v>
      </c>
      <c r="F215" s="17" t="str">
        <f>VLOOKUP($B215,G2.PL1!$C$10:$AF$35,5,0)</f>
        <v>Tiêm</v>
      </c>
      <c r="G215" s="17" t="str">
        <f>VLOOKUP($B215,G2.PL1!$C$10:$AF$35,6,0)</f>
        <v>Thuốc bột pha tiêm</v>
      </c>
      <c r="H215" s="17" t="str">
        <f>VLOOKUP($B215,G2.PL1!$C$10:$AF$35,7,0)</f>
        <v>Hộp 10 lọ</v>
      </c>
      <c r="I215" s="38" t="s">
        <v>13</v>
      </c>
      <c r="J215" s="17" t="str">
        <f>VLOOKUP($B215,G2.PL1!$C$10:$AF$35,9,0)</f>
        <v>24 tháng</v>
      </c>
      <c r="K215" s="17" t="str">
        <f>VLOOKUP($B215,G2.PL1!$C$10:$AF$35,10,0)</f>
        <v>VD-34181-20</v>
      </c>
      <c r="L215" s="17" t="str">
        <f>VLOOKUP($B215,G2.PL1!$C$10:$AF$35,11,0)</f>
        <v>Chi nhánh 3 - Công ty cổ phần dược phẩm Imexpharm tại Bình Dương</v>
      </c>
      <c r="M215" s="17" t="str">
        <f>VLOOKUP($B215,G2.PL1!$C$10:$AF$35,12,0)</f>
        <v>Việt Nam</v>
      </c>
      <c r="N215" s="17" t="str">
        <f>VLOOKUP($B215,G2.PL1!$C$10:$AF$35,13,0)</f>
        <v>Lọ</v>
      </c>
      <c r="O215" s="39">
        <v>4000</v>
      </c>
      <c r="P215" s="39">
        <v>4000</v>
      </c>
      <c r="Q215" s="39">
        <v>4200</v>
      </c>
      <c r="R215" s="39">
        <v>4200</v>
      </c>
      <c r="S215" s="40">
        <v>16400</v>
      </c>
      <c r="T215" s="19">
        <f>VLOOKUP($B215,G2.PL1!$C$10:$AF$35,17,0)</f>
        <v>21000</v>
      </c>
      <c r="U215" s="18">
        <f t="shared" si="7"/>
        <v>344400000</v>
      </c>
      <c r="V215" s="19" t="str">
        <f>VLOOKUP($B215,G2.PL1!$C$10:$AF$35,30,0)</f>
        <v xml:space="preserve">Công ty CP Dược phẩm Imexpharm </v>
      </c>
      <c r="W215" s="17" t="s">
        <v>234</v>
      </c>
      <c r="X215" s="56" t="s">
        <v>219</v>
      </c>
      <c r="Y215" s="41" t="s">
        <v>235</v>
      </c>
      <c r="Z215" s="16"/>
      <c r="AA215" s="21" t="e">
        <f>VLOOKUP(W215,#REF!,2,0)</f>
        <v>#REF!</v>
      </c>
      <c r="AB215" s="16"/>
    </row>
    <row r="216" spans="1:28" ht="48">
      <c r="A216" s="38">
        <v>8</v>
      </c>
      <c r="B216" s="38" t="s">
        <v>75</v>
      </c>
      <c r="C216" s="17" t="str">
        <f>VLOOKUP(B216,G2.PL1!$C$10:$D$34,2,0)</f>
        <v>Zanimex 1,5g</v>
      </c>
      <c r="D216" s="17" t="str">
        <f>VLOOKUP($B216,G2.PL1!$C$10:$E$34,3,0)</f>
        <v>Cefuroxim (dưới dạng Cefuroxim natri)</v>
      </c>
      <c r="E216" s="17" t="str">
        <f>VLOOKUP($B216,G2.PL1!$C$10:$F$34,4,0)</f>
        <v>1,5g</v>
      </c>
      <c r="F216" s="17" t="str">
        <f>VLOOKUP($B216,G2.PL1!$C$10:$AF$35,5,0)</f>
        <v>Tiêm</v>
      </c>
      <c r="G216" s="17" t="str">
        <f>VLOOKUP($B216,G2.PL1!$C$10:$AF$35,6,0)</f>
        <v>Thuốc bột pha tiêm</v>
      </c>
      <c r="H216" s="17" t="str">
        <f>VLOOKUP($B216,G2.PL1!$C$10:$AF$35,7,0)</f>
        <v>Hộp 10 lọ</v>
      </c>
      <c r="I216" s="38" t="s">
        <v>13</v>
      </c>
      <c r="J216" s="17" t="str">
        <f>VLOOKUP($B216,G2.PL1!$C$10:$AF$35,9,0)</f>
        <v>24 tháng</v>
      </c>
      <c r="K216" s="17" t="str">
        <f>VLOOKUP($B216,G2.PL1!$C$10:$AF$35,10,0)</f>
        <v>VD-34181-20</v>
      </c>
      <c r="L216" s="17" t="str">
        <f>VLOOKUP($B216,G2.PL1!$C$10:$AF$35,11,0)</f>
        <v>Chi nhánh 3 - Công ty cổ phần dược phẩm Imexpharm tại Bình Dương</v>
      </c>
      <c r="M216" s="17" t="str">
        <f>VLOOKUP($B216,G2.PL1!$C$10:$AF$35,12,0)</f>
        <v>Việt Nam</v>
      </c>
      <c r="N216" s="17" t="str">
        <f>VLOOKUP($B216,G2.PL1!$C$10:$AF$35,13,0)</f>
        <v>Lọ</v>
      </c>
      <c r="O216" s="39">
        <v>550</v>
      </c>
      <c r="P216" s="39">
        <v>550</v>
      </c>
      <c r="Q216" s="39">
        <v>550</v>
      </c>
      <c r="R216" s="39">
        <v>550</v>
      </c>
      <c r="S216" s="40">
        <v>2200</v>
      </c>
      <c r="T216" s="19">
        <f>VLOOKUP($B216,G2.PL1!$C$10:$AF$35,17,0)</f>
        <v>21000</v>
      </c>
      <c r="U216" s="18">
        <f t="shared" si="7"/>
        <v>46200000</v>
      </c>
      <c r="V216" s="19" t="str">
        <f>VLOOKUP($B216,G2.PL1!$C$10:$AF$35,30,0)</f>
        <v xml:space="preserve">Công ty CP Dược phẩm Imexpharm </v>
      </c>
      <c r="W216" s="17" t="s">
        <v>700</v>
      </c>
      <c r="X216" s="56" t="s">
        <v>512</v>
      </c>
      <c r="Y216" s="41" t="s">
        <v>701</v>
      </c>
      <c r="Z216" s="16"/>
      <c r="AA216" s="21" t="e">
        <f>VLOOKUP(W216,#REF!,2,0)</f>
        <v>#REF!</v>
      </c>
      <c r="AB216" s="16"/>
    </row>
    <row r="217" spans="1:28" ht="48">
      <c r="A217" s="38">
        <v>8</v>
      </c>
      <c r="B217" s="38" t="s">
        <v>75</v>
      </c>
      <c r="C217" s="17" t="str">
        <f>VLOOKUP(B217,G2.PL1!$C$10:$D$34,2,0)</f>
        <v>Zanimex 1,5g</v>
      </c>
      <c r="D217" s="17" t="str">
        <f>VLOOKUP($B217,G2.PL1!$C$10:$E$34,3,0)</f>
        <v>Cefuroxim (dưới dạng Cefuroxim natri)</v>
      </c>
      <c r="E217" s="17" t="str">
        <f>VLOOKUP($B217,G2.PL1!$C$10:$F$34,4,0)</f>
        <v>1,5g</v>
      </c>
      <c r="F217" s="17" t="str">
        <f>VLOOKUP($B217,G2.PL1!$C$10:$AF$35,5,0)</f>
        <v>Tiêm</v>
      </c>
      <c r="G217" s="17" t="str">
        <f>VLOOKUP($B217,G2.PL1!$C$10:$AF$35,6,0)</f>
        <v>Thuốc bột pha tiêm</v>
      </c>
      <c r="H217" s="17" t="str">
        <f>VLOOKUP($B217,G2.PL1!$C$10:$AF$35,7,0)</f>
        <v>Hộp 10 lọ</v>
      </c>
      <c r="I217" s="38" t="s">
        <v>13</v>
      </c>
      <c r="J217" s="17" t="str">
        <f>VLOOKUP($B217,G2.PL1!$C$10:$AF$35,9,0)</f>
        <v>24 tháng</v>
      </c>
      <c r="K217" s="17" t="str">
        <f>VLOOKUP($B217,G2.PL1!$C$10:$AF$35,10,0)</f>
        <v>VD-34181-20</v>
      </c>
      <c r="L217" s="17" t="str">
        <f>VLOOKUP($B217,G2.PL1!$C$10:$AF$35,11,0)</f>
        <v>Chi nhánh 3 - Công ty cổ phần dược phẩm Imexpharm tại Bình Dương</v>
      </c>
      <c r="M217" s="17" t="str">
        <f>VLOOKUP($B217,G2.PL1!$C$10:$AF$35,12,0)</f>
        <v>Việt Nam</v>
      </c>
      <c r="N217" s="17" t="str">
        <f>VLOOKUP($B217,G2.PL1!$C$10:$AF$35,13,0)</f>
        <v>Lọ</v>
      </c>
      <c r="O217" s="39">
        <v>120</v>
      </c>
      <c r="P217" s="39">
        <v>120</v>
      </c>
      <c r="Q217" s="39">
        <v>120</v>
      </c>
      <c r="R217" s="39">
        <v>140</v>
      </c>
      <c r="S217" s="40">
        <v>500</v>
      </c>
      <c r="T217" s="19">
        <f>VLOOKUP($B217,G2.PL1!$C$10:$AF$35,17,0)</f>
        <v>21000</v>
      </c>
      <c r="U217" s="18">
        <f t="shared" si="7"/>
        <v>10500000</v>
      </c>
      <c r="V217" s="19" t="str">
        <f>VLOOKUP($B217,G2.PL1!$C$10:$AF$35,30,0)</f>
        <v xml:space="preserve">Công ty CP Dược phẩm Imexpharm </v>
      </c>
      <c r="W217" s="17" t="s">
        <v>396</v>
      </c>
      <c r="X217" s="56" t="s">
        <v>237</v>
      </c>
      <c r="Y217" s="41" t="s">
        <v>397</v>
      </c>
      <c r="Z217" s="16"/>
      <c r="AA217" s="21" t="e">
        <f>VLOOKUP(W217,#REF!,2,0)</f>
        <v>#REF!</v>
      </c>
      <c r="AB217" s="16"/>
    </row>
    <row r="218" spans="1:28" ht="48">
      <c r="A218" s="38">
        <v>8</v>
      </c>
      <c r="B218" s="38" t="s">
        <v>75</v>
      </c>
      <c r="C218" s="17" t="str">
        <f>VLOOKUP(B218,G2.PL1!$C$10:$D$34,2,0)</f>
        <v>Zanimex 1,5g</v>
      </c>
      <c r="D218" s="17" t="str">
        <f>VLOOKUP($B218,G2.PL1!$C$10:$E$34,3,0)</f>
        <v>Cefuroxim (dưới dạng Cefuroxim natri)</v>
      </c>
      <c r="E218" s="17" t="str">
        <f>VLOOKUP($B218,G2.PL1!$C$10:$F$34,4,0)</f>
        <v>1,5g</v>
      </c>
      <c r="F218" s="17" t="str">
        <f>VLOOKUP($B218,G2.PL1!$C$10:$AF$35,5,0)</f>
        <v>Tiêm</v>
      </c>
      <c r="G218" s="17" t="str">
        <f>VLOOKUP($B218,G2.PL1!$C$10:$AF$35,6,0)</f>
        <v>Thuốc bột pha tiêm</v>
      </c>
      <c r="H218" s="17" t="str">
        <f>VLOOKUP($B218,G2.PL1!$C$10:$AF$35,7,0)</f>
        <v>Hộp 10 lọ</v>
      </c>
      <c r="I218" s="38" t="s">
        <v>13</v>
      </c>
      <c r="J218" s="17" t="str">
        <f>VLOOKUP($B218,G2.PL1!$C$10:$AF$35,9,0)</f>
        <v>24 tháng</v>
      </c>
      <c r="K218" s="17" t="str">
        <f>VLOOKUP($B218,G2.PL1!$C$10:$AF$35,10,0)</f>
        <v>VD-34181-20</v>
      </c>
      <c r="L218" s="17" t="str">
        <f>VLOOKUP($B218,G2.PL1!$C$10:$AF$35,11,0)</f>
        <v>Chi nhánh 3 - Công ty cổ phần dược phẩm Imexpharm tại Bình Dương</v>
      </c>
      <c r="M218" s="17" t="str">
        <f>VLOOKUP($B218,G2.PL1!$C$10:$AF$35,12,0)</f>
        <v>Việt Nam</v>
      </c>
      <c r="N218" s="17" t="str">
        <f>VLOOKUP($B218,G2.PL1!$C$10:$AF$35,13,0)</f>
        <v>Lọ</v>
      </c>
      <c r="O218" s="39">
        <v>70</v>
      </c>
      <c r="P218" s="39">
        <v>70</v>
      </c>
      <c r="Q218" s="39">
        <v>70</v>
      </c>
      <c r="R218" s="39">
        <v>70</v>
      </c>
      <c r="S218" s="40">
        <v>280</v>
      </c>
      <c r="T218" s="19">
        <f>VLOOKUP($B218,G2.PL1!$C$10:$AF$35,17,0)</f>
        <v>21000</v>
      </c>
      <c r="U218" s="18">
        <f t="shared" si="7"/>
        <v>5880000</v>
      </c>
      <c r="V218" s="19" t="str">
        <f>VLOOKUP($B218,G2.PL1!$C$10:$AF$35,30,0)</f>
        <v xml:space="preserve">Công ty CP Dược phẩm Imexpharm </v>
      </c>
      <c r="W218" s="17" t="s">
        <v>517</v>
      </c>
      <c r="X218" s="56" t="s">
        <v>237</v>
      </c>
      <c r="Y218" s="41" t="s">
        <v>518</v>
      </c>
      <c r="Z218" s="16"/>
      <c r="AA218" s="21" t="e">
        <f>VLOOKUP(W218,#REF!,2,0)</f>
        <v>#REF!</v>
      </c>
      <c r="AB218" s="16"/>
    </row>
    <row r="219" spans="1:28" ht="48">
      <c r="A219" s="38">
        <v>8</v>
      </c>
      <c r="B219" s="38" t="s">
        <v>75</v>
      </c>
      <c r="C219" s="17" t="str">
        <f>VLOOKUP(B219,G2.PL1!$C$10:$D$34,2,0)</f>
        <v>Zanimex 1,5g</v>
      </c>
      <c r="D219" s="17" t="str">
        <f>VLOOKUP($B219,G2.PL1!$C$10:$E$34,3,0)</f>
        <v>Cefuroxim (dưới dạng Cefuroxim natri)</v>
      </c>
      <c r="E219" s="17" t="str">
        <f>VLOOKUP($B219,G2.PL1!$C$10:$F$34,4,0)</f>
        <v>1,5g</v>
      </c>
      <c r="F219" s="17" t="str">
        <f>VLOOKUP($B219,G2.PL1!$C$10:$AF$35,5,0)</f>
        <v>Tiêm</v>
      </c>
      <c r="G219" s="17" t="str">
        <f>VLOOKUP($B219,G2.PL1!$C$10:$AF$35,6,0)</f>
        <v>Thuốc bột pha tiêm</v>
      </c>
      <c r="H219" s="17" t="str">
        <f>VLOOKUP($B219,G2.PL1!$C$10:$AF$35,7,0)</f>
        <v>Hộp 10 lọ</v>
      </c>
      <c r="I219" s="38" t="s">
        <v>13</v>
      </c>
      <c r="J219" s="17" t="str">
        <f>VLOOKUP($B219,G2.PL1!$C$10:$AF$35,9,0)</f>
        <v>24 tháng</v>
      </c>
      <c r="K219" s="17" t="str">
        <f>VLOOKUP($B219,G2.PL1!$C$10:$AF$35,10,0)</f>
        <v>VD-34181-20</v>
      </c>
      <c r="L219" s="17" t="str">
        <f>VLOOKUP($B219,G2.PL1!$C$10:$AF$35,11,0)</f>
        <v>Chi nhánh 3 - Công ty cổ phần dược phẩm Imexpharm tại Bình Dương</v>
      </c>
      <c r="M219" s="17" t="str">
        <f>VLOOKUP($B219,G2.PL1!$C$10:$AF$35,12,0)</f>
        <v>Việt Nam</v>
      </c>
      <c r="N219" s="17" t="str">
        <f>VLOOKUP($B219,G2.PL1!$C$10:$AF$35,13,0)</f>
        <v>Lọ</v>
      </c>
      <c r="O219" s="39">
        <v>200</v>
      </c>
      <c r="P219" s="39">
        <v>200</v>
      </c>
      <c r="Q219" s="39">
        <v>200</v>
      </c>
      <c r="R219" s="39">
        <v>200</v>
      </c>
      <c r="S219" s="40">
        <v>800</v>
      </c>
      <c r="T219" s="19">
        <f>VLOOKUP($B219,G2.PL1!$C$10:$AF$35,17,0)</f>
        <v>21000</v>
      </c>
      <c r="U219" s="18">
        <f t="shared" si="7"/>
        <v>16800000</v>
      </c>
      <c r="V219" s="19" t="str">
        <f>VLOOKUP($B219,G2.PL1!$C$10:$AF$35,30,0)</f>
        <v xml:space="preserve">Công ty CP Dược phẩm Imexpharm </v>
      </c>
      <c r="W219" s="17" t="s">
        <v>523</v>
      </c>
      <c r="X219" s="56" t="s">
        <v>237</v>
      </c>
      <c r="Y219" s="41" t="s">
        <v>524</v>
      </c>
      <c r="Z219" s="16"/>
      <c r="AA219" s="21" t="e">
        <f>VLOOKUP(W219,#REF!,2,0)</f>
        <v>#REF!</v>
      </c>
      <c r="AB219" s="16"/>
    </row>
    <row r="220" spans="1:28" ht="48">
      <c r="A220" s="38">
        <v>8</v>
      </c>
      <c r="B220" s="38" t="s">
        <v>75</v>
      </c>
      <c r="C220" s="17" t="str">
        <f>VLOOKUP(B220,G2.PL1!$C$10:$D$34,2,0)</f>
        <v>Zanimex 1,5g</v>
      </c>
      <c r="D220" s="17" t="str">
        <f>VLOOKUP($B220,G2.PL1!$C$10:$E$34,3,0)</f>
        <v>Cefuroxim (dưới dạng Cefuroxim natri)</v>
      </c>
      <c r="E220" s="17" t="str">
        <f>VLOOKUP($B220,G2.PL1!$C$10:$F$34,4,0)</f>
        <v>1,5g</v>
      </c>
      <c r="F220" s="17" t="str">
        <f>VLOOKUP($B220,G2.PL1!$C$10:$AF$35,5,0)</f>
        <v>Tiêm</v>
      </c>
      <c r="G220" s="17" t="str">
        <f>VLOOKUP($B220,G2.PL1!$C$10:$AF$35,6,0)</f>
        <v>Thuốc bột pha tiêm</v>
      </c>
      <c r="H220" s="17" t="str">
        <f>VLOOKUP($B220,G2.PL1!$C$10:$AF$35,7,0)</f>
        <v>Hộp 10 lọ</v>
      </c>
      <c r="I220" s="38" t="s">
        <v>13</v>
      </c>
      <c r="J220" s="17" t="str">
        <f>VLOOKUP($B220,G2.PL1!$C$10:$AF$35,9,0)</f>
        <v>24 tháng</v>
      </c>
      <c r="K220" s="17" t="str">
        <f>VLOOKUP($B220,G2.PL1!$C$10:$AF$35,10,0)</f>
        <v>VD-34181-20</v>
      </c>
      <c r="L220" s="17" t="str">
        <f>VLOOKUP($B220,G2.PL1!$C$10:$AF$35,11,0)</f>
        <v>Chi nhánh 3 - Công ty cổ phần dược phẩm Imexpharm tại Bình Dương</v>
      </c>
      <c r="M220" s="17" t="str">
        <f>VLOOKUP($B220,G2.PL1!$C$10:$AF$35,12,0)</f>
        <v>Việt Nam</v>
      </c>
      <c r="N220" s="17" t="str">
        <f>VLOOKUP($B220,G2.PL1!$C$10:$AF$35,13,0)</f>
        <v>Lọ</v>
      </c>
      <c r="O220" s="39">
        <v>300</v>
      </c>
      <c r="P220" s="39">
        <v>300</v>
      </c>
      <c r="Q220" s="39">
        <v>300</v>
      </c>
      <c r="R220" s="39">
        <v>300</v>
      </c>
      <c r="S220" s="40">
        <v>1200</v>
      </c>
      <c r="T220" s="19">
        <f>VLOOKUP($B220,G2.PL1!$C$10:$AF$35,17,0)</f>
        <v>21000</v>
      </c>
      <c r="U220" s="18">
        <f t="shared" si="7"/>
        <v>25200000</v>
      </c>
      <c r="V220" s="19" t="str">
        <f>VLOOKUP($B220,G2.PL1!$C$10:$AF$35,30,0)</f>
        <v xml:space="preserve">Công ty CP Dược phẩm Imexpharm </v>
      </c>
      <c r="W220" s="17" t="s">
        <v>527</v>
      </c>
      <c r="X220" s="56" t="s">
        <v>237</v>
      </c>
      <c r="Y220" s="41" t="s">
        <v>528</v>
      </c>
      <c r="Z220" s="16"/>
      <c r="AA220" s="21" t="e">
        <f>VLOOKUP(W220,#REF!,2,0)</f>
        <v>#REF!</v>
      </c>
      <c r="AB220" s="16"/>
    </row>
    <row r="221" spans="1:28" ht="48">
      <c r="A221" s="38">
        <v>8</v>
      </c>
      <c r="B221" s="38" t="s">
        <v>75</v>
      </c>
      <c r="C221" s="17" t="str">
        <f>VLOOKUP(B221,G2.PL1!$C$10:$D$34,2,0)</f>
        <v>Zanimex 1,5g</v>
      </c>
      <c r="D221" s="17" t="str">
        <f>VLOOKUP($B221,G2.PL1!$C$10:$E$34,3,0)</f>
        <v>Cefuroxim (dưới dạng Cefuroxim natri)</v>
      </c>
      <c r="E221" s="17" t="str">
        <f>VLOOKUP($B221,G2.PL1!$C$10:$F$34,4,0)</f>
        <v>1,5g</v>
      </c>
      <c r="F221" s="17" t="str">
        <f>VLOOKUP($B221,G2.PL1!$C$10:$AF$35,5,0)</f>
        <v>Tiêm</v>
      </c>
      <c r="G221" s="17" t="str">
        <f>VLOOKUP($B221,G2.PL1!$C$10:$AF$35,6,0)</f>
        <v>Thuốc bột pha tiêm</v>
      </c>
      <c r="H221" s="17" t="str">
        <f>VLOOKUP($B221,G2.PL1!$C$10:$AF$35,7,0)</f>
        <v>Hộp 10 lọ</v>
      </c>
      <c r="I221" s="38" t="s">
        <v>13</v>
      </c>
      <c r="J221" s="17" t="str">
        <f>VLOOKUP($B221,G2.PL1!$C$10:$AF$35,9,0)</f>
        <v>24 tháng</v>
      </c>
      <c r="K221" s="17" t="str">
        <f>VLOOKUP($B221,G2.PL1!$C$10:$AF$35,10,0)</f>
        <v>VD-34181-20</v>
      </c>
      <c r="L221" s="17" t="str">
        <f>VLOOKUP($B221,G2.PL1!$C$10:$AF$35,11,0)</f>
        <v>Chi nhánh 3 - Công ty cổ phần dược phẩm Imexpharm tại Bình Dương</v>
      </c>
      <c r="M221" s="17" t="str">
        <f>VLOOKUP($B221,G2.PL1!$C$10:$AF$35,12,0)</f>
        <v>Việt Nam</v>
      </c>
      <c r="N221" s="17" t="str">
        <f>VLOOKUP($B221,G2.PL1!$C$10:$AF$35,13,0)</f>
        <v>Lọ</v>
      </c>
      <c r="O221" s="39">
        <v>2000</v>
      </c>
      <c r="P221" s="39">
        <v>2000</v>
      </c>
      <c r="Q221" s="39">
        <v>2000</v>
      </c>
      <c r="R221" s="39">
        <v>2000</v>
      </c>
      <c r="S221" s="40">
        <v>8000</v>
      </c>
      <c r="T221" s="19">
        <f>VLOOKUP($B221,G2.PL1!$C$10:$AF$35,17,0)</f>
        <v>21000</v>
      </c>
      <c r="U221" s="18">
        <f t="shared" si="7"/>
        <v>168000000</v>
      </c>
      <c r="V221" s="19" t="str">
        <f>VLOOKUP($B221,G2.PL1!$C$10:$AF$35,30,0)</f>
        <v xml:space="preserve">Công ty CP Dược phẩm Imexpharm </v>
      </c>
      <c r="W221" s="17" t="s">
        <v>531</v>
      </c>
      <c r="X221" s="56" t="s">
        <v>237</v>
      </c>
      <c r="Y221" s="41" t="s">
        <v>532</v>
      </c>
      <c r="Z221" s="16"/>
      <c r="AA221" s="21" t="e">
        <f>VLOOKUP(W221,#REF!,2,0)</f>
        <v>#REF!</v>
      </c>
      <c r="AB221" s="16"/>
    </row>
    <row r="222" spans="1:28" ht="48">
      <c r="A222" s="38">
        <v>8</v>
      </c>
      <c r="B222" s="38" t="s">
        <v>75</v>
      </c>
      <c r="C222" s="17" t="str">
        <f>VLOOKUP(B222,G2.PL1!$C$10:$D$34,2,0)</f>
        <v>Zanimex 1,5g</v>
      </c>
      <c r="D222" s="17" t="str">
        <f>VLOOKUP($B222,G2.PL1!$C$10:$E$34,3,0)</f>
        <v>Cefuroxim (dưới dạng Cefuroxim natri)</v>
      </c>
      <c r="E222" s="17" t="str">
        <f>VLOOKUP($B222,G2.PL1!$C$10:$F$34,4,0)</f>
        <v>1,5g</v>
      </c>
      <c r="F222" s="17" t="str">
        <f>VLOOKUP($B222,G2.PL1!$C$10:$AF$35,5,0)</f>
        <v>Tiêm</v>
      </c>
      <c r="G222" s="17" t="str">
        <f>VLOOKUP($B222,G2.PL1!$C$10:$AF$35,6,0)</f>
        <v>Thuốc bột pha tiêm</v>
      </c>
      <c r="H222" s="17" t="str">
        <f>VLOOKUP($B222,G2.PL1!$C$10:$AF$35,7,0)</f>
        <v>Hộp 10 lọ</v>
      </c>
      <c r="I222" s="38" t="s">
        <v>13</v>
      </c>
      <c r="J222" s="17" t="str">
        <f>VLOOKUP($B222,G2.PL1!$C$10:$AF$35,9,0)</f>
        <v>24 tháng</v>
      </c>
      <c r="K222" s="17" t="str">
        <f>VLOOKUP($B222,G2.PL1!$C$10:$AF$35,10,0)</f>
        <v>VD-34181-20</v>
      </c>
      <c r="L222" s="17" t="str">
        <f>VLOOKUP($B222,G2.PL1!$C$10:$AF$35,11,0)</f>
        <v>Chi nhánh 3 - Công ty cổ phần dược phẩm Imexpharm tại Bình Dương</v>
      </c>
      <c r="M222" s="17" t="str">
        <f>VLOOKUP($B222,G2.PL1!$C$10:$AF$35,12,0)</f>
        <v>Việt Nam</v>
      </c>
      <c r="N222" s="17" t="str">
        <f>VLOOKUP($B222,G2.PL1!$C$10:$AF$35,13,0)</f>
        <v>Lọ</v>
      </c>
      <c r="O222" s="39">
        <v>2100</v>
      </c>
      <c r="P222" s="39">
        <v>2100</v>
      </c>
      <c r="Q222" s="39">
        <v>2100</v>
      </c>
      <c r="R222" s="39">
        <v>2100</v>
      </c>
      <c r="S222" s="40">
        <v>8400</v>
      </c>
      <c r="T222" s="19">
        <f>VLOOKUP($B222,G2.PL1!$C$10:$AF$35,17,0)</f>
        <v>21000</v>
      </c>
      <c r="U222" s="18">
        <f t="shared" si="7"/>
        <v>176400000</v>
      </c>
      <c r="V222" s="19" t="str">
        <f>VLOOKUP($B222,G2.PL1!$C$10:$AF$35,30,0)</f>
        <v xml:space="preserve">Công ty CP Dược phẩm Imexpharm </v>
      </c>
      <c r="W222" s="17" t="s">
        <v>250</v>
      </c>
      <c r="X222" s="56" t="s">
        <v>246</v>
      </c>
      <c r="Y222" s="41" t="s">
        <v>251</v>
      </c>
      <c r="Z222" s="16"/>
      <c r="AA222" s="21" t="e">
        <f>VLOOKUP(W222,#REF!,2,0)</f>
        <v>#REF!</v>
      </c>
      <c r="AB222" s="16"/>
    </row>
    <row r="223" spans="1:28" ht="48">
      <c r="A223" s="38">
        <v>8</v>
      </c>
      <c r="B223" s="38" t="s">
        <v>75</v>
      </c>
      <c r="C223" s="17" t="str">
        <f>VLOOKUP(B223,G2.PL1!$C$10:$D$34,2,0)</f>
        <v>Zanimex 1,5g</v>
      </c>
      <c r="D223" s="17" t="str">
        <f>VLOOKUP($B223,G2.PL1!$C$10:$E$34,3,0)</f>
        <v>Cefuroxim (dưới dạng Cefuroxim natri)</v>
      </c>
      <c r="E223" s="17" t="str">
        <f>VLOOKUP($B223,G2.PL1!$C$10:$F$34,4,0)</f>
        <v>1,5g</v>
      </c>
      <c r="F223" s="17" t="str">
        <f>VLOOKUP($B223,G2.PL1!$C$10:$AF$35,5,0)</f>
        <v>Tiêm</v>
      </c>
      <c r="G223" s="17" t="str">
        <f>VLOOKUP($B223,G2.PL1!$C$10:$AF$35,6,0)</f>
        <v>Thuốc bột pha tiêm</v>
      </c>
      <c r="H223" s="17" t="str">
        <f>VLOOKUP($B223,G2.PL1!$C$10:$AF$35,7,0)</f>
        <v>Hộp 10 lọ</v>
      </c>
      <c r="I223" s="38" t="s">
        <v>13</v>
      </c>
      <c r="J223" s="17" t="str">
        <f>VLOOKUP($B223,G2.PL1!$C$10:$AF$35,9,0)</f>
        <v>24 tháng</v>
      </c>
      <c r="K223" s="17" t="str">
        <f>VLOOKUP($B223,G2.PL1!$C$10:$AF$35,10,0)</f>
        <v>VD-34181-20</v>
      </c>
      <c r="L223" s="17" t="str">
        <f>VLOOKUP($B223,G2.PL1!$C$10:$AF$35,11,0)</f>
        <v>Chi nhánh 3 - Công ty cổ phần dược phẩm Imexpharm tại Bình Dương</v>
      </c>
      <c r="M223" s="17" t="str">
        <f>VLOOKUP($B223,G2.PL1!$C$10:$AF$35,12,0)</f>
        <v>Việt Nam</v>
      </c>
      <c r="N223" s="17" t="str">
        <f>VLOOKUP($B223,G2.PL1!$C$10:$AF$35,13,0)</f>
        <v>Lọ</v>
      </c>
      <c r="O223" s="39">
        <v>4550</v>
      </c>
      <c r="P223" s="39">
        <v>4550</v>
      </c>
      <c r="Q223" s="39">
        <v>4550</v>
      </c>
      <c r="R223" s="39">
        <v>4550</v>
      </c>
      <c r="S223" s="40">
        <v>18200</v>
      </c>
      <c r="T223" s="19">
        <f>VLOOKUP($B223,G2.PL1!$C$10:$AF$35,17,0)</f>
        <v>21000</v>
      </c>
      <c r="U223" s="18">
        <f t="shared" si="7"/>
        <v>382200000</v>
      </c>
      <c r="V223" s="19" t="str">
        <f>VLOOKUP($B223,G2.PL1!$C$10:$AF$35,30,0)</f>
        <v xml:space="preserve">Công ty CP Dược phẩm Imexpharm </v>
      </c>
      <c r="W223" s="17" t="s">
        <v>252</v>
      </c>
      <c r="X223" s="56" t="s">
        <v>246</v>
      </c>
      <c r="Y223" s="41" t="s">
        <v>253</v>
      </c>
      <c r="Z223" s="16"/>
      <c r="AA223" s="21" t="e">
        <f>VLOOKUP(W223,#REF!,2,0)</f>
        <v>#REF!</v>
      </c>
      <c r="AB223" s="16"/>
    </row>
    <row r="224" spans="1:28" ht="48">
      <c r="A224" s="38">
        <v>8</v>
      </c>
      <c r="B224" s="38" t="s">
        <v>75</v>
      </c>
      <c r="C224" s="17" t="str">
        <f>VLOOKUP(B224,G2.PL1!$C$10:$D$34,2,0)</f>
        <v>Zanimex 1,5g</v>
      </c>
      <c r="D224" s="17" t="str">
        <f>VLOOKUP($B224,G2.PL1!$C$10:$E$34,3,0)</f>
        <v>Cefuroxim (dưới dạng Cefuroxim natri)</v>
      </c>
      <c r="E224" s="17" t="str">
        <f>VLOOKUP($B224,G2.PL1!$C$10:$F$34,4,0)</f>
        <v>1,5g</v>
      </c>
      <c r="F224" s="17" t="str">
        <f>VLOOKUP($B224,G2.PL1!$C$10:$AF$35,5,0)</f>
        <v>Tiêm</v>
      </c>
      <c r="G224" s="17" t="str">
        <f>VLOOKUP($B224,G2.PL1!$C$10:$AF$35,6,0)</f>
        <v>Thuốc bột pha tiêm</v>
      </c>
      <c r="H224" s="17" t="str">
        <f>VLOOKUP($B224,G2.PL1!$C$10:$AF$35,7,0)</f>
        <v>Hộp 10 lọ</v>
      </c>
      <c r="I224" s="38" t="s">
        <v>13</v>
      </c>
      <c r="J224" s="17" t="str">
        <f>VLOOKUP($B224,G2.PL1!$C$10:$AF$35,9,0)</f>
        <v>24 tháng</v>
      </c>
      <c r="K224" s="17" t="str">
        <f>VLOOKUP($B224,G2.PL1!$C$10:$AF$35,10,0)</f>
        <v>VD-34181-20</v>
      </c>
      <c r="L224" s="17" t="str">
        <f>VLOOKUP($B224,G2.PL1!$C$10:$AF$35,11,0)</f>
        <v>Chi nhánh 3 - Công ty cổ phần dược phẩm Imexpharm tại Bình Dương</v>
      </c>
      <c r="M224" s="17" t="str">
        <f>VLOOKUP($B224,G2.PL1!$C$10:$AF$35,12,0)</f>
        <v>Việt Nam</v>
      </c>
      <c r="N224" s="17" t="str">
        <f>VLOOKUP($B224,G2.PL1!$C$10:$AF$35,13,0)</f>
        <v>Lọ</v>
      </c>
      <c r="O224" s="39">
        <v>4500</v>
      </c>
      <c r="P224" s="39">
        <v>4500</v>
      </c>
      <c r="Q224" s="39">
        <v>4500</v>
      </c>
      <c r="R224" s="39">
        <v>4500</v>
      </c>
      <c r="S224" s="40">
        <v>18000</v>
      </c>
      <c r="T224" s="19">
        <f>VLOOKUP($B224,G2.PL1!$C$10:$AF$35,17,0)</f>
        <v>21000</v>
      </c>
      <c r="U224" s="18">
        <f t="shared" si="7"/>
        <v>378000000</v>
      </c>
      <c r="V224" s="19" t="str">
        <f>VLOOKUP($B224,G2.PL1!$C$10:$AF$35,30,0)</f>
        <v xml:space="preserve">Công ty CP Dược phẩm Imexpharm </v>
      </c>
      <c r="W224" s="17" t="s">
        <v>254</v>
      </c>
      <c r="X224" s="56" t="s">
        <v>246</v>
      </c>
      <c r="Y224" s="41" t="s">
        <v>255</v>
      </c>
      <c r="Z224" s="16"/>
      <c r="AA224" s="21" t="e">
        <f>VLOOKUP(W224,#REF!,2,0)</f>
        <v>#REF!</v>
      </c>
      <c r="AB224" s="16"/>
    </row>
    <row r="225" spans="1:28" ht="48">
      <c r="A225" s="38">
        <v>8</v>
      </c>
      <c r="B225" s="38" t="s">
        <v>75</v>
      </c>
      <c r="C225" s="17" t="str">
        <f>VLOOKUP(B225,G2.PL1!$C$10:$D$34,2,0)</f>
        <v>Zanimex 1,5g</v>
      </c>
      <c r="D225" s="17" t="str">
        <f>VLOOKUP($B225,G2.PL1!$C$10:$E$34,3,0)</f>
        <v>Cefuroxim (dưới dạng Cefuroxim natri)</v>
      </c>
      <c r="E225" s="17" t="str">
        <f>VLOOKUP($B225,G2.PL1!$C$10:$F$34,4,0)</f>
        <v>1,5g</v>
      </c>
      <c r="F225" s="17" t="str">
        <f>VLOOKUP($B225,G2.PL1!$C$10:$AF$35,5,0)</f>
        <v>Tiêm</v>
      </c>
      <c r="G225" s="17" t="str">
        <f>VLOOKUP($B225,G2.PL1!$C$10:$AF$35,6,0)</f>
        <v>Thuốc bột pha tiêm</v>
      </c>
      <c r="H225" s="17" t="str">
        <f>VLOOKUP($B225,G2.PL1!$C$10:$AF$35,7,0)</f>
        <v>Hộp 10 lọ</v>
      </c>
      <c r="I225" s="38" t="s">
        <v>13</v>
      </c>
      <c r="J225" s="17" t="str">
        <f>VLOOKUP($B225,G2.PL1!$C$10:$AF$35,9,0)</f>
        <v>24 tháng</v>
      </c>
      <c r="K225" s="17" t="str">
        <f>VLOOKUP($B225,G2.PL1!$C$10:$AF$35,10,0)</f>
        <v>VD-34181-20</v>
      </c>
      <c r="L225" s="17" t="str">
        <f>VLOOKUP($B225,G2.PL1!$C$10:$AF$35,11,0)</f>
        <v>Chi nhánh 3 - Công ty cổ phần dược phẩm Imexpharm tại Bình Dương</v>
      </c>
      <c r="M225" s="17" t="str">
        <f>VLOOKUP($B225,G2.PL1!$C$10:$AF$35,12,0)</f>
        <v>Việt Nam</v>
      </c>
      <c r="N225" s="17" t="str">
        <f>VLOOKUP($B225,G2.PL1!$C$10:$AF$35,13,0)</f>
        <v>Lọ</v>
      </c>
      <c r="O225" s="39">
        <v>4000</v>
      </c>
      <c r="P225" s="39">
        <v>4000</v>
      </c>
      <c r="Q225" s="39">
        <v>4000</v>
      </c>
      <c r="R225" s="39">
        <v>4000</v>
      </c>
      <c r="S225" s="40">
        <v>16000</v>
      </c>
      <c r="T225" s="19">
        <f>VLOOKUP($B225,G2.PL1!$C$10:$AF$35,17,0)</f>
        <v>21000</v>
      </c>
      <c r="U225" s="18">
        <f t="shared" si="7"/>
        <v>336000000</v>
      </c>
      <c r="V225" s="19" t="str">
        <f>VLOOKUP($B225,G2.PL1!$C$10:$AF$35,30,0)</f>
        <v xml:space="preserve">Công ty CP Dược phẩm Imexpharm </v>
      </c>
      <c r="W225" s="17" t="s">
        <v>367</v>
      </c>
      <c r="X225" s="56" t="s">
        <v>368</v>
      </c>
      <c r="Y225" s="41" t="s">
        <v>369</v>
      </c>
      <c r="Z225" s="16"/>
      <c r="AA225" s="21" t="e">
        <f>VLOOKUP(W225,#REF!,2,0)</f>
        <v>#REF!</v>
      </c>
      <c r="AB225" s="16"/>
    </row>
    <row r="226" spans="1:28" ht="48">
      <c r="A226" s="38">
        <v>8</v>
      </c>
      <c r="B226" s="38" t="s">
        <v>75</v>
      </c>
      <c r="C226" s="17" t="str">
        <f>VLOOKUP(B226,G2.PL1!$C$10:$D$34,2,0)</f>
        <v>Zanimex 1,5g</v>
      </c>
      <c r="D226" s="17" t="str">
        <f>VLOOKUP($B226,G2.PL1!$C$10:$E$34,3,0)</f>
        <v>Cefuroxim (dưới dạng Cefuroxim natri)</v>
      </c>
      <c r="E226" s="17" t="str">
        <f>VLOOKUP($B226,G2.PL1!$C$10:$F$34,4,0)</f>
        <v>1,5g</v>
      </c>
      <c r="F226" s="17" t="str">
        <f>VLOOKUP($B226,G2.PL1!$C$10:$AF$35,5,0)</f>
        <v>Tiêm</v>
      </c>
      <c r="G226" s="17" t="str">
        <f>VLOOKUP($B226,G2.PL1!$C$10:$AF$35,6,0)</f>
        <v>Thuốc bột pha tiêm</v>
      </c>
      <c r="H226" s="17" t="str">
        <f>VLOOKUP($B226,G2.PL1!$C$10:$AF$35,7,0)</f>
        <v>Hộp 10 lọ</v>
      </c>
      <c r="I226" s="38" t="s">
        <v>13</v>
      </c>
      <c r="J226" s="17" t="str">
        <f>VLOOKUP($B226,G2.PL1!$C$10:$AF$35,9,0)</f>
        <v>24 tháng</v>
      </c>
      <c r="K226" s="17" t="str">
        <f>VLOOKUP($B226,G2.PL1!$C$10:$AF$35,10,0)</f>
        <v>VD-34181-20</v>
      </c>
      <c r="L226" s="17" t="str">
        <f>VLOOKUP($B226,G2.PL1!$C$10:$AF$35,11,0)</f>
        <v>Chi nhánh 3 - Công ty cổ phần dược phẩm Imexpharm tại Bình Dương</v>
      </c>
      <c r="M226" s="17" t="str">
        <f>VLOOKUP($B226,G2.PL1!$C$10:$AF$35,12,0)</f>
        <v>Việt Nam</v>
      </c>
      <c r="N226" s="17" t="str">
        <f>VLOOKUP($B226,G2.PL1!$C$10:$AF$35,13,0)</f>
        <v>Lọ</v>
      </c>
      <c r="O226" s="39">
        <v>1000</v>
      </c>
      <c r="P226" s="39">
        <v>1000</v>
      </c>
      <c r="Q226" s="39">
        <v>1000</v>
      </c>
      <c r="R226" s="39">
        <v>1000</v>
      </c>
      <c r="S226" s="40">
        <v>4000</v>
      </c>
      <c r="T226" s="19">
        <f>VLOOKUP($B226,G2.PL1!$C$10:$AF$35,17,0)</f>
        <v>21000</v>
      </c>
      <c r="U226" s="18">
        <f t="shared" si="7"/>
        <v>84000000</v>
      </c>
      <c r="V226" s="19" t="str">
        <f>VLOOKUP($B226,G2.PL1!$C$10:$AF$35,30,0)</f>
        <v xml:space="preserve">Công ty CP Dược phẩm Imexpharm </v>
      </c>
      <c r="W226" s="17" t="s">
        <v>702</v>
      </c>
      <c r="X226" s="56" t="s">
        <v>267</v>
      </c>
      <c r="Y226" s="41" t="s">
        <v>703</v>
      </c>
      <c r="Z226" s="16"/>
      <c r="AA226" s="21" t="e">
        <f>VLOOKUP(W226,#REF!,2,0)</f>
        <v>#REF!</v>
      </c>
      <c r="AB226" s="16"/>
    </row>
    <row r="227" spans="1:28" ht="48">
      <c r="A227" s="38">
        <v>8</v>
      </c>
      <c r="B227" s="38" t="s">
        <v>75</v>
      </c>
      <c r="C227" s="17" t="str">
        <f>VLOOKUP(B227,G2.PL1!$C$10:$D$34,2,0)</f>
        <v>Zanimex 1,5g</v>
      </c>
      <c r="D227" s="17" t="str">
        <f>VLOOKUP($B227,G2.PL1!$C$10:$E$34,3,0)</f>
        <v>Cefuroxim (dưới dạng Cefuroxim natri)</v>
      </c>
      <c r="E227" s="17" t="str">
        <f>VLOOKUP($B227,G2.PL1!$C$10:$F$34,4,0)</f>
        <v>1,5g</v>
      </c>
      <c r="F227" s="17" t="str">
        <f>VLOOKUP($B227,G2.PL1!$C$10:$AF$35,5,0)</f>
        <v>Tiêm</v>
      </c>
      <c r="G227" s="17" t="str">
        <f>VLOOKUP($B227,G2.PL1!$C$10:$AF$35,6,0)</f>
        <v>Thuốc bột pha tiêm</v>
      </c>
      <c r="H227" s="17" t="str">
        <f>VLOOKUP($B227,G2.PL1!$C$10:$AF$35,7,0)</f>
        <v>Hộp 10 lọ</v>
      </c>
      <c r="I227" s="38" t="s">
        <v>13</v>
      </c>
      <c r="J227" s="17" t="str">
        <f>VLOOKUP($B227,G2.PL1!$C$10:$AF$35,9,0)</f>
        <v>24 tháng</v>
      </c>
      <c r="K227" s="17" t="str">
        <f>VLOOKUP($B227,G2.PL1!$C$10:$AF$35,10,0)</f>
        <v>VD-34181-20</v>
      </c>
      <c r="L227" s="17" t="str">
        <f>VLOOKUP($B227,G2.PL1!$C$10:$AF$35,11,0)</f>
        <v>Chi nhánh 3 - Công ty cổ phần dược phẩm Imexpharm tại Bình Dương</v>
      </c>
      <c r="M227" s="17" t="str">
        <f>VLOOKUP($B227,G2.PL1!$C$10:$AF$35,12,0)</f>
        <v>Việt Nam</v>
      </c>
      <c r="N227" s="17" t="str">
        <f>VLOOKUP($B227,G2.PL1!$C$10:$AF$35,13,0)</f>
        <v>Lọ</v>
      </c>
      <c r="O227" s="39">
        <v>375</v>
      </c>
      <c r="P227" s="39">
        <v>375</v>
      </c>
      <c r="Q227" s="39">
        <v>375</v>
      </c>
      <c r="R227" s="39">
        <v>375</v>
      </c>
      <c r="S227" s="40">
        <v>1500</v>
      </c>
      <c r="T227" s="19">
        <f>VLOOKUP($B227,G2.PL1!$C$10:$AF$35,17,0)</f>
        <v>21000</v>
      </c>
      <c r="U227" s="18">
        <f t="shared" si="7"/>
        <v>31500000</v>
      </c>
      <c r="V227" s="19" t="str">
        <f>VLOOKUP($B227,G2.PL1!$C$10:$AF$35,30,0)</f>
        <v xml:space="preserve">Công ty CP Dược phẩm Imexpharm </v>
      </c>
      <c r="W227" s="17" t="s">
        <v>269</v>
      </c>
      <c r="X227" s="56" t="s">
        <v>267</v>
      </c>
      <c r="Y227" s="41" t="s">
        <v>270</v>
      </c>
      <c r="Z227" s="16"/>
      <c r="AA227" s="21" t="e">
        <f>VLOOKUP(W227,#REF!,2,0)</f>
        <v>#REF!</v>
      </c>
      <c r="AB227" s="16"/>
    </row>
    <row r="228" spans="1:28" ht="48">
      <c r="A228" s="38">
        <v>8</v>
      </c>
      <c r="B228" s="38" t="s">
        <v>75</v>
      </c>
      <c r="C228" s="17" t="str">
        <f>VLOOKUP(B228,G2.PL1!$C$10:$D$34,2,0)</f>
        <v>Zanimex 1,5g</v>
      </c>
      <c r="D228" s="17" t="str">
        <f>VLOOKUP($B228,G2.PL1!$C$10:$E$34,3,0)</f>
        <v>Cefuroxim (dưới dạng Cefuroxim natri)</v>
      </c>
      <c r="E228" s="17" t="str">
        <f>VLOOKUP($B228,G2.PL1!$C$10:$F$34,4,0)</f>
        <v>1,5g</v>
      </c>
      <c r="F228" s="17" t="str">
        <f>VLOOKUP($B228,G2.PL1!$C$10:$AF$35,5,0)</f>
        <v>Tiêm</v>
      </c>
      <c r="G228" s="17" t="str">
        <f>VLOOKUP($B228,G2.PL1!$C$10:$AF$35,6,0)</f>
        <v>Thuốc bột pha tiêm</v>
      </c>
      <c r="H228" s="17" t="str">
        <f>VLOOKUP($B228,G2.PL1!$C$10:$AF$35,7,0)</f>
        <v>Hộp 10 lọ</v>
      </c>
      <c r="I228" s="38" t="s">
        <v>13</v>
      </c>
      <c r="J228" s="17" t="str">
        <f>VLOOKUP($B228,G2.PL1!$C$10:$AF$35,9,0)</f>
        <v>24 tháng</v>
      </c>
      <c r="K228" s="17" t="str">
        <f>VLOOKUP($B228,G2.PL1!$C$10:$AF$35,10,0)</f>
        <v>VD-34181-20</v>
      </c>
      <c r="L228" s="17" t="str">
        <f>VLOOKUP($B228,G2.PL1!$C$10:$AF$35,11,0)</f>
        <v>Chi nhánh 3 - Công ty cổ phần dược phẩm Imexpharm tại Bình Dương</v>
      </c>
      <c r="M228" s="17" t="str">
        <f>VLOOKUP($B228,G2.PL1!$C$10:$AF$35,12,0)</f>
        <v>Việt Nam</v>
      </c>
      <c r="N228" s="17" t="str">
        <f>VLOOKUP($B228,G2.PL1!$C$10:$AF$35,13,0)</f>
        <v>Lọ</v>
      </c>
      <c r="O228" s="39">
        <v>500</v>
      </c>
      <c r="P228" s="39">
        <v>500</v>
      </c>
      <c r="Q228" s="39">
        <v>500</v>
      </c>
      <c r="R228" s="39">
        <v>500</v>
      </c>
      <c r="S228" s="40">
        <v>2000</v>
      </c>
      <c r="T228" s="19">
        <f>VLOOKUP($B228,G2.PL1!$C$10:$AF$35,17,0)</f>
        <v>21000</v>
      </c>
      <c r="U228" s="18">
        <f t="shared" si="7"/>
        <v>42000000</v>
      </c>
      <c r="V228" s="19" t="str">
        <f>VLOOKUP($B228,G2.PL1!$C$10:$AF$35,30,0)</f>
        <v xml:space="preserve">Công ty CP Dược phẩm Imexpharm </v>
      </c>
      <c r="W228" s="17" t="s">
        <v>400</v>
      </c>
      <c r="X228" s="56" t="s">
        <v>267</v>
      </c>
      <c r="Y228" s="41" t="s">
        <v>401</v>
      </c>
      <c r="Z228" s="16"/>
      <c r="AA228" s="21" t="e">
        <f>VLOOKUP(W228,#REF!,2,0)</f>
        <v>#REF!</v>
      </c>
      <c r="AB228" s="16"/>
    </row>
    <row r="229" spans="1:28" ht="48">
      <c r="A229" s="38">
        <v>8</v>
      </c>
      <c r="B229" s="38" t="s">
        <v>75</v>
      </c>
      <c r="C229" s="17" t="str">
        <f>VLOOKUP(B229,G2.PL1!$C$10:$D$34,2,0)</f>
        <v>Zanimex 1,5g</v>
      </c>
      <c r="D229" s="17" t="str">
        <f>VLOOKUP($B229,G2.PL1!$C$10:$E$34,3,0)</f>
        <v>Cefuroxim (dưới dạng Cefuroxim natri)</v>
      </c>
      <c r="E229" s="17" t="str">
        <f>VLOOKUP($B229,G2.PL1!$C$10:$F$34,4,0)</f>
        <v>1,5g</v>
      </c>
      <c r="F229" s="17" t="str">
        <f>VLOOKUP($B229,G2.PL1!$C$10:$AF$35,5,0)</f>
        <v>Tiêm</v>
      </c>
      <c r="G229" s="17" t="str">
        <f>VLOOKUP($B229,G2.PL1!$C$10:$AF$35,6,0)</f>
        <v>Thuốc bột pha tiêm</v>
      </c>
      <c r="H229" s="17" t="str">
        <f>VLOOKUP($B229,G2.PL1!$C$10:$AF$35,7,0)</f>
        <v>Hộp 10 lọ</v>
      </c>
      <c r="I229" s="38" t="s">
        <v>13</v>
      </c>
      <c r="J229" s="17" t="str">
        <f>VLOOKUP($B229,G2.PL1!$C$10:$AF$35,9,0)</f>
        <v>24 tháng</v>
      </c>
      <c r="K229" s="17" t="str">
        <f>VLOOKUP($B229,G2.PL1!$C$10:$AF$35,10,0)</f>
        <v>VD-34181-20</v>
      </c>
      <c r="L229" s="17" t="str">
        <f>VLOOKUP($B229,G2.PL1!$C$10:$AF$35,11,0)</f>
        <v>Chi nhánh 3 - Công ty cổ phần dược phẩm Imexpharm tại Bình Dương</v>
      </c>
      <c r="M229" s="17" t="str">
        <f>VLOOKUP($B229,G2.PL1!$C$10:$AF$35,12,0)</f>
        <v>Việt Nam</v>
      </c>
      <c r="N229" s="17" t="str">
        <f>VLOOKUP($B229,G2.PL1!$C$10:$AF$35,13,0)</f>
        <v>Lọ</v>
      </c>
      <c r="O229" s="39">
        <v>750</v>
      </c>
      <c r="P229" s="39">
        <v>750</v>
      </c>
      <c r="Q229" s="39">
        <v>750</v>
      </c>
      <c r="R229" s="39">
        <v>750</v>
      </c>
      <c r="S229" s="40">
        <v>3000</v>
      </c>
      <c r="T229" s="19">
        <f>VLOOKUP($B229,G2.PL1!$C$10:$AF$35,17,0)</f>
        <v>21000</v>
      </c>
      <c r="U229" s="18">
        <f t="shared" si="7"/>
        <v>63000000</v>
      </c>
      <c r="V229" s="19" t="str">
        <f>VLOOKUP($B229,G2.PL1!$C$10:$AF$35,30,0)</f>
        <v xml:space="preserve">Công ty CP Dược phẩm Imexpharm </v>
      </c>
      <c r="W229" s="17" t="s">
        <v>166</v>
      </c>
      <c r="X229" s="56" t="s">
        <v>154</v>
      </c>
      <c r="Y229" s="41" t="s">
        <v>167</v>
      </c>
      <c r="Z229" s="16"/>
      <c r="AA229" s="21" t="e">
        <f>VLOOKUP(W229,#REF!,2,0)</f>
        <v>#REF!</v>
      </c>
      <c r="AB229" s="16"/>
    </row>
    <row r="230" spans="1:28" s="14" customFormat="1" ht="48">
      <c r="A230" s="35">
        <v>8</v>
      </c>
      <c r="B230" s="35" t="s">
        <v>75</v>
      </c>
      <c r="C230" s="57" t="str">
        <f>VLOOKUP(B230,G2.PL1!$C$10:$D$34,2,0)</f>
        <v>Zanimex 1,5g</v>
      </c>
      <c r="D230" s="57" t="str">
        <f>VLOOKUP($B230,G2.PL1!$C$10:$E$34,3,0)</f>
        <v>Cefuroxim (dưới dạng Cefuroxim natri)</v>
      </c>
      <c r="E230" s="17" t="str">
        <f>VLOOKUP($B230,G2.PL1!$C$10:$F$34,4,0)</f>
        <v>1,5g</v>
      </c>
      <c r="F230" s="17" t="str">
        <f>VLOOKUP($B230,G2.PL1!$C$10:$AF$35,5,0)</f>
        <v>Tiêm</v>
      </c>
      <c r="G230" s="17" t="str">
        <f>VLOOKUP($B230,G2.PL1!$C$10:$AF$35,6,0)</f>
        <v>Thuốc bột pha tiêm</v>
      </c>
      <c r="H230" s="17" t="str">
        <f>VLOOKUP($B230,G2.PL1!$C$10:$AF$35,7,0)</f>
        <v>Hộp 10 lọ</v>
      </c>
      <c r="I230" s="35" t="s">
        <v>13</v>
      </c>
      <c r="J230" s="17" t="str">
        <f>VLOOKUP($B230,G2.PL1!$C$10:$AF$35,9,0)</f>
        <v>24 tháng</v>
      </c>
      <c r="K230" s="17" t="str">
        <f>VLOOKUP($B230,G2.PL1!$C$10:$AF$35,10,0)</f>
        <v>VD-34181-20</v>
      </c>
      <c r="L230" s="17" t="str">
        <f>VLOOKUP($B230,G2.PL1!$C$10:$AF$35,11,0)</f>
        <v>Chi nhánh 3 - Công ty cổ phần dược phẩm Imexpharm tại Bình Dương</v>
      </c>
      <c r="M230" s="17" t="str">
        <f>VLOOKUP($B230,G2.PL1!$C$10:$AF$35,12,0)</f>
        <v>Việt Nam</v>
      </c>
      <c r="N230" s="17" t="str">
        <f>VLOOKUP($B230,G2.PL1!$C$10:$AF$35,13,0)</f>
        <v>Lọ</v>
      </c>
      <c r="O230" s="42">
        <f>SUBTOTAL(9,O179:O229)</f>
        <v>68225</v>
      </c>
      <c r="P230" s="42">
        <f t="shared" ref="P230:S230" si="8">SUBTOTAL(9,P179:P229)</f>
        <v>68575</v>
      </c>
      <c r="Q230" s="42">
        <f t="shared" si="8"/>
        <v>67225</v>
      </c>
      <c r="R230" s="42">
        <f t="shared" si="8"/>
        <v>64195</v>
      </c>
      <c r="S230" s="42">
        <f t="shared" si="8"/>
        <v>268220</v>
      </c>
      <c r="T230" s="19">
        <f>VLOOKUP($B230,G2.PL1!$C$10:$AF$35,17,0)</f>
        <v>21000</v>
      </c>
      <c r="U230" s="58">
        <f t="shared" si="7"/>
        <v>5632620000</v>
      </c>
      <c r="V230" s="19" t="str">
        <f>VLOOKUP($B230,G2.PL1!$C$10:$AF$35,30,0)</f>
        <v xml:space="preserve">Công ty CP Dược phẩm Imexpharm </v>
      </c>
      <c r="W230" s="57"/>
      <c r="X230" s="36"/>
      <c r="Y230" s="35"/>
      <c r="Z230" s="43"/>
      <c r="AA230" s="24" t="e">
        <f>VLOOKUP(W230,#REF!,2,0)</f>
        <v>#REF!</v>
      </c>
      <c r="AB230" s="43"/>
    </row>
    <row r="231" spans="1:28" ht="60">
      <c r="A231" s="38">
        <v>9</v>
      </c>
      <c r="B231" s="38" t="s">
        <v>70</v>
      </c>
      <c r="C231" s="17" t="str">
        <f>VLOOKUP(B231,G2.PL1!$C$10:$D$34,2,0)</f>
        <v xml:space="preserve">Cifga </v>
      </c>
      <c r="D231" s="17" t="str">
        <f>VLOOKUP($B231,G2.PL1!$C$10:$E$34,3,0)</f>
        <v>Ciprofloxacin (dưới dạng Ciprofloxacin hydroclorid)</v>
      </c>
      <c r="E231" s="17" t="str">
        <f>VLOOKUP($B231,G2.PL1!$C$10:$F$34,4,0)</f>
        <v>500mg</v>
      </c>
      <c r="F231" s="17" t="str">
        <f>VLOOKUP($B231,G2.PL1!$C$10:$AF$35,5,0)</f>
        <v>Uống</v>
      </c>
      <c r="G231" s="17" t="str">
        <f>VLOOKUP($B231,G2.PL1!$C$10:$AF$35,6,0)</f>
        <v>viên nén bao phim</v>
      </c>
      <c r="H231" s="17" t="str">
        <f>VLOOKUP($B231,G2.PL1!$C$10:$AF$35,7,0)</f>
        <v>hộp 2 vỉ x 10 viên</v>
      </c>
      <c r="I231" s="38" t="s">
        <v>13</v>
      </c>
      <c r="J231" s="17" t="str">
        <f>VLOOKUP($B231,G2.PL1!$C$10:$AF$35,9,0)</f>
        <v xml:space="preserve">36 tháng </v>
      </c>
      <c r="K231" s="17" t="str">
        <f>VLOOKUP($B231,G2.PL1!$C$10:$AF$35,10,0)</f>
        <v>VD-20549-14</v>
      </c>
      <c r="L231" s="17" t="str">
        <f>VLOOKUP($B231,G2.PL1!$C$10:$AF$35,11,0)</f>
        <v>Công ty Cổ phần Dược Hậu Giang - Chi nhánh nhà máy Dược phẩm DHG tại Hậu Giang</v>
      </c>
      <c r="M231" s="17" t="str">
        <f>VLOOKUP($B231,G2.PL1!$C$10:$AF$35,12,0)</f>
        <v>Việt Nam</v>
      </c>
      <c r="N231" s="17" t="str">
        <f>VLOOKUP($B231,G2.PL1!$C$10:$AF$35,13,0)</f>
        <v>Viên</v>
      </c>
      <c r="O231" s="39">
        <v>30000</v>
      </c>
      <c r="P231" s="39">
        <v>30000</v>
      </c>
      <c r="Q231" s="39">
        <v>30000</v>
      </c>
      <c r="R231" s="39">
        <v>30000</v>
      </c>
      <c r="S231" s="40">
        <v>120000</v>
      </c>
      <c r="T231" s="19">
        <f>VLOOKUP($B231,G2.PL1!$C$10:$AF$35,17,0)</f>
        <v>889</v>
      </c>
      <c r="U231" s="18">
        <f t="shared" si="7"/>
        <v>106680000</v>
      </c>
      <c r="V231" s="19" t="str">
        <f>VLOOKUP($B231,G2.PL1!$C$10:$AF$35,30,0)</f>
        <v>Công ty Cổ phần Dược Hậu Giang</v>
      </c>
      <c r="W231" s="17" t="s">
        <v>402</v>
      </c>
      <c r="X231" s="56" t="s">
        <v>280</v>
      </c>
      <c r="Y231" s="41" t="s">
        <v>403</v>
      </c>
      <c r="Z231" s="16"/>
      <c r="AA231" s="21" t="e">
        <f>VLOOKUP(W231,#REF!,2,0)</f>
        <v>#REF!</v>
      </c>
      <c r="AB231" s="16"/>
    </row>
    <row r="232" spans="1:28" ht="60">
      <c r="A232" s="38">
        <v>9</v>
      </c>
      <c r="B232" s="38" t="s">
        <v>70</v>
      </c>
      <c r="C232" s="17" t="str">
        <f>VLOOKUP(B232,G2.PL1!$C$10:$D$34,2,0)</f>
        <v xml:space="preserve">Cifga </v>
      </c>
      <c r="D232" s="17" t="str">
        <f>VLOOKUP($B232,G2.PL1!$C$10:$E$34,3,0)</f>
        <v>Ciprofloxacin (dưới dạng Ciprofloxacin hydroclorid)</v>
      </c>
      <c r="E232" s="17" t="str">
        <f>VLOOKUP($B232,G2.PL1!$C$10:$F$34,4,0)</f>
        <v>500mg</v>
      </c>
      <c r="F232" s="17" t="str">
        <f>VLOOKUP($B232,G2.PL1!$C$10:$AF$35,5,0)</f>
        <v>Uống</v>
      </c>
      <c r="G232" s="17" t="str">
        <f>VLOOKUP($B232,G2.PL1!$C$10:$AF$35,6,0)</f>
        <v>viên nén bao phim</v>
      </c>
      <c r="H232" s="17" t="str">
        <f>VLOOKUP($B232,G2.PL1!$C$10:$AF$35,7,0)</f>
        <v>hộp 2 vỉ x 10 viên</v>
      </c>
      <c r="I232" s="38" t="s">
        <v>13</v>
      </c>
      <c r="J232" s="17" t="str">
        <f>VLOOKUP($B232,G2.PL1!$C$10:$AF$35,9,0)</f>
        <v xml:space="preserve">36 tháng </v>
      </c>
      <c r="K232" s="17" t="str">
        <f>VLOOKUP($B232,G2.PL1!$C$10:$AF$35,10,0)</f>
        <v>VD-20549-14</v>
      </c>
      <c r="L232" s="17" t="str">
        <f>VLOOKUP($B232,G2.PL1!$C$10:$AF$35,11,0)</f>
        <v>Công ty Cổ phần Dược Hậu Giang - Chi nhánh nhà máy Dược phẩm DHG tại Hậu Giang</v>
      </c>
      <c r="M232" s="17" t="str">
        <f>VLOOKUP($B232,G2.PL1!$C$10:$AF$35,12,0)</f>
        <v>Việt Nam</v>
      </c>
      <c r="N232" s="17" t="str">
        <f>VLOOKUP($B232,G2.PL1!$C$10:$AF$35,13,0)</f>
        <v>Viên</v>
      </c>
      <c r="O232" s="39">
        <v>4000</v>
      </c>
      <c r="P232" s="39">
        <v>4000</v>
      </c>
      <c r="Q232" s="39">
        <v>4000</v>
      </c>
      <c r="R232" s="39">
        <v>4000</v>
      </c>
      <c r="S232" s="40">
        <v>16000</v>
      </c>
      <c r="T232" s="19">
        <f>VLOOKUP($B232,G2.PL1!$C$10:$AF$35,17,0)</f>
        <v>889</v>
      </c>
      <c r="U232" s="18">
        <f t="shared" si="7"/>
        <v>14224000</v>
      </c>
      <c r="V232" s="19" t="str">
        <f>VLOOKUP($B232,G2.PL1!$C$10:$AF$35,30,0)</f>
        <v>Công ty Cổ phần Dược Hậu Giang</v>
      </c>
      <c r="W232" s="17" t="s">
        <v>609</v>
      </c>
      <c r="X232" s="56" t="s">
        <v>280</v>
      </c>
      <c r="Y232" s="41" t="s">
        <v>610</v>
      </c>
      <c r="Z232" s="16"/>
      <c r="AA232" s="21" t="e">
        <f>VLOOKUP(W232,#REF!,2,0)</f>
        <v>#REF!</v>
      </c>
      <c r="AB232" s="16"/>
    </row>
    <row r="233" spans="1:28" ht="60">
      <c r="A233" s="38">
        <v>9</v>
      </c>
      <c r="B233" s="38" t="s">
        <v>70</v>
      </c>
      <c r="C233" s="17" t="str">
        <f>VLOOKUP(B233,G2.PL1!$C$10:$D$34,2,0)</f>
        <v xml:space="preserve">Cifga </v>
      </c>
      <c r="D233" s="17" t="str">
        <f>VLOOKUP($B233,G2.PL1!$C$10:$E$34,3,0)</f>
        <v>Ciprofloxacin (dưới dạng Ciprofloxacin hydroclorid)</v>
      </c>
      <c r="E233" s="17" t="str">
        <f>VLOOKUP($B233,G2.PL1!$C$10:$F$34,4,0)</f>
        <v>500mg</v>
      </c>
      <c r="F233" s="17" t="str">
        <f>VLOOKUP($B233,G2.PL1!$C$10:$AF$35,5,0)</f>
        <v>Uống</v>
      </c>
      <c r="G233" s="17" t="str">
        <f>VLOOKUP($B233,G2.PL1!$C$10:$AF$35,6,0)</f>
        <v>viên nén bao phim</v>
      </c>
      <c r="H233" s="17" t="str">
        <f>VLOOKUP($B233,G2.PL1!$C$10:$AF$35,7,0)</f>
        <v>hộp 2 vỉ x 10 viên</v>
      </c>
      <c r="I233" s="38" t="s">
        <v>13</v>
      </c>
      <c r="J233" s="17" t="str">
        <f>VLOOKUP($B233,G2.PL1!$C$10:$AF$35,9,0)</f>
        <v xml:space="preserve">36 tháng </v>
      </c>
      <c r="K233" s="17" t="str">
        <f>VLOOKUP($B233,G2.PL1!$C$10:$AF$35,10,0)</f>
        <v>VD-20549-14</v>
      </c>
      <c r="L233" s="17" t="str">
        <f>VLOOKUP($B233,G2.PL1!$C$10:$AF$35,11,0)</f>
        <v>Công ty Cổ phần Dược Hậu Giang - Chi nhánh nhà máy Dược phẩm DHG tại Hậu Giang</v>
      </c>
      <c r="M233" s="17" t="str">
        <f>VLOOKUP($B233,G2.PL1!$C$10:$AF$35,12,0)</f>
        <v>Việt Nam</v>
      </c>
      <c r="N233" s="17" t="str">
        <f>VLOOKUP($B233,G2.PL1!$C$10:$AF$35,13,0)</f>
        <v>Viên</v>
      </c>
      <c r="O233" s="39">
        <v>6250</v>
      </c>
      <c r="P233" s="39">
        <v>6250</v>
      </c>
      <c r="Q233" s="39">
        <v>6250</v>
      </c>
      <c r="R233" s="39">
        <v>6250</v>
      </c>
      <c r="S233" s="40">
        <v>25000</v>
      </c>
      <c r="T233" s="19">
        <f>VLOOKUP($B233,G2.PL1!$C$10:$AF$35,17,0)</f>
        <v>889</v>
      </c>
      <c r="U233" s="18">
        <f t="shared" si="7"/>
        <v>22225000</v>
      </c>
      <c r="V233" s="19" t="str">
        <f>VLOOKUP($B233,G2.PL1!$C$10:$AF$35,30,0)</f>
        <v>Công ty Cổ phần Dược Hậu Giang</v>
      </c>
      <c r="W233" s="17" t="s">
        <v>378</v>
      </c>
      <c r="X233" s="56" t="s">
        <v>280</v>
      </c>
      <c r="Y233" s="41" t="s">
        <v>659</v>
      </c>
      <c r="Z233" s="16"/>
      <c r="AA233" s="21" t="e">
        <f>VLOOKUP(W233,#REF!,2,0)</f>
        <v>#REF!</v>
      </c>
      <c r="AB233" s="16"/>
    </row>
    <row r="234" spans="1:28" ht="60">
      <c r="A234" s="38">
        <v>9</v>
      </c>
      <c r="B234" s="38" t="s">
        <v>70</v>
      </c>
      <c r="C234" s="17" t="str">
        <f>VLOOKUP(B234,G2.PL1!$C$10:$D$34,2,0)</f>
        <v xml:space="preserve">Cifga </v>
      </c>
      <c r="D234" s="17" t="str">
        <f>VLOOKUP($B234,G2.PL1!$C$10:$E$34,3,0)</f>
        <v>Ciprofloxacin (dưới dạng Ciprofloxacin hydroclorid)</v>
      </c>
      <c r="E234" s="17" t="str">
        <f>VLOOKUP($B234,G2.PL1!$C$10:$F$34,4,0)</f>
        <v>500mg</v>
      </c>
      <c r="F234" s="17" t="str">
        <f>VLOOKUP($B234,G2.PL1!$C$10:$AF$35,5,0)</f>
        <v>Uống</v>
      </c>
      <c r="G234" s="17" t="str">
        <f>VLOOKUP($B234,G2.PL1!$C$10:$AF$35,6,0)</f>
        <v>viên nén bao phim</v>
      </c>
      <c r="H234" s="17" t="str">
        <f>VLOOKUP($B234,G2.PL1!$C$10:$AF$35,7,0)</f>
        <v>hộp 2 vỉ x 10 viên</v>
      </c>
      <c r="I234" s="38" t="s">
        <v>13</v>
      </c>
      <c r="J234" s="17" t="str">
        <f>VLOOKUP($B234,G2.PL1!$C$10:$AF$35,9,0)</f>
        <v xml:space="preserve">36 tháng </v>
      </c>
      <c r="K234" s="17" t="str">
        <f>VLOOKUP($B234,G2.PL1!$C$10:$AF$35,10,0)</f>
        <v>VD-20549-14</v>
      </c>
      <c r="L234" s="17" t="str">
        <f>VLOOKUP($B234,G2.PL1!$C$10:$AF$35,11,0)</f>
        <v>Công ty Cổ phần Dược Hậu Giang - Chi nhánh nhà máy Dược phẩm DHG tại Hậu Giang</v>
      </c>
      <c r="M234" s="17" t="str">
        <f>VLOOKUP($B234,G2.PL1!$C$10:$AF$35,12,0)</f>
        <v>Việt Nam</v>
      </c>
      <c r="N234" s="17" t="str">
        <f>VLOOKUP($B234,G2.PL1!$C$10:$AF$35,13,0)</f>
        <v>Viên</v>
      </c>
      <c r="O234" s="39">
        <v>18000</v>
      </c>
      <c r="P234" s="39">
        <v>18000</v>
      </c>
      <c r="Q234" s="39">
        <v>18000</v>
      </c>
      <c r="R234" s="39">
        <v>18000</v>
      </c>
      <c r="S234" s="40">
        <v>72000</v>
      </c>
      <c r="T234" s="19">
        <f>VLOOKUP($B234,G2.PL1!$C$10:$AF$35,17,0)</f>
        <v>889</v>
      </c>
      <c r="U234" s="18">
        <f t="shared" si="7"/>
        <v>64008000</v>
      </c>
      <c r="V234" s="19" t="str">
        <f>VLOOKUP($B234,G2.PL1!$C$10:$AF$35,30,0)</f>
        <v>Công ty Cổ phần Dược Hậu Giang</v>
      </c>
      <c r="W234" s="17" t="s">
        <v>379</v>
      </c>
      <c r="X234" s="56" t="s">
        <v>280</v>
      </c>
      <c r="Y234" s="41" t="s">
        <v>380</v>
      </c>
      <c r="Z234" s="16"/>
      <c r="AA234" s="21" t="e">
        <f>VLOOKUP(W234,#REF!,2,0)</f>
        <v>#REF!</v>
      </c>
      <c r="AB234" s="16"/>
    </row>
    <row r="235" spans="1:28" ht="60">
      <c r="A235" s="38">
        <v>9</v>
      </c>
      <c r="B235" s="38" t="s">
        <v>70</v>
      </c>
      <c r="C235" s="17" t="str">
        <f>VLOOKUP(B235,G2.PL1!$C$10:$D$34,2,0)</f>
        <v xml:space="preserve">Cifga </v>
      </c>
      <c r="D235" s="17" t="str">
        <f>VLOOKUP($B235,G2.PL1!$C$10:$E$34,3,0)</f>
        <v>Ciprofloxacin (dưới dạng Ciprofloxacin hydroclorid)</v>
      </c>
      <c r="E235" s="17" t="str">
        <f>VLOOKUP($B235,G2.PL1!$C$10:$F$34,4,0)</f>
        <v>500mg</v>
      </c>
      <c r="F235" s="17" t="str">
        <f>VLOOKUP($B235,G2.PL1!$C$10:$AF$35,5,0)</f>
        <v>Uống</v>
      </c>
      <c r="G235" s="17" t="str">
        <f>VLOOKUP($B235,G2.PL1!$C$10:$AF$35,6,0)</f>
        <v>viên nén bao phim</v>
      </c>
      <c r="H235" s="17" t="str">
        <f>VLOOKUP($B235,G2.PL1!$C$10:$AF$35,7,0)</f>
        <v>hộp 2 vỉ x 10 viên</v>
      </c>
      <c r="I235" s="38" t="s">
        <v>13</v>
      </c>
      <c r="J235" s="17" t="str">
        <f>VLOOKUP($B235,G2.PL1!$C$10:$AF$35,9,0)</f>
        <v xml:space="preserve">36 tháng </v>
      </c>
      <c r="K235" s="17" t="str">
        <f>VLOOKUP($B235,G2.PL1!$C$10:$AF$35,10,0)</f>
        <v>VD-20549-14</v>
      </c>
      <c r="L235" s="17" t="str">
        <f>VLOOKUP($B235,G2.PL1!$C$10:$AF$35,11,0)</f>
        <v>Công ty Cổ phần Dược Hậu Giang - Chi nhánh nhà máy Dược phẩm DHG tại Hậu Giang</v>
      </c>
      <c r="M235" s="17" t="str">
        <f>VLOOKUP($B235,G2.PL1!$C$10:$AF$35,12,0)</f>
        <v>Việt Nam</v>
      </c>
      <c r="N235" s="17" t="str">
        <f>VLOOKUP($B235,G2.PL1!$C$10:$AF$35,13,0)</f>
        <v>Viên</v>
      </c>
      <c r="O235" s="39">
        <v>9750</v>
      </c>
      <c r="P235" s="39">
        <v>9750</v>
      </c>
      <c r="Q235" s="39">
        <v>9750</v>
      </c>
      <c r="R235" s="39">
        <v>9750</v>
      </c>
      <c r="S235" s="40">
        <v>39000</v>
      </c>
      <c r="T235" s="19">
        <f>VLOOKUP($B235,G2.PL1!$C$10:$AF$35,17,0)</f>
        <v>889</v>
      </c>
      <c r="U235" s="18">
        <f t="shared" si="7"/>
        <v>34671000</v>
      </c>
      <c r="V235" s="19" t="str">
        <f>VLOOKUP($B235,G2.PL1!$C$10:$AF$35,30,0)</f>
        <v>Công ty Cổ phần Dược Hậu Giang</v>
      </c>
      <c r="W235" s="17" t="s">
        <v>406</v>
      </c>
      <c r="X235" s="56" t="s">
        <v>280</v>
      </c>
      <c r="Y235" s="41" t="s">
        <v>407</v>
      </c>
      <c r="Z235" s="16"/>
      <c r="AA235" s="21" t="e">
        <f>VLOOKUP(W235,#REF!,2,0)</f>
        <v>#REF!</v>
      </c>
      <c r="AB235" s="16"/>
    </row>
    <row r="236" spans="1:28" ht="60">
      <c r="A236" s="38">
        <v>9</v>
      </c>
      <c r="B236" s="38" t="s">
        <v>70</v>
      </c>
      <c r="C236" s="17" t="str">
        <f>VLOOKUP(B236,G2.PL1!$C$10:$D$34,2,0)</f>
        <v xml:space="preserve">Cifga </v>
      </c>
      <c r="D236" s="17" t="str">
        <f>VLOOKUP($B236,G2.PL1!$C$10:$E$34,3,0)</f>
        <v>Ciprofloxacin (dưới dạng Ciprofloxacin hydroclorid)</v>
      </c>
      <c r="E236" s="17" t="str">
        <f>VLOOKUP($B236,G2.PL1!$C$10:$F$34,4,0)</f>
        <v>500mg</v>
      </c>
      <c r="F236" s="17" t="str">
        <f>VLOOKUP($B236,G2.PL1!$C$10:$AF$35,5,0)</f>
        <v>Uống</v>
      </c>
      <c r="G236" s="17" t="str">
        <f>VLOOKUP($B236,G2.PL1!$C$10:$AF$35,6,0)</f>
        <v>viên nén bao phim</v>
      </c>
      <c r="H236" s="17" t="str">
        <f>VLOOKUP($B236,G2.PL1!$C$10:$AF$35,7,0)</f>
        <v>hộp 2 vỉ x 10 viên</v>
      </c>
      <c r="I236" s="38" t="s">
        <v>13</v>
      </c>
      <c r="J236" s="17" t="str">
        <f>VLOOKUP($B236,G2.PL1!$C$10:$AF$35,9,0)</f>
        <v xml:space="preserve">36 tháng </v>
      </c>
      <c r="K236" s="17" t="str">
        <f>VLOOKUP($B236,G2.PL1!$C$10:$AF$35,10,0)</f>
        <v>VD-20549-14</v>
      </c>
      <c r="L236" s="17" t="str">
        <f>VLOOKUP($B236,G2.PL1!$C$10:$AF$35,11,0)</f>
        <v>Công ty Cổ phần Dược Hậu Giang - Chi nhánh nhà máy Dược phẩm DHG tại Hậu Giang</v>
      </c>
      <c r="M236" s="17" t="str">
        <f>VLOOKUP($B236,G2.PL1!$C$10:$AF$35,12,0)</f>
        <v>Việt Nam</v>
      </c>
      <c r="N236" s="17" t="str">
        <f>VLOOKUP($B236,G2.PL1!$C$10:$AF$35,13,0)</f>
        <v>Viên</v>
      </c>
      <c r="O236" s="39">
        <v>2500</v>
      </c>
      <c r="P236" s="39">
        <v>2000</v>
      </c>
      <c r="Q236" s="39">
        <v>2000</v>
      </c>
      <c r="R236" s="39">
        <v>2000</v>
      </c>
      <c r="S236" s="40">
        <v>8500</v>
      </c>
      <c r="T236" s="19">
        <f>VLOOKUP($B236,G2.PL1!$C$10:$AF$35,17,0)</f>
        <v>889</v>
      </c>
      <c r="U236" s="18">
        <f t="shared" si="7"/>
        <v>7556500</v>
      </c>
      <c r="V236" s="19" t="str">
        <f>VLOOKUP($B236,G2.PL1!$C$10:$AF$35,30,0)</f>
        <v>Công ty Cổ phần Dược Hậu Giang</v>
      </c>
      <c r="W236" s="17" t="s">
        <v>660</v>
      </c>
      <c r="X236" s="56" t="s">
        <v>280</v>
      </c>
      <c r="Y236" s="41" t="s">
        <v>661</v>
      </c>
      <c r="Z236" s="16"/>
      <c r="AA236" s="21" t="e">
        <f>VLOOKUP(W236,#REF!,2,0)</f>
        <v>#REF!</v>
      </c>
      <c r="AB236" s="16"/>
    </row>
    <row r="237" spans="1:28" ht="60">
      <c r="A237" s="38">
        <v>9</v>
      </c>
      <c r="B237" s="38" t="s">
        <v>70</v>
      </c>
      <c r="C237" s="17" t="str">
        <f>VLOOKUP(B237,G2.PL1!$C$10:$D$34,2,0)</f>
        <v xml:space="preserve">Cifga </v>
      </c>
      <c r="D237" s="17" t="str">
        <f>VLOOKUP($B237,G2.PL1!$C$10:$E$34,3,0)</f>
        <v>Ciprofloxacin (dưới dạng Ciprofloxacin hydroclorid)</v>
      </c>
      <c r="E237" s="17" t="str">
        <f>VLOOKUP($B237,G2.PL1!$C$10:$F$34,4,0)</f>
        <v>500mg</v>
      </c>
      <c r="F237" s="17" t="str">
        <f>VLOOKUP($B237,G2.PL1!$C$10:$AF$35,5,0)</f>
        <v>Uống</v>
      </c>
      <c r="G237" s="17" t="str">
        <f>VLOOKUP($B237,G2.PL1!$C$10:$AF$35,6,0)</f>
        <v>viên nén bao phim</v>
      </c>
      <c r="H237" s="17" t="str">
        <f>VLOOKUP($B237,G2.PL1!$C$10:$AF$35,7,0)</f>
        <v>hộp 2 vỉ x 10 viên</v>
      </c>
      <c r="I237" s="38" t="s">
        <v>13</v>
      </c>
      <c r="J237" s="17" t="str">
        <f>VLOOKUP($B237,G2.PL1!$C$10:$AF$35,9,0)</f>
        <v xml:space="preserve">36 tháng </v>
      </c>
      <c r="K237" s="17" t="str">
        <f>VLOOKUP($B237,G2.PL1!$C$10:$AF$35,10,0)</f>
        <v>VD-20549-14</v>
      </c>
      <c r="L237" s="17" t="str">
        <f>VLOOKUP($B237,G2.PL1!$C$10:$AF$35,11,0)</f>
        <v>Công ty Cổ phần Dược Hậu Giang - Chi nhánh nhà máy Dược phẩm DHG tại Hậu Giang</v>
      </c>
      <c r="M237" s="17" t="str">
        <f>VLOOKUP($B237,G2.PL1!$C$10:$AF$35,12,0)</f>
        <v>Việt Nam</v>
      </c>
      <c r="N237" s="17" t="str">
        <f>VLOOKUP($B237,G2.PL1!$C$10:$AF$35,13,0)</f>
        <v>Viên</v>
      </c>
      <c r="O237" s="39">
        <v>200</v>
      </c>
      <c r="P237" s="39">
        <v>200</v>
      </c>
      <c r="Q237" s="39">
        <v>200</v>
      </c>
      <c r="R237" s="39">
        <v>200</v>
      </c>
      <c r="S237" s="40">
        <v>800</v>
      </c>
      <c r="T237" s="19">
        <f>VLOOKUP($B237,G2.PL1!$C$10:$AF$35,17,0)</f>
        <v>889</v>
      </c>
      <c r="U237" s="18">
        <f t="shared" si="7"/>
        <v>711200</v>
      </c>
      <c r="V237" s="19" t="str">
        <f>VLOOKUP($B237,G2.PL1!$C$10:$AF$35,30,0)</f>
        <v>Công ty Cổ phần Dược Hậu Giang</v>
      </c>
      <c r="W237" s="17" t="s">
        <v>282</v>
      </c>
      <c r="X237" s="56" t="s">
        <v>408</v>
      </c>
      <c r="Y237" s="41" t="s">
        <v>284</v>
      </c>
      <c r="Z237" s="16"/>
      <c r="AA237" s="21" t="e">
        <f>VLOOKUP(W237,#REF!,2,0)</f>
        <v>#REF!</v>
      </c>
      <c r="AB237" s="16"/>
    </row>
    <row r="238" spans="1:28" ht="60">
      <c r="A238" s="38">
        <v>9</v>
      </c>
      <c r="B238" s="38" t="s">
        <v>70</v>
      </c>
      <c r="C238" s="17" t="str">
        <f>VLOOKUP(B238,G2.PL1!$C$10:$D$34,2,0)</f>
        <v xml:space="preserve">Cifga </v>
      </c>
      <c r="D238" s="17" t="str">
        <f>VLOOKUP($B238,G2.PL1!$C$10:$E$34,3,0)</f>
        <v>Ciprofloxacin (dưới dạng Ciprofloxacin hydroclorid)</v>
      </c>
      <c r="E238" s="17" t="str">
        <f>VLOOKUP($B238,G2.PL1!$C$10:$F$34,4,0)</f>
        <v>500mg</v>
      </c>
      <c r="F238" s="17" t="str">
        <f>VLOOKUP($B238,G2.PL1!$C$10:$AF$35,5,0)</f>
        <v>Uống</v>
      </c>
      <c r="G238" s="17" t="str">
        <f>VLOOKUP($B238,G2.PL1!$C$10:$AF$35,6,0)</f>
        <v>viên nén bao phim</v>
      </c>
      <c r="H238" s="17" t="str">
        <f>VLOOKUP($B238,G2.PL1!$C$10:$AF$35,7,0)</f>
        <v>hộp 2 vỉ x 10 viên</v>
      </c>
      <c r="I238" s="38" t="s">
        <v>13</v>
      </c>
      <c r="J238" s="17" t="str">
        <f>VLOOKUP($B238,G2.PL1!$C$10:$AF$35,9,0)</f>
        <v xml:space="preserve">36 tháng </v>
      </c>
      <c r="K238" s="17" t="str">
        <f>VLOOKUP($B238,G2.PL1!$C$10:$AF$35,10,0)</f>
        <v>VD-20549-14</v>
      </c>
      <c r="L238" s="17" t="str">
        <f>VLOOKUP($B238,G2.PL1!$C$10:$AF$35,11,0)</f>
        <v>Công ty Cổ phần Dược Hậu Giang - Chi nhánh nhà máy Dược phẩm DHG tại Hậu Giang</v>
      </c>
      <c r="M238" s="17" t="str">
        <f>VLOOKUP($B238,G2.PL1!$C$10:$AF$35,12,0)</f>
        <v>Việt Nam</v>
      </c>
      <c r="N238" s="17" t="str">
        <f>VLOOKUP($B238,G2.PL1!$C$10:$AF$35,13,0)</f>
        <v>Viên</v>
      </c>
      <c r="O238" s="39">
        <v>7000</v>
      </c>
      <c r="P238" s="39">
        <v>7000</v>
      </c>
      <c r="Q238" s="39">
        <v>8000</v>
      </c>
      <c r="R238" s="39">
        <v>8000</v>
      </c>
      <c r="S238" s="40">
        <v>30000</v>
      </c>
      <c r="T238" s="19">
        <f>VLOOKUP($B238,G2.PL1!$C$10:$AF$35,17,0)</f>
        <v>889</v>
      </c>
      <c r="U238" s="18">
        <f t="shared" si="7"/>
        <v>26670000</v>
      </c>
      <c r="V238" s="19" t="str">
        <f>VLOOKUP($B238,G2.PL1!$C$10:$AF$35,30,0)</f>
        <v>Công ty Cổ phần Dược Hậu Giang</v>
      </c>
      <c r="W238" s="17" t="s">
        <v>704</v>
      </c>
      <c r="X238" s="56" t="s">
        <v>408</v>
      </c>
      <c r="Y238" s="41" t="s">
        <v>705</v>
      </c>
      <c r="Z238" s="16"/>
      <c r="AA238" s="21" t="e">
        <f>VLOOKUP(W238,#REF!,2,0)</f>
        <v>#REF!</v>
      </c>
      <c r="AB238" s="16"/>
    </row>
    <row r="239" spans="1:28" ht="60">
      <c r="A239" s="38">
        <v>9</v>
      </c>
      <c r="B239" s="38" t="s">
        <v>70</v>
      </c>
      <c r="C239" s="17" t="str">
        <f>VLOOKUP(B239,G2.PL1!$C$10:$D$34,2,0)</f>
        <v xml:space="preserve">Cifga </v>
      </c>
      <c r="D239" s="17" t="str">
        <f>VLOOKUP($B239,G2.PL1!$C$10:$E$34,3,0)</f>
        <v>Ciprofloxacin (dưới dạng Ciprofloxacin hydroclorid)</v>
      </c>
      <c r="E239" s="17" t="str">
        <f>VLOOKUP($B239,G2.PL1!$C$10:$F$34,4,0)</f>
        <v>500mg</v>
      </c>
      <c r="F239" s="17" t="str">
        <f>VLOOKUP($B239,G2.PL1!$C$10:$AF$35,5,0)</f>
        <v>Uống</v>
      </c>
      <c r="G239" s="17" t="str">
        <f>VLOOKUP($B239,G2.PL1!$C$10:$AF$35,6,0)</f>
        <v>viên nén bao phim</v>
      </c>
      <c r="H239" s="17" t="str">
        <f>VLOOKUP($B239,G2.PL1!$C$10:$AF$35,7,0)</f>
        <v>hộp 2 vỉ x 10 viên</v>
      </c>
      <c r="I239" s="38" t="s">
        <v>13</v>
      </c>
      <c r="J239" s="17" t="str">
        <f>VLOOKUP($B239,G2.PL1!$C$10:$AF$35,9,0)</f>
        <v xml:space="preserve">36 tháng </v>
      </c>
      <c r="K239" s="17" t="str">
        <f>VLOOKUP($B239,G2.PL1!$C$10:$AF$35,10,0)</f>
        <v>VD-20549-14</v>
      </c>
      <c r="L239" s="17" t="str">
        <f>VLOOKUP($B239,G2.PL1!$C$10:$AF$35,11,0)</f>
        <v>Công ty Cổ phần Dược Hậu Giang - Chi nhánh nhà máy Dược phẩm DHG tại Hậu Giang</v>
      </c>
      <c r="M239" s="17" t="str">
        <f>VLOOKUP($B239,G2.PL1!$C$10:$AF$35,12,0)</f>
        <v>Việt Nam</v>
      </c>
      <c r="N239" s="17" t="str">
        <f>VLOOKUP($B239,G2.PL1!$C$10:$AF$35,13,0)</f>
        <v>Viên</v>
      </c>
      <c r="O239" s="39">
        <v>15000</v>
      </c>
      <c r="P239" s="39">
        <v>15000</v>
      </c>
      <c r="Q239" s="39">
        <v>15000</v>
      </c>
      <c r="R239" s="39">
        <v>15000</v>
      </c>
      <c r="S239" s="40">
        <v>60000</v>
      </c>
      <c r="T239" s="19">
        <f>VLOOKUP($B239,G2.PL1!$C$10:$AF$35,17,0)</f>
        <v>889</v>
      </c>
      <c r="U239" s="18">
        <f t="shared" si="7"/>
        <v>53340000</v>
      </c>
      <c r="V239" s="19" t="str">
        <f>VLOOKUP($B239,G2.PL1!$C$10:$AF$35,30,0)</f>
        <v>Công ty Cổ phần Dược Hậu Giang</v>
      </c>
      <c r="W239" s="17" t="s">
        <v>662</v>
      </c>
      <c r="X239" s="56" t="s">
        <v>408</v>
      </c>
      <c r="Y239" s="41" t="s">
        <v>663</v>
      </c>
      <c r="Z239" s="16"/>
      <c r="AA239" s="21" t="e">
        <f>VLOOKUP(W239,#REF!,2,0)</f>
        <v>#REF!</v>
      </c>
      <c r="AB239" s="16"/>
    </row>
    <row r="240" spans="1:28" ht="60">
      <c r="A240" s="38">
        <v>9</v>
      </c>
      <c r="B240" s="38" t="s">
        <v>70</v>
      </c>
      <c r="C240" s="17" t="str">
        <f>VLOOKUP(B240,G2.PL1!$C$10:$D$34,2,0)</f>
        <v xml:space="preserve">Cifga </v>
      </c>
      <c r="D240" s="17" t="str">
        <f>VLOOKUP($B240,G2.PL1!$C$10:$E$34,3,0)</f>
        <v>Ciprofloxacin (dưới dạng Ciprofloxacin hydroclorid)</v>
      </c>
      <c r="E240" s="17" t="str">
        <f>VLOOKUP($B240,G2.PL1!$C$10:$F$34,4,0)</f>
        <v>500mg</v>
      </c>
      <c r="F240" s="17" t="str">
        <f>VLOOKUP($B240,G2.PL1!$C$10:$AF$35,5,0)</f>
        <v>Uống</v>
      </c>
      <c r="G240" s="17" t="str">
        <f>VLOOKUP($B240,G2.PL1!$C$10:$AF$35,6,0)</f>
        <v>viên nén bao phim</v>
      </c>
      <c r="H240" s="17" t="str">
        <f>VLOOKUP($B240,G2.PL1!$C$10:$AF$35,7,0)</f>
        <v>hộp 2 vỉ x 10 viên</v>
      </c>
      <c r="I240" s="38" t="s">
        <v>13</v>
      </c>
      <c r="J240" s="17" t="str">
        <f>VLOOKUP($B240,G2.PL1!$C$10:$AF$35,9,0)</f>
        <v xml:space="preserve">36 tháng </v>
      </c>
      <c r="K240" s="17" t="str">
        <f>VLOOKUP($B240,G2.PL1!$C$10:$AF$35,10,0)</f>
        <v>VD-20549-14</v>
      </c>
      <c r="L240" s="17" t="str">
        <f>VLOOKUP($B240,G2.PL1!$C$10:$AF$35,11,0)</f>
        <v>Công ty Cổ phần Dược Hậu Giang - Chi nhánh nhà máy Dược phẩm DHG tại Hậu Giang</v>
      </c>
      <c r="M240" s="17" t="str">
        <f>VLOOKUP($B240,G2.PL1!$C$10:$AF$35,12,0)</f>
        <v>Việt Nam</v>
      </c>
      <c r="N240" s="17" t="str">
        <f>VLOOKUP($B240,G2.PL1!$C$10:$AF$35,13,0)</f>
        <v>Viên</v>
      </c>
      <c r="O240" s="39">
        <v>10000</v>
      </c>
      <c r="P240" s="39">
        <v>10000</v>
      </c>
      <c r="Q240" s="39">
        <v>10000</v>
      </c>
      <c r="R240" s="39">
        <v>14000</v>
      </c>
      <c r="S240" s="40">
        <v>44000</v>
      </c>
      <c r="T240" s="19">
        <f>VLOOKUP($B240,G2.PL1!$C$10:$AF$35,17,0)</f>
        <v>889</v>
      </c>
      <c r="U240" s="18">
        <f t="shared" si="7"/>
        <v>39116000</v>
      </c>
      <c r="V240" s="19" t="str">
        <f>VLOOKUP($B240,G2.PL1!$C$10:$AF$35,30,0)</f>
        <v>Công ty Cổ phần Dược Hậu Giang</v>
      </c>
      <c r="W240" s="17" t="s">
        <v>684</v>
      </c>
      <c r="X240" s="56" t="s">
        <v>408</v>
      </c>
      <c r="Y240" s="41" t="s">
        <v>685</v>
      </c>
      <c r="Z240" s="16"/>
      <c r="AA240" s="21" t="e">
        <f>VLOOKUP(W240,#REF!,2,0)</f>
        <v>#REF!</v>
      </c>
      <c r="AB240" s="16"/>
    </row>
    <row r="241" spans="1:28" ht="60">
      <c r="A241" s="38">
        <v>9</v>
      </c>
      <c r="B241" s="38" t="s">
        <v>70</v>
      </c>
      <c r="C241" s="17" t="str">
        <f>VLOOKUP(B241,G2.PL1!$C$10:$D$34,2,0)</f>
        <v xml:space="preserve">Cifga </v>
      </c>
      <c r="D241" s="17" t="str">
        <f>VLOOKUP($B241,G2.PL1!$C$10:$E$34,3,0)</f>
        <v>Ciprofloxacin (dưới dạng Ciprofloxacin hydroclorid)</v>
      </c>
      <c r="E241" s="17" t="str">
        <f>VLOOKUP($B241,G2.PL1!$C$10:$F$34,4,0)</f>
        <v>500mg</v>
      </c>
      <c r="F241" s="17" t="str">
        <f>VLOOKUP($B241,G2.PL1!$C$10:$AF$35,5,0)</f>
        <v>Uống</v>
      </c>
      <c r="G241" s="17" t="str">
        <f>VLOOKUP($B241,G2.PL1!$C$10:$AF$35,6,0)</f>
        <v>viên nén bao phim</v>
      </c>
      <c r="H241" s="17" t="str">
        <f>VLOOKUP($B241,G2.PL1!$C$10:$AF$35,7,0)</f>
        <v>hộp 2 vỉ x 10 viên</v>
      </c>
      <c r="I241" s="38" t="s">
        <v>13</v>
      </c>
      <c r="J241" s="17" t="str">
        <f>VLOOKUP($B241,G2.PL1!$C$10:$AF$35,9,0)</f>
        <v xml:space="preserve">36 tháng </v>
      </c>
      <c r="K241" s="17" t="str">
        <f>VLOOKUP($B241,G2.PL1!$C$10:$AF$35,10,0)</f>
        <v>VD-20549-14</v>
      </c>
      <c r="L241" s="17" t="str">
        <f>VLOOKUP($B241,G2.PL1!$C$10:$AF$35,11,0)</f>
        <v>Công ty Cổ phần Dược Hậu Giang - Chi nhánh nhà máy Dược phẩm DHG tại Hậu Giang</v>
      </c>
      <c r="M241" s="17" t="str">
        <f>VLOOKUP($B241,G2.PL1!$C$10:$AF$35,12,0)</f>
        <v>Việt Nam</v>
      </c>
      <c r="N241" s="17" t="str">
        <f>VLOOKUP($B241,G2.PL1!$C$10:$AF$35,13,0)</f>
        <v>Viên</v>
      </c>
      <c r="O241" s="39">
        <v>15000</v>
      </c>
      <c r="P241" s="39">
        <v>15000</v>
      </c>
      <c r="Q241" s="39">
        <v>15000</v>
      </c>
      <c r="R241" s="39">
        <v>15000</v>
      </c>
      <c r="S241" s="40">
        <v>60000</v>
      </c>
      <c r="T241" s="19">
        <f>VLOOKUP($B241,G2.PL1!$C$10:$AF$35,17,0)</f>
        <v>889</v>
      </c>
      <c r="U241" s="18">
        <f t="shared" si="7"/>
        <v>53340000</v>
      </c>
      <c r="V241" s="19" t="str">
        <f>VLOOKUP($B241,G2.PL1!$C$10:$AF$35,30,0)</f>
        <v>Công ty Cổ phần Dược Hậu Giang</v>
      </c>
      <c r="W241" s="17" t="s">
        <v>287</v>
      </c>
      <c r="X241" s="56" t="s">
        <v>408</v>
      </c>
      <c r="Y241" s="41" t="s">
        <v>288</v>
      </c>
      <c r="Z241" s="16"/>
      <c r="AA241" s="21" t="e">
        <f>VLOOKUP(W241,#REF!,2,0)</f>
        <v>#REF!</v>
      </c>
      <c r="AB241" s="16"/>
    </row>
    <row r="242" spans="1:28" ht="60">
      <c r="A242" s="38">
        <v>9</v>
      </c>
      <c r="B242" s="38" t="s">
        <v>70</v>
      </c>
      <c r="C242" s="17" t="str">
        <f>VLOOKUP(B242,G2.PL1!$C$10:$D$34,2,0)</f>
        <v xml:space="preserve">Cifga </v>
      </c>
      <c r="D242" s="17" t="str">
        <f>VLOOKUP($B242,G2.PL1!$C$10:$E$34,3,0)</f>
        <v>Ciprofloxacin (dưới dạng Ciprofloxacin hydroclorid)</v>
      </c>
      <c r="E242" s="17" t="str">
        <f>VLOOKUP($B242,G2.PL1!$C$10:$F$34,4,0)</f>
        <v>500mg</v>
      </c>
      <c r="F242" s="17" t="str">
        <f>VLOOKUP($B242,G2.PL1!$C$10:$AF$35,5,0)</f>
        <v>Uống</v>
      </c>
      <c r="G242" s="17" t="str">
        <f>VLOOKUP($B242,G2.PL1!$C$10:$AF$35,6,0)</f>
        <v>viên nén bao phim</v>
      </c>
      <c r="H242" s="17" t="str">
        <f>VLOOKUP($B242,G2.PL1!$C$10:$AF$35,7,0)</f>
        <v>hộp 2 vỉ x 10 viên</v>
      </c>
      <c r="I242" s="38" t="s">
        <v>13</v>
      </c>
      <c r="J242" s="17" t="str">
        <f>VLOOKUP($B242,G2.PL1!$C$10:$AF$35,9,0)</f>
        <v xml:space="preserve">36 tháng </v>
      </c>
      <c r="K242" s="17" t="str">
        <f>VLOOKUP($B242,G2.PL1!$C$10:$AF$35,10,0)</f>
        <v>VD-20549-14</v>
      </c>
      <c r="L242" s="17" t="str">
        <f>VLOOKUP($B242,G2.PL1!$C$10:$AF$35,11,0)</f>
        <v>Công ty Cổ phần Dược Hậu Giang - Chi nhánh nhà máy Dược phẩm DHG tại Hậu Giang</v>
      </c>
      <c r="M242" s="17" t="str">
        <f>VLOOKUP($B242,G2.PL1!$C$10:$AF$35,12,0)</f>
        <v>Việt Nam</v>
      </c>
      <c r="N242" s="17" t="str">
        <f>VLOOKUP($B242,G2.PL1!$C$10:$AF$35,13,0)</f>
        <v>Viên</v>
      </c>
      <c r="O242" s="39">
        <v>2940</v>
      </c>
      <c r="P242" s="39">
        <v>2940</v>
      </c>
      <c r="Q242" s="39">
        <v>2940</v>
      </c>
      <c r="R242" s="39">
        <v>2940</v>
      </c>
      <c r="S242" s="40">
        <v>11760</v>
      </c>
      <c r="T242" s="19">
        <f>VLOOKUP($B242,G2.PL1!$C$10:$AF$35,17,0)</f>
        <v>889</v>
      </c>
      <c r="U242" s="18">
        <f t="shared" si="7"/>
        <v>10454640</v>
      </c>
      <c r="V242" s="19" t="str">
        <f>VLOOKUP($B242,G2.PL1!$C$10:$AF$35,30,0)</f>
        <v>Công ty Cổ phần Dược Hậu Giang</v>
      </c>
      <c r="W242" s="17" t="s">
        <v>311</v>
      </c>
      <c r="X242" s="56" t="s">
        <v>312</v>
      </c>
      <c r="Y242" s="41" t="s">
        <v>313</v>
      </c>
      <c r="Z242" s="16"/>
      <c r="AA242" s="21" t="e">
        <f>VLOOKUP(W242,#REF!,2,0)</f>
        <v>#REF!</v>
      </c>
      <c r="AB242" s="16"/>
    </row>
    <row r="243" spans="1:28" ht="60">
      <c r="A243" s="38">
        <v>9</v>
      </c>
      <c r="B243" s="38" t="s">
        <v>70</v>
      </c>
      <c r="C243" s="17" t="str">
        <f>VLOOKUP(B243,G2.PL1!$C$10:$D$34,2,0)</f>
        <v xml:space="preserve">Cifga </v>
      </c>
      <c r="D243" s="17" t="str">
        <f>VLOOKUP($B243,G2.PL1!$C$10:$E$34,3,0)</f>
        <v>Ciprofloxacin (dưới dạng Ciprofloxacin hydroclorid)</v>
      </c>
      <c r="E243" s="17" t="str">
        <f>VLOOKUP($B243,G2.PL1!$C$10:$F$34,4,0)</f>
        <v>500mg</v>
      </c>
      <c r="F243" s="17" t="str">
        <f>VLOOKUP($B243,G2.PL1!$C$10:$AF$35,5,0)</f>
        <v>Uống</v>
      </c>
      <c r="G243" s="17" t="str">
        <f>VLOOKUP($B243,G2.PL1!$C$10:$AF$35,6,0)</f>
        <v>viên nén bao phim</v>
      </c>
      <c r="H243" s="17" t="str">
        <f>VLOOKUP($B243,G2.PL1!$C$10:$AF$35,7,0)</f>
        <v>hộp 2 vỉ x 10 viên</v>
      </c>
      <c r="I243" s="38" t="s">
        <v>13</v>
      </c>
      <c r="J243" s="17" t="str">
        <f>VLOOKUP($B243,G2.PL1!$C$10:$AF$35,9,0)</f>
        <v xml:space="preserve">36 tháng </v>
      </c>
      <c r="K243" s="17" t="str">
        <f>VLOOKUP($B243,G2.PL1!$C$10:$AF$35,10,0)</f>
        <v>VD-20549-14</v>
      </c>
      <c r="L243" s="17" t="str">
        <f>VLOOKUP($B243,G2.PL1!$C$10:$AF$35,11,0)</f>
        <v>Công ty Cổ phần Dược Hậu Giang - Chi nhánh nhà máy Dược phẩm DHG tại Hậu Giang</v>
      </c>
      <c r="M243" s="17" t="str">
        <f>VLOOKUP($B243,G2.PL1!$C$10:$AF$35,12,0)</f>
        <v>Việt Nam</v>
      </c>
      <c r="N243" s="17" t="str">
        <f>VLOOKUP($B243,G2.PL1!$C$10:$AF$35,13,0)</f>
        <v>Viên</v>
      </c>
      <c r="O243" s="39">
        <v>6000</v>
      </c>
      <c r="P243" s="39">
        <v>6000</v>
      </c>
      <c r="Q243" s="39">
        <v>6000</v>
      </c>
      <c r="R243" s="39">
        <v>7000</v>
      </c>
      <c r="S243" s="40">
        <v>25000</v>
      </c>
      <c r="T243" s="19">
        <f>VLOOKUP($B243,G2.PL1!$C$10:$AF$35,17,0)</f>
        <v>889</v>
      </c>
      <c r="U243" s="18">
        <f t="shared" si="7"/>
        <v>22225000</v>
      </c>
      <c r="V243" s="19" t="str">
        <f>VLOOKUP($B243,G2.PL1!$C$10:$AF$35,30,0)</f>
        <v>Công ty Cổ phần Dược Hậu Giang</v>
      </c>
      <c r="W243" s="17" t="s">
        <v>316</v>
      </c>
      <c r="X243" s="56" t="s">
        <v>312</v>
      </c>
      <c r="Y243" s="41" t="s">
        <v>317</v>
      </c>
      <c r="Z243" s="16"/>
      <c r="AA243" s="21" t="e">
        <f>VLOOKUP(W243,#REF!,2,0)</f>
        <v>#REF!</v>
      </c>
      <c r="AB243" s="16"/>
    </row>
    <row r="244" spans="1:28" ht="60">
      <c r="A244" s="38">
        <v>9</v>
      </c>
      <c r="B244" s="38" t="s">
        <v>70</v>
      </c>
      <c r="C244" s="17" t="str">
        <f>VLOOKUP(B244,G2.PL1!$C$10:$D$34,2,0)</f>
        <v xml:space="preserve">Cifga </v>
      </c>
      <c r="D244" s="17" t="str">
        <f>VLOOKUP($B244,G2.PL1!$C$10:$E$34,3,0)</f>
        <v>Ciprofloxacin (dưới dạng Ciprofloxacin hydroclorid)</v>
      </c>
      <c r="E244" s="17" t="str">
        <f>VLOOKUP($B244,G2.PL1!$C$10:$F$34,4,0)</f>
        <v>500mg</v>
      </c>
      <c r="F244" s="17" t="str">
        <f>VLOOKUP($B244,G2.PL1!$C$10:$AF$35,5,0)</f>
        <v>Uống</v>
      </c>
      <c r="G244" s="17" t="str">
        <f>VLOOKUP($B244,G2.PL1!$C$10:$AF$35,6,0)</f>
        <v>viên nén bao phim</v>
      </c>
      <c r="H244" s="17" t="str">
        <f>VLOOKUP($B244,G2.PL1!$C$10:$AF$35,7,0)</f>
        <v>hộp 2 vỉ x 10 viên</v>
      </c>
      <c r="I244" s="38" t="s">
        <v>13</v>
      </c>
      <c r="J244" s="17" t="str">
        <f>VLOOKUP($B244,G2.PL1!$C$10:$AF$35,9,0)</f>
        <v xml:space="preserve">36 tháng </v>
      </c>
      <c r="K244" s="17" t="str">
        <f>VLOOKUP($B244,G2.PL1!$C$10:$AF$35,10,0)</f>
        <v>VD-20549-14</v>
      </c>
      <c r="L244" s="17" t="str">
        <f>VLOOKUP($B244,G2.PL1!$C$10:$AF$35,11,0)</f>
        <v>Công ty Cổ phần Dược Hậu Giang - Chi nhánh nhà máy Dược phẩm DHG tại Hậu Giang</v>
      </c>
      <c r="M244" s="17" t="str">
        <f>VLOOKUP($B244,G2.PL1!$C$10:$AF$35,12,0)</f>
        <v>Việt Nam</v>
      </c>
      <c r="N244" s="17" t="str">
        <f>VLOOKUP($B244,G2.PL1!$C$10:$AF$35,13,0)</f>
        <v>Viên</v>
      </c>
      <c r="O244" s="39">
        <v>11700</v>
      </c>
      <c r="P244" s="39">
        <v>11700</v>
      </c>
      <c r="Q244" s="39">
        <v>11700</v>
      </c>
      <c r="R244" s="39">
        <v>11700</v>
      </c>
      <c r="S244" s="40">
        <v>46800</v>
      </c>
      <c r="T244" s="19">
        <f>VLOOKUP($B244,G2.PL1!$C$10:$AF$35,17,0)</f>
        <v>889</v>
      </c>
      <c r="U244" s="18">
        <f t="shared" si="7"/>
        <v>41605200</v>
      </c>
      <c r="V244" s="19" t="str">
        <f>VLOOKUP($B244,G2.PL1!$C$10:$AF$35,30,0)</f>
        <v>Công ty Cổ phần Dược Hậu Giang</v>
      </c>
      <c r="W244" s="17" t="s">
        <v>320</v>
      </c>
      <c r="X244" s="56" t="s">
        <v>312</v>
      </c>
      <c r="Y244" s="41" t="s">
        <v>321</v>
      </c>
      <c r="Z244" s="16"/>
      <c r="AA244" s="21" t="e">
        <f>VLOOKUP(W244,#REF!,2,0)</f>
        <v>#REF!</v>
      </c>
      <c r="AB244" s="16"/>
    </row>
    <row r="245" spans="1:28" ht="60">
      <c r="A245" s="38">
        <v>9</v>
      </c>
      <c r="B245" s="38" t="s">
        <v>70</v>
      </c>
      <c r="C245" s="17" t="str">
        <f>VLOOKUP(B245,G2.PL1!$C$10:$D$34,2,0)</f>
        <v xml:space="preserve">Cifga </v>
      </c>
      <c r="D245" s="17" t="str">
        <f>VLOOKUP($B245,G2.PL1!$C$10:$E$34,3,0)</f>
        <v>Ciprofloxacin (dưới dạng Ciprofloxacin hydroclorid)</v>
      </c>
      <c r="E245" s="17" t="str">
        <f>VLOOKUP($B245,G2.PL1!$C$10:$F$34,4,0)</f>
        <v>500mg</v>
      </c>
      <c r="F245" s="17" t="str">
        <f>VLOOKUP($B245,G2.PL1!$C$10:$AF$35,5,0)</f>
        <v>Uống</v>
      </c>
      <c r="G245" s="17" t="str">
        <f>VLOOKUP($B245,G2.PL1!$C$10:$AF$35,6,0)</f>
        <v>viên nén bao phim</v>
      </c>
      <c r="H245" s="17" t="str">
        <f>VLOOKUP($B245,G2.PL1!$C$10:$AF$35,7,0)</f>
        <v>hộp 2 vỉ x 10 viên</v>
      </c>
      <c r="I245" s="38" t="s">
        <v>13</v>
      </c>
      <c r="J245" s="17" t="str">
        <f>VLOOKUP($B245,G2.PL1!$C$10:$AF$35,9,0)</f>
        <v xml:space="preserve">36 tháng </v>
      </c>
      <c r="K245" s="17" t="str">
        <f>VLOOKUP($B245,G2.PL1!$C$10:$AF$35,10,0)</f>
        <v>VD-20549-14</v>
      </c>
      <c r="L245" s="17" t="str">
        <f>VLOOKUP($B245,G2.PL1!$C$10:$AF$35,11,0)</f>
        <v>Công ty Cổ phần Dược Hậu Giang - Chi nhánh nhà máy Dược phẩm DHG tại Hậu Giang</v>
      </c>
      <c r="M245" s="17" t="str">
        <f>VLOOKUP($B245,G2.PL1!$C$10:$AF$35,12,0)</f>
        <v>Việt Nam</v>
      </c>
      <c r="N245" s="17" t="str">
        <f>VLOOKUP($B245,G2.PL1!$C$10:$AF$35,13,0)</f>
        <v>Viên</v>
      </c>
      <c r="O245" s="39">
        <v>300</v>
      </c>
      <c r="P245" s="39">
        <v>300</v>
      </c>
      <c r="Q245" s="39">
        <v>300</v>
      </c>
      <c r="R245" s="39">
        <v>300</v>
      </c>
      <c r="S245" s="40">
        <v>1200</v>
      </c>
      <c r="T245" s="19">
        <f>VLOOKUP($B245,G2.PL1!$C$10:$AF$35,17,0)</f>
        <v>889</v>
      </c>
      <c r="U245" s="18">
        <f t="shared" si="7"/>
        <v>1066800</v>
      </c>
      <c r="V245" s="19" t="str">
        <f>VLOOKUP($B245,G2.PL1!$C$10:$AF$35,30,0)</f>
        <v>Công ty Cổ phần Dược Hậu Giang</v>
      </c>
      <c r="W245" s="17" t="s">
        <v>706</v>
      </c>
      <c r="X245" s="56" t="s">
        <v>312</v>
      </c>
      <c r="Y245" s="41" t="s">
        <v>707</v>
      </c>
      <c r="Z245" s="16"/>
      <c r="AA245" s="21" t="e">
        <f>VLOOKUP(W245,#REF!,2,0)</f>
        <v>#REF!</v>
      </c>
      <c r="AB245" s="16"/>
    </row>
    <row r="246" spans="1:28" ht="60">
      <c r="A246" s="38">
        <v>9</v>
      </c>
      <c r="B246" s="38" t="s">
        <v>70</v>
      </c>
      <c r="C246" s="17" t="str">
        <f>VLOOKUP(B246,G2.PL1!$C$10:$D$34,2,0)</f>
        <v xml:space="preserve">Cifga </v>
      </c>
      <c r="D246" s="17" t="str">
        <f>VLOOKUP($B246,G2.PL1!$C$10:$E$34,3,0)</f>
        <v>Ciprofloxacin (dưới dạng Ciprofloxacin hydroclorid)</v>
      </c>
      <c r="E246" s="17" t="str">
        <f>VLOOKUP($B246,G2.PL1!$C$10:$F$34,4,0)</f>
        <v>500mg</v>
      </c>
      <c r="F246" s="17" t="str">
        <f>VLOOKUP($B246,G2.PL1!$C$10:$AF$35,5,0)</f>
        <v>Uống</v>
      </c>
      <c r="G246" s="17" t="str">
        <f>VLOOKUP($B246,G2.PL1!$C$10:$AF$35,6,0)</f>
        <v>viên nén bao phim</v>
      </c>
      <c r="H246" s="17" t="str">
        <f>VLOOKUP($B246,G2.PL1!$C$10:$AF$35,7,0)</f>
        <v>hộp 2 vỉ x 10 viên</v>
      </c>
      <c r="I246" s="38" t="s">
        <v>13</v>
      </c>
      <c r="J246" s="17" t="str">
        <f>VLOOKUP($B246,G2.PL1!$C$10:$AF$35,9,0)</f>
        <v xml:space="preserve">36 tháng </v>
      </c>
      <c r="K246" s="17" t="str">
        <f>VLOOKUP($B246,G2.PL1!$C$10:$AF$35,10,0)</f>
        <v>VD-20549-14</v>
      </c>
      <c r="L246" s="17" t="str">
        <f>VLOOKUP($B246,G2.PL1!$C$10:$AF$35,11,0)</f>
        <v>Công ty Cổ phần Dược Hậu Giang - Chi nhánh nhà máy Dược phẩm DHG tại Hậu Giang</v>
      </c>
      <c r="M246" s="17" t="str">
        <f>VLOOKUP($B246,G2.PL1!$C$10:$AF$35,12,0)</f>
        <v>Việt Nam</v>
      </c>
      <c r="N246" s="17" t="str">
        <f>VLOOKUP($B246,G2.PL1!$C$10:$AF$35,13,0)</f>
        <v>Viên</v>
      </c>
      <c r="O246" s="39">
        <v>3770</v>
      </c>
      <c r="P246" s="39">
        <v>3770</v>
      </c>
      <c r="Q246" s="39">
        <v>3770</v>
      </c>
      <c r="R246" s="39">
        <v>3770</v>
      </c>
      <c r="S246" s="40">
        <v>15080</v>
      </c>
      <c r="T246" s="19">
        <f>VLOOKUP($B246,G2.PL1!$C$10:$AF$35,17,0)</f>
        <v>889</v>
      </c>
      <c r="U246" s="18">
        <f t="shared" si="7"/>
        <v>13406120</v>
      </c>
      <c r="V246" s="19" t="str">
        <f>VLOOKUP($B246,G2.PL1!$C$10:$AF$35,30,0)</f>
        <v>Công ty Cổ phần Dược Hậu Giang</v>
      </c>
      <c r="W246" s="17" t="s">
        <v>386</v>
      </c>
      <c r="X246" s="56" t="s">
        <v>312</v>
      </c>
      <c r="Y246" s="41" t="s">
        <v>387</v>
      </c>
      <c r="Z246" s="16"/>
      <c r="AA246" s="21" t="e">
        <f>VLOOKUP(W246,#REF!,2,0)</f>
        <v>#REF!</v>
      </c>
      <c r="AB246" s="16"/>
    </row>
    <row r="247" spans="1:28" ht="60">
      <c r="A247" s="38">
        <v>9</v>
      </c>
      <c r="B247" s="38" t="s">
        <v>70</v>
      </c>
      <c r="C247" s="17" t="str">
        <f>VLOOKUP(B247,G2.PL1!$C$10:$D$34,2,0)</f>
        <v xml:space="preserve">Cifga </v>
      </c>
      <c r="D247" s="17" t="str">
        <f>VLOOKUP($B247,G2.PL1!$C$10:$E$34,3,0)</f>
        <v>Ciprofloxacin (dưới dạng Ciprofloxacin hydroclorid)</v>
      </c>
      <c r="E247" s="17" t="str">
        <f>VLOOKUP($B247,G2.PL1!$C$10:$F$34,4,0)</f>
        <v>500mg</v>
      </c>
      <c r="F247" s="17" t="str">
        <f>VLOOKUP($B247,G2.PL1!$C$10:$AF$35,5,0)</f>
        <v>Uống</v>
      </c>
      <c r="G247" s="17" t="str">
        <f>VLOOKUP($B247,G2.PL1!$C$10:$AF$35,6,0)</f>
        <v>viên nén bao phim</v>
      </c>
      <c r="H247" s="17" t="str">
        <f>VLOOKUP($B247,G2.PL1!$C$10:$AF$35,7,0)</f>
        <v>hộp 2 vỉ x 10 viên</v>
      </c>
      <c r="I247" s="38" t="s">
        <v>13</v>
      </c>
      <c r="J247" s="17" t="str">
        <f>VLOOKUP($B247,G2.PL1!$C$10:$AF$35,9,0)</f>
        <v xml:space="preserve">36 tháng </v>
      </c>
      <c r="K247" s="17" t="str">
        <f>VLOOKUP($B247,G2.PL1!$C$10:$AF$35,10,0)</f>
        <v>VD-20549-14</v>
      </c>
      <c r="L247" s="17" t="str">
        <f>VLOOKUP($B247,G2.PL1!$C$10:$AF$35,11,0)</f>
        <v>Công ty Cổ phần Dược Hậu Giang - Chi nhánh nhà máy Dược phẩm DHG tại Hậu Giang</v>
      </c>
      <c r="M247" s="17" t="str">
        <f>VLOOKUP($B247,G2.PL1!$C$10:$AF$35,12,0)</f>
        <v>Việt Nam</v>
      </c>
      <c r="N247" s="17" t="str">
        <f>VLOOKUP($B247,G2.PL1!$C$10:$AF$35,13,0)</f>
        <v>Viên</v>
      </c>
      <c r="O247" s="39">
        <v>100</v>
      </c>
      <c r="P247" s="39">
        <v>100</v>
      </c>
      <c r="Q247" s="39">
        <v>100</v>
      </c>
      <c r="R247" s="39">
        <v>100</v>
      </c>
      <c r="S247" s="40">
        <v>400</v>
      </c>
      <c r="T247" s="19">
        <f>VLOOKUP($B247,G2.PL1!$C$10:$AF$35,17,0)</f>
        <v>889</v>
      </c>
      <c r="U247" s="18">
        <f t="shared" si="7"/>
        <v>355600</v>
      </c>
      <c r="V247" s="19" t="str">
        <f>VLOOKUP($B247,G2.PL1!$C$10:$AF$35,30,0)</f>
        <v>Công ty Cổ phần Dược Hậu Giang</v>
      </c>
      <c r="W247" s="17" t="s">
        <v>322</v>
      </c>
      <c r="X247" s="56" t="s">
        <v>312</v>
      </c>
      <c r="Y247" s="41" t="s">
        <v>323</v>
      </c>
      <c r="Z247" s="16"/>
      <c r="AA247" s="21" t="e">
        <f>VLOOKUP(W247,#REF!,2,0)</f>
        <v>#REF!</v>
      </c>
      <c r="AB247" s="16"/>
    </row>
    <row r="248" spans="1:28" ht="60">
      <c r="A248" s="38">
        <v>9</v>
      </c>
      <c r="B248" s="38" t="s">
        <v>70</v>
      </c>
      <c r="C248" s="17" t="str">
        <f>VLOOKUP(B248,G2.PL1!$C$10:$D$34,2,0)</f>
        <v xml:space="preserve">Cifga </v>
      </c>
      <c r="D248" s="17" t="str">
        <f>VLOOKUP($B248,G2.PL1!$C$10:$E$34,3,0)</f>
        <v>Ciprofloxacin (dưới dạng Ciprofloxacin hydroclorid)</v>
      </c>
      <c r="E248" s="17" t="str">
        <f>VLOOKUP($B248,G2.PL1!$C$10:$F$34,4,0)</f>
        <v>500mg</v>
      </c>
      <c r="F248" s="17" t="str">
        <f>VLOOKUP($B248,G2.PL1!$C$10:$AF$35,5,0)</f>
        <v>Uống</v>
      </c>
      <c r="G248" s="17" t="str">
        <f>VLOOKUP($B248,G2.PL1!$C$10:$AF$35,6,0)</f>
        <v>viên nén bao phim</v>
      </c>
      <c r="H248" s="17" t="str">
        <f>VLOOKUP($B248,G2.PL1!$C$10:$AF$35,7,0)</f>
        <v>hộp 2 vỉ x 10 viên</v>
      </c>
      <c r="I248" s="38" t="s">
        <v>13</v>
      </c>
      <c r="J248" s="17" t="str">
        <f>VLOOKUP($B248,G2.PL1!$C$10:$AF$35,9,0)</f>
        <v xml:space="preserve">36 tháng </v>
      </c>
      <c r="K248" s="17" t="str">
        <f>VLOOKUP($B248,G2.PL1!$C$10:$AF$35,10,0)</f>
        <v>VD-20549-14</v>
      </c>
      <c r="L248" s="17" t="str">
        <f>VLOOKUP($B248,G2.PL1!$C$10:$AF$35,11,0)</f>
        <v>Công ty Cổ phần Dược Hậu Giang - Chi nhánh nhà máy Dược phẩm DHG tại Hậu Giang</v>
      </c>
      <c r="M248" s="17" t="str">
        <f>VLOOKUP($B248,G2.PL1!$C$10:$AF$35,12,0)</f>
        <v>Việt Nam</v>
      </c>
      <c r="N248" s="17" t="str">
        <f>VLOOKUP($B248,G2.PL1!$C$10:$AF$35,13,0)</f>
        <v>Viên</v>
      </c>
      <c r="O248" s="39">
        <v>8613</v>
      </c>
      <c r="P248" s="39">
        <v>8613</v>
      </c>
      <c r="Q248" s="39">
        <v>8613</v>
      </c>
      <c r="R248" s="39">
        <v>8613</v>
      </c>
      <c r="S248" s="40">
        <v>34452</v>
      </c>
      <c r="T248" s="19">
        <f>VLOOKUP($B248,G2.PL1!$C$10:$AF$35,17,0)</f>
        <v>889</v>
      </c>
      <c r="U248" s="18">
        <f t="shared" si="7"/>
        <v>30627828</v>
      </c>
      <c r="V248" s="19" t="str">
        <f>VLOOKUP($B248,G2.PL1!$C$10:$AF$35,30,0)</f>
        <v>Công ty Cổ phần Dược Hậu Giang</v>
      </c>
      <c r="W248" s="17" t="s">
        <v>388</v>
      </c>
      <c r="X248" s="56" t="s">
        <v>312</v>
      </c>
      <c r="Y248" s="41" t="s">
        <v>389</v>
      </c>
      <c r="Z248" s="16"/>
      <c r="AA248" s="21" t="e">
        <f>VLOOKUP(W248,#REF!,2,0)</f>
        <v>#REF!</v>
      </c>
      <c r="AB248" s="16"/>
    </row>
    <row r="249" spans="1:28" ht="60">
      <c r="A249" s="38">
        <v>9</v>
      </c>
      <c r="B249" s="38" t="s">
        <v>70</v>
      </c>
      <c r="C249" s="17" t="str">
        <f>VLOOKUP(B249,G2.PL1!$C$10:$D$34,2,0)</f>
        <v xml:space="preserve">Cifga </v>
      </c>
      <c r="D249" s="17" t="str">
        <f>VLOOKUP($B249,G2.PL1!$C$10:$E$34,3,0)</f>
        <v>Ciprofloxacin (dưới dạng Ciprofloxacin hydroclorid)</v>
      </c>
      <c r="E249" s="17" t="str">
        <f>VLOOKUP($B249,G2.PL1!$C$10:$F$34,4,0)</f>
        <v>500mg</v>
      </c>
      <c r="F249" s="17" t="str">
        <f>VLOOKUP($B249,G2.PL1!$C$10:$AF$35,5,0)</f>
        <v>Uống</v>
      </c>
      <c r="G249" s="17" t="str">
        <f>VLOOKUP($B249,G2.PL1!$C$10:$AF$35,6,0)</f>
        <v>viên nén bao phim</v>
      </c>
      <c r="H249" s="17" t="str">
        <f>VLOOKUP($B249,G2.PL1!$C$10:$AF$35,7,0)</f>
        <v>hộp 2 vỉ x 10 viên</v>
      </c>
      <c r="I249" s="38" t="s">
        <v>13</v>
      </c>
      <c r="J249" s="17" t="str">
        <f>VLOOKUP($B249,G2.PL1!$C$10:$AF$35,9,0)</f>
        <v xml:space="preserve">36 tháng </v>
      </c>
      <c r="K249" s="17" t="str">
        <f>VLOOKUP($B249,G2.PL1!$C$10:$AF$35,10,0)</f>
        <v>VD-20549-14</v>
      </c>
      <c r="L249" s="17" t="str">
        <f>VLOOKUP($B249,G2.PL1!$C$10:$AF$35,11,0)</f>
        <v>Công ty Cổ phần Dược Hậu Giang - Chi nhánh nhà máy Dược phẩm DHG tại Hậu Giang</v>
      </c>
      <c r="M249" s="17" t="str">
        <f>VLOOKUP($B249,G2.PL1!$C$10:$AF$35,12,0)</f>
        <v>Việt Nam</v>
      </c>
      <c r="N249" s="17" t="str">
        <f>VLOOKUP($B249,G2.PL1!$C$10:$AF$35,13,0)</f>
        <v>Viên</v>
      </c>
      <c r="O249" s="39">
        <v>1200</v>
      </c>
      <c r="P249" s="39">
        <v>1200</v>
      </c>
      <c r="Q249" s="39">
        <v>1200</v>
      </c>
      <c r="R249" s="39">
        <v>1200</v>
      </c>
      <c r="S249" s="40">
        <v>4800</v>
      </c>
      <c r="T249" s="19">
        <f>VLOOKUP($B249,G2.PL1!$C$10:$AF$35,17,0)</f>
        <v>889</v>
      </c>
      <c r="U249" s="18">
        <f t="shared" si="7"/>
        <v>4267200</v>
      </c>
      <c r="V249" s="19" t="str">
        <f>VLOOKUP($B249,G2.PL1!$C$10:$AF$35,30,0)</f>
        <v>Công ty Cổ phần Dược Hậu Giang</v>
      </c>
      <c r="W249" s="17" t="s">
        <v>390</v>
      </c>
      <c r="X249" s="56" t="s">
        <v>312</v>
      </c>
      <c r="Y249" s="41" t="s">
        <v>391</v>
      </c>
      <c r="Z249" s="16"/>
      <c r="AA249" s="21" t="e">
        <f>VLOOKUP(W249,#REF!,2,0)</f>
        <v>#REF!</v>
      </c>
      <c r="AB249" s="16"/>
    </row>
    <row r="250" spans="1:28" ht="60">
      <c r="A250" s="38">
        <v>9</v>
      </c>
      <c r="B250" s="38" t="s">
        <v>70</v>
      </c>
      <c r="C250" s="17" t="str">
        <f>VLOOKUP(B250,G2.PL1!$C$10:$D$34,2,0)</f>
        <v xml:space="preserve">Cifga </v>
      </c>
      <c r="D250" s="17" t="str">
        <f>VLOOKUP($B250,G2.PL1!$C$10:$E$34,3,0)</f>
        <v>Ciprofloxacin (dưới dạng Ciprofloxacin hydroclorid)</v>
      </c>
      <c r="E250" s="17" t="str">
        <f>VLOOKUP($B250,G2.PL1!$C$10:$F$34,4,0)</f>
        <v>500mg</v>
      </c>
      <c r="F250" s="17" t="str">
        <f>VLOOKUP($B250,G2.PL1!$C$10:$AF$35,5,0)</f>
        <v>Uống</v>
      </c>
      <c r="G250" s="17" t="str">
        <f>VLOOKUP($B250,G2.PL1!$C$10:$AF$35,6,0)</f>
        <v>viên nén bao phim</v>
      </c>
      <c r="H250" s="17" t="str">
        <f>VLOOKUP($B250,G2.PL1!$C$10:$AF$35,7,0)</f>
        <v>hộp 2 vỉ x 10 viên</v>
      </c>
      <c r="I250" s="38" t="s">
        <v>13</v>
      </c>
      <c r="J250" s="17" t="str">
        <f>VLOOKUP($B250,G2.PL1!$C$10:$AF$35,9,0)</f>
        <v xml:space="preserve">36 tháng </v>
      </c>
      <c r="K250" s="17" t="str">
        <f>VLOOKUP($B250,G2.PL1!$C$10:$AF$35,10,0)</f>
        <v>VD-20549-14</v>
      </c>
      <c r="L250" s="17" t="str">
        <f>VLOOKUP($B250,G2.PL1!$C$10:$AF$35,11,0)</f>
        <v>Công ty Cổ phần Dược Hậu Giang - Chi nhánh nhà máy Dược phẩm DHG tại Hậu Giang</v>
      </c>
      <c r="M250" s="17" t="str">
        <f>VLOOKUP($B250,G2.PL1!$C$10:$AF$35,12,0)</f>
        <v>Việt Nam</v>
      </c>
      <c r="N250" s="17" t="str">
        <f>VLOOKUP($B250,G2.PL1!$C$10:$AF$35,13,0)</f>
        <v>Viên</v>
      </c>
      <c r="O250" s="39">
        <v>800</v>
      </c>
      <c r="P250" s="39">
        <v>800</v>
      </c>
      <c r="Q250" s="39">
        <v>800</v>
      </c>
      <c r="R250" s="39">
        <v>800</v>
      </c>
      <c r="S250" s="40">
        <v>3200</v>
      </c>
      <c r="T250" s="19">
        <f>VLOOKUP($B250,G2.PL1!$C$10:$AF$35,17,0)</f>
        <v>889</v>
      </c>
      <c r="U250" s="18">
        <f t="shared" si="7"/>
        <v>2844800</v>
      </c>
      <c r="V250" s="19" t="str">
        <f>VLOOKUP($B250,G2.PL1!$C$10:$AF$35,30,0)</f>
        <v>Công ty Cổ phần Dược Hậu Giang</v>
      </c>
      <c r="W250" s="17" t="s">
        <v>708</v>
      </c>
      <c r="X250" s="56" t="s">
        <v>312</v>
      </c>
      <c r="Y250" s="41" t="s">
        <v>709</v>
      </c>
      <c r="Z250" s="16"/>
      <c r="AA250" s="21" t="e">
        <f>VLOOKUP(W250,#REF!,2,0)</f>
        <v>#REF!</v>
      </c>
      <c r="AB250" s="16"/>
    </row>
    <row r="251" spans="1:28" ht="60">
      <c r="A251" s="38">
        <v>9</v>
      </c>
      <c r="B251" s="38" t="s">
        <v>70</v>
      </c>
      <c r="C251" s="17" t="str">
        <f>VLOOKUP(B251,G2.PL1!$C$10:$D$34,2,0)</f>
        <v xml:space="preserve">Cifga </v>
      </c>
      <c r="D251" s="17" t="str">
        <f>VLOOKUP($B251,G2.PL1!$C$10:$E$34,3,0)</f>
        <v>Ciprofloxacin (dưới dạng Ciprofloxacin hydroclorid)</v>
      </c>
      <c r="E251" s="17" t="str">
        <f>VLOOKUP($B251,G2.PL1!$C$10:$F$34,4,0)</f>
        <v>500mg</v>
      </c>
      <c r="F251" s="17" t="str">
        <f>VLOOKUP($B251,G2.PL1!$C$10:$AF$35,5,0)</f>
        <v>Uống</v>
      </c>
      <c r="G251" s="17" t="str">
        <f>VLOOKUP($B251,G2.PL1!$C$10:$AF$35,6,0)</f>
        <v>viên nén bao phim</v>
      </c>
      <c r="H251" s="17" t="str">
        <f>VLOOKUP($B251,G2.PL1!$C$10:$AF$35,7,0)</f>
        <v>hộp 2 vỉ x 10 viên</v>
      </c>
      <c r="I251" s="38" t="s">
        <v>13</v>
      </c>
      <c r="J251" s="17" t="str">
        <f>VLOOKUP($B251,G2.PL1!$C$10:$AF$35,9,0)</f>
        <v xml:space="preserve">36 tháng </v>
      </c>
      <c r="K251" s="17" t="str">
        <f>VLOOKUP($B251,G2.PL1!$C$10:$AF$35,10,0)</f>
        <v>VD-20549-14</v>
      </c>
      <c r="L251" s="17" t="str">
        <f>VLOOKUP($B251,G2.PL1!$C$10:$AF$35,11,0)</f>
        <v>Công ty Cổ phần Dược Hậu Giang - Chi nhánh nhà máy Dược phẩm DHG tại Hậu Giang</v>
      </c>
      <c r="M251" s="17" t="str">
        <f>VLOOKUP($B251,G2.PL1!$C$10:$AF$35,12,0)</f>
        <v>Việt Nam</v>
      </c>
      <c r="N251" s="17" t="str">
        <f>VLOOKUP($B251,G2.PL1!$C$10:$AF$35,13,0)</f>
        <v>Viên</v>
      </c>
      <c r="O251" s="39">
        <v>90</v>
      </c>
      <c r="P251" s="39">
        <v>90</v>
      </c>
      <c r="Q251" s="39">
        <v>90</v>
      </c>
      <c r="R251" s="39">
        <v>90</v>
      </c>
      <c r="S251" s="40">
        <v>360</v>
      </c>
      <c r="T251" s="19">
        <f>VLOOKUP($B251,G2.PL1!$C$10:$AF$35,17,0)</f>
        <v>889</v>
      </c>
      <c r="U251" s="18">
        <f t="shared" si="7"/>
        <v>320040</v>
      </c>
      <c r="V251" s="19" t="str">
        <f>VLOOKUP($B251,G2.PL1!$C$10:$AF$35,30,0)</f>
        <v>Công ty Cổ phần Dược Hậu Giang</v>
      </c>
      <c r="W251" s="17" t="s">
        <v>417</v>
      </c>
      <c r="X251" s="56" t="s">
        <v>312</v>
      </c>
      <c r="Y251" s="41" t="s">
        <v>418</v>
      </c>
      <c r="Z251" s="16"/>
      <c r="AA251" s="21" t="e">
        <f>VLOOKUP(W251,#REF!,2,0)</f>
        <v>#REF!</v>
      </c>
      <c r="AB251" s="16"/>
    </row>
    <row r="252" spans="1:28" ht="60">
      <c r="A252" s="38">
        <v>9</v>
      </c>
      <c r="B252" s="38" t="s">
        <v>70</v>
      </c>
      <c r="C252" s="17" t="str">
        <f>VLOOKUP(B252,G2.PL1!$C$10:$D$34,2,0)</f>
        <v xml:space="preserve">Cifga </v>
      </c>
      <c r="D252" s="17" t="str">
        <f>VLOOKUP($B252,G2.PL1!$C$10:$E$34,3,0)</f>
        <v>Ciprofloxacin (dưới dạng Ciprofloxacin hydroclorid)</v>
      </c>
      <c r="E252" s="17" t="str">
        <f>VLOOKUP($B252,G2.PL1!$C$10:$F$34,4,0)</f>
        <v>500mg</v>
      </c>
      <c r="F252" s="17" t="str">
        <f>VLOOKUP($B252,G2.PL1!$C$10:$AF$35,5,0)</f>
        <v>Uống</v>
      </c>
      <c r="G252" s="17" t="str">
        <f>VLOOKUP($B252,G2.PL1!$C$10:$AF$35,6,0)</f>
        <v>viên nén bao phim</v>
      </c>
      <c r="H252" s="17" t="str">
        <f>VLOOKUP($B252,G2.PL1!$C$10:$AF$35,7,0)</f>
        <v>hộp 2 vỉ x 10 viên</v>
      </c>
      <c r="I252" s="38" t="s">
        <v>13</v>
      </c>
      <c r="J252" s="17" t="str">
        <f>VLOOKUP($B252,G2.PL1!$C$10:$AF$35,9,0)</f>
        <v xml:space="preserve">36 tháng </v>
      </c>
      <c r="K252" s="17" t="str">
        <f>VLOOKUP($B252,G2.PL1!$C$10:$AF$35,10,0)</f>
        <v>VD-20549-14</v>
      </c>
      <c r="L252" s="17" t="str">
        <f>VLOOKUP($B252,G2.PL1!$C$10:$AF$35,11,0)</f>
        <v>Công ty Cổ phần Dược Hậu Giang - Chi nhánh nhà máy Dược phẩm DHG tại Hậu Giang</v>
      </c>
      <c r="M252" s="17" t="str">
        <f>VLOOKUP($B252,G2.PL1!$C$10:$AF$35,12,0)</f>
        <v>Việt Nam</v>
      </c>
      <c r="N252" s="17" t="str">
        <f>VLOOKUP($B252,G2.PL1!$C$10:$AF$35,13,0)</f>
        <v>Viên</v>
      </c>
      <c r="O252" s="39">
        <v>10800</v>
      </c>
      <c r="P252" s="39">
        <v>10800</v>
      </c>
      <c r="Q252" s="39">
        <v>10800</v>
      </c>
      <c r="R252" s="39">
        <v>10800</v>
      </c>
      <c r="S252" s="40">
        <v>43200</v>
      </c>
      <c r="T252" s="19">
        <f>VLOOKUP($B252,G2.PL1!$C$10:$AF$35,17,0)</f>
        <v>889</v>
      </c>
      <c r="U252" s="18">
        <f t="shared" si="7"/>
        <v>38404800</v>
      </c>
      <c r="V252" s="19" t="str">
        <f>VLOOKUP($B252,G2.PL1!$C$10:$AF$35,30,0)</f>
        <v>Công ty Cổ phần Dược Hậu Giang</v>
      </c>
      <c r="W252" s="17" t="s">
        <v>328</v>
      </c>
      <c r="X252" s="56" t="s">
        <v>312</v>
      </c>
      <c r="Y252" s="41" t="s">
        <v>329</v>
      </c>
      <c r="Z252" s="16"/>
      <c r="AA252" s="21" t="e">
        <f>VLOOKUP(W252,#REF!,2,0)</f>
        <v>#REF!</v>
      </c>
      <c r="AB252" s="16"/>
    </row>
    <row r="253" spans="1:28" ht="60">
      <c r="A253" s="38">
        <v>9</v>
      </c>
      <c r="B253" s="38" t="s">
        <v>70</v>
      </c>
      <c r="C253" s="17" t="str">
        <f>VLOOKUP(B253,G2.PL1!$C$10:$D$34,2,0)</f>
        <v xml:space="preserve">Cifga </v>
      </c>
      <c r="D253" s="17" t="str">
        <f>VLOOKUP($B253,G2.PL1!$C$10:$E$34,3,0)</f>
        <v>Ciprofloxacin (dưới dạng Ciprofloxacin hydroclorid)</v>
      </c>
      <c r="E253" s="17" t="str">
        <f>VLOOKUP($B253,G2.PL1!$C$10:$F$34,4,0)</f>
        <v>500mg</v>
      </c>
      <c r="F253" s="17" t="str">
        <f>VLOOKUP($B253,G2.PL1!$C$10:$AF$35,5,0)</f>
        <v>Uống</v>
      </c>
      <c r="G253" s="17" t="str">
        <f>VLOOKUP($B253,G2.PL1!$C$10:$AF$35,6,0)</f>
        <v>viên nén bao phim</v>
      </c>
      <c r="H253" s="17" t="str">
        <f>VLOOKUP($B253,G2.PL1!$C$10:$AF$35,7,0)</f>
        <v>hộp 2 vỉ x 10 viên</v>
      </c>
      <c r="I253" s="38" t="s">
        <v>13</v>
      </c>
      <c r="J253" s="17" t="str">
        <f>VLOOKUP($B253,G2.PL1!$C$10:$AF$35,9,0)</f>
        <v xml:space="preserve">36 tháng </v>
      </c>
      <c r="K253" s="17" t="str">
        <f>VLOOKUP($B253,G2.PL1!$C$10:$AF$35,10,0)</f>
        <v>VD-20549-14</v>
      </c>
      <c r="L253" s="17" t="str">
        <f>VLOOKUP($B253,G2.PL1!$C$10:$AF$35,11,0)</f>
        <v>Công ty Cổ phần Dược Hậu Giang - Chi nhánh nhà máy Dược phẩm DHG tại Hậu Giang</v>
      </c>
      <c r="M253" s="17" t="str">
        <f>VLOOKUP($B253,G2.PL1!$C$10:$AF$35,12,0)</f>
        <v>Việt Nam</v>
      </c>
      <c r="N253" s="17" t="str">
        <f>VLOOKUP($B253,G2.PL1!$C$10:$AF$35,13,0)</f>
        <v>Viên</v>
      </c>
      <c r="O253" s="39">
        <v>3000</v>
      </c>
      <c r="P253" s="39">
        <v>3000</v>
      </c>
      <c r="Q253" s="39">
        <v>3000</v>
      </c>
      <c r="R253" s="39">
        <v>3000</v>
      </c>
      <c r="S253" s="40">
        <v>12000</v>
      </c>
      <c r="T253" s="19">
        <f>VLOOKUP($B253,G2.PL1!$C$10:$AF$35,17,0)</f>
        <v>889</v>
      </c>
      <c r="U253" s="18">
        <f t="shared" si="7"/>
        <v>10668000</v>
      </c>
      <c r="V253" s="19" t="str">
        <f>VLOOKUP($B253,G2.PL1!$C$10:$AF$35,30,0)</f>
        <v>Công ty Cổ phần Dược Hậu Giang</v>
      </c>
      <c r="W253" s="17" t="s">
        <v>330</v>
      </c>
      <c r="X253" s="56" t="s">
        <v>312</v>
      </c>
      <c r="Y253" s="41" t="s">
        <v>331</v>
      </c>
      <c r="Z253" s="16"/>
      <c r="AA253" s="21" t="e">
        <f>VLOOKUP(W253,#REF!,2,0)</f>
        <v>#REF!</v>
      </c>
      <c r="AB253" s="16"/>
    </row>
    <row r="254" spans="1:28" ht="60">
      <c r="A254" s="38">
        <v>9</v>
      </c>
      <c r="B254" s="38" t="s">
        <v>70</v>
      </c>
      <c r="C254" s="17" t="str">
        <f>VLOOKUP(B254,G2.PL1!$C$10:$D$34,2,0)</f>
        <v xml:space="preserve">Cifga </v>
      </c>
      <c r="D254" s="17" t="str">
        <f>VLOOKUP($B254,G2.PL1!$C$10:$E$34,3,0)</f>
        <v>Ciprofloxacin (dưới dạng Ciprofloxacin hydroclorid)</v>
      </c>
      <c r="E254" s="17" t="str">
        <f>VLOOKUP($B254,G2.PL1!$C$10:$F$34,4,0)</f>
        <v>500mg</v>
      </c>
      <c r="F254" s="17" t="str">
        <f>VLOOKUP($B254,G2.PL1!$C$10:$AF$35,5,0)</f>
        <v>Uống</v>
      </c>
      <c r="G254" s="17" t="str">
        <f>VLOOKUP($B254,G2.PL1!$C$10:$AF$35,6,0)</f>
        <v>viên nén bao phim</v>
      </c>
      <c r="H254" s="17" t="str">
        <f>VLOOKUP($B254,G2.PL1!$C$10:$AF$35,7,0)</f>
        <v>hộp 2 vỉ x 10 viên</v>
      </c>
      <c r="I254" s="38" t="s">
        <v>13</v>
      </c>
      <c r="J254" s="17" t="str">
        <f>VLOOKUP($B254,G2.PL1!$C$10:$AF$35,9,0)</f>
        <v xml:space="preserve">36 tháng </v>
      </c>
      <c r="K254" s="17" t="str">
        <f>VLOOKUP($B254,G2.PL1!$C$10:$AF$35,10,0)</f>
        <v>VD-20549-14</v>
      </c>
      <c r="L254" s="17" t="str">
        <f>VLOOKUP($B254,G2.PL1!$C$10:$AF$35,11,0)</f>
        <v>Công ty Cổ phần Dược Hậu Giang - Chi nhánh nhà máy Dược phẩm DHG tại Hậu Giang</v>
      </c>
      <c r="M254" s="17" t="str">
        <f>VLOOKUP($B254,G2.PL1!$C$10:$AF$35,12,0)</f>
        <v>Việt Nam</v>
      </c>
      <c r="N254" s="17" t="str">
        <f>VLOOKUP($B254,G2.PL1!$C$10:$AF$35,13,0)</f>
        <v>Viên</v>
      </c>
      <c r="O254" s="39">
        <v>3900</v>
      </c>
      <c r="P254" s="39">
        <v>3900</v>
      </c>
      <c r="Q254" s="39">
        <v>3900</v>
      </c>
      <c r="R254" s="39">
        <v>3900</v>
      </c>
      <c r="S254" s="40">
        <v>15600</v>
      </c>
      <c r="T254" s="19">
        <f>VLOOKUP($B254,G2.PL1!$C$10:$AF$35,17,0)</f>
        <v>889</v>
      </c>
      <c r="U254" s="18">
        <f t="shared" si="7"/>
        <v>13868400</v>
      </c>
      <c r="V254" s="19" t="str">
        <f>VLOOKUP($B254,G2.PL1!$C$10:$AF$35,30,0)</f>
        <v>Công ty Cổ phần Dược Hậu Giang</v>
      </c>
      <c r="W254" s="17" t="s">
        <v>394</v>
      </c>
      <c r="X254" s="56" t="s">
        <v>312</v>
      </c>
      <c r="Y254" s="41" t="s">
        <v>395</v>
      </c>
      <c r="Z254" s="16"/>
      <c r="AA254" s="21" t="e">
        <f>VLOOKUP(W254,#REF!,2,0)</f>
        <v>#REF!</v>
      </c>
      <c r="AB254" s="16"/>
    </row>
    <row r="255" spans="1:28" ht="60">
      <c r="A255" s="38">
        <v>9</v>
      </c>
      <c r="B255" s="38" t="s">
        <v>70</v>
      </c>
      <c r="C255" s="17" t="str">
        <f>VLOOKUP(B255,G2.PL1!$C$10:$D$34,2,0)</f>
        <v xml:space="preserve">Cifga </v>
      </c>
      <c r="D255" s="17" t="str">
        <f>VLOOKUP($B255,G2.PL1!$C$10:$E$34,3,0)</f>
        <v>Ciprofloxacin (dưới dạng Ciprofloxacin hydroclorid)</v>
      </c>
      <c r="E255" s="17" t="str">
        <f>VLOOKUP($B255,G2.PL1!$C$10:$F$34,4,0)</f>
        <v>500mg</v>
      </c>
      <c r="F255" s="17" t="str">
        <f>VLOOKUP($B255,G2.PL1!$C$10:$AF$35,5,0)</f>
        <v>Uống</v>
      </c>
      <c r="G255" s="17" t="str">
        <f>VLOOKUP($B255,G2.PL1!$C$10:$AF$35,6,0)</f>
        <v>viên nén bao phim</v>
      </c>
      <c r="H255" s="17" t="str">
        <f>VLOOKUP($B255,G2.PL1!$C$10:$AF$35,7,0)</f>
        <v>hộp 2 vỉ x 10 viên</v>
      </c>
      <c r="I255" s="38" t="s">
        <v>13</v>
      </c>
      <c r="J255" s="17" t="str">
        <f>VLOOKUP($B255,G2.PL1!$C$10:$AF$35,9,0)</f>
        <v xml:space="preserve">36 tháng </v>
      </c>
      <c r="K255" s="17" t="str">
        <f>VLOOKUP($B255,G2.PL1!$C$10:$AF$35,10,0)</f>
        <v>VD-20549-14</v>
      </c>
      <c r="L255" s="17" t="str">
        <f>VLOOKUP($B255,G2.PL1!$C$10:$AF$35,11,0)</f>
        <v>Công ty Cổ phần Dược Hậu Giang - Chi nhánh nhà máy Dược phẩm DHG tại Hậu Giang</v>
      </c>
      <c r="M255" s="17" t="str">
        <f>VLOOKUP($B255,G2.PL1!$C$10:$AF$35,12,0)</f>
        <v>Việt Nam</v>
      </c>
      <c r="N255" s="17" t="str">
        <f>VLOOKUP($B255,G2.PL1!$C$10:$AF$35,13,0)</f>
        <v>Viên</v>
      </c>
      <c r="O255" s="39">
        <v>2400</v>
      </c>
      <c r="P255" s="39">
        <v>2400</v>
      </c>
      <c r="Q255" s="39">
        <v>2400</v>
      </c>
      <c r="R255" s="39">
        <v>2400</v>
      </c>
      <c r="S255" s="40">
        <v>9600</v>
      </c>
      <c r="T255" s="19">
        <f>VLOOKUP($B255,G2.PL1!$C$10:$AF$35,17,0)</f>
        <v>889</v>
      </c>
      <c r="U255" s="18">
        <f t="shared" si="7"/>
        <v>8534400</v>
      </c>
      <c r="V255" s="19" t="str">
        <f>VLOOKUP($B255,G2.PL1!$C$10:$AF$35,30,0)</f>
        <v>Công ty Cổ phần Dược Hậu Giang</v>
      </c>
      <c r="W255" s="17" t="s">
        <v>419</v>
      </c>
      <c r="X255" s="56" t="s">
        <v>290</v>
      </c>
      <c r="Y255" s="41" t="s">
        <v>420</v>
      </c>
      <c r="Z255" s="16"/>
      <c r="AA255" s="21" t="e">
        <f>VLOOKUP(W255,#REF!,2,0)</f>
        <v>#REF!</v>
      </c>
      <c r="AB255" s="16"/>
    </row>
    <row r="256" spans="1:28" ht="60">
      <c r="A256" s="38">
        <v>9</v>
      </c>
      <c r="B256" s="38" t="s">
        <v>70</v>
      </c>
      <c r="C256" s="17" t="str">
        <f>VLOOKUP(B256,G2.PL1!$C$10:$D$34,2,0)</f>
        <v xml:space="preserve">Cifga </v>
      </c>
      <c r="D256" s="17" t="str">
        <f>VLOOKUP($B256,G2.PL1!$C$10:$E$34,3,0)</f>
        <v>Ciprofloxacin (dưới dạng Ciprofloxacin hydroclorid)</v>
      </c>
      <c r="E256" s="17" t="str">
        <f>VLOOKUP($B256,G2.PL1!$C$10:$F$34,4,0)</f>
        <v>500mg</v>
      </c>
      <c r="F256" s="17" t="str">
        <f>VLOOKUP($B256,G2.PL1!$C$10:$AF$35,5,0)</f>
        <v>Uống</v>
      </c>
      <c r="G256" s="17" t="str">
        <f>VLOOKUP($B256,G2.PL1!$C$10:$AF$35,6,0)</f>
        <v>viên nén bao phim</v>
      </c>
      <c r="H256" s="17" t="str">
        <f>VLOOKUP($B256,G2.PL1!$C$10:$AF$35,7,0)</f>
        <v>hộp 2 vỉ x 10 viên</v>
      </c>
      <c r="I256" s="38" t="s">
        <v>13</v>
      </c>
      <c r="J256" s="17" t="str">
        <f>VLOOKUP($B256,G2.PL1!$C$10:$AF$35,9,0)</f>
        <v xml:space="preserve">36 tháng </v>
      </c>
      <c r="K256" s="17" t="str">
        <f>VLOOKUP($B256,G2.PL1!$C$10:$AF$35,10,0)</f>
        <v>VD-20549-14</v>
      </c>
      <c r="L256" s="17" t="str">
        <f>VLOOKUP($B256,G2.PL1!$C$10:$AF$35,11,0)</f>
        <v>Công ty Cổ phần Dược Hậu Giang - Chi nhánh nhà máy Dược phẩm DHG tại Hậu Giang</v>
      </c>
      <c r="M256" s="17" t="str">
        <f>VLOOKUP($B256,G2.PL1!$C$10:$AF$35,12,0)</f>
        <v>Việt Nam</v>
      </c>
      <c r="N256" s="17" t="str">
        <f>VLOOKUP($B256,G2.PL1!$C$10:$AF$35,13,0)</f>
        <v>Viên</v>
      </c>
      <c r="O256" s="39">
        <v>10000</v>
      </c>
      <c r="P256" s="39">
        <v>10000</v>
      </c>
      <c r="Q256" s="39">
        <v>10000</v>
      </c>
      <c r="R256" s="39">
        <v>10000</v>
      </c>
      <c r="S256" s="40">
        <v>40000</v>
      </c>
      <c r="T256" s="19">
        <f>VLOOKUP($B256,G2.PL1!$C$10:$AF$35,17,0)</f>
        <v>889</v>
      </c>
      <c r="U256" s="18">
        <f t="shared" si="7"/>
        <v>35560000</v>
      </c>
      <c r="V256" s="19" t="str">
        <f>VLOOKUP($B256,G2.PL1!$C$10:$AF$35,30,0)</f>
        <v>Công ty Cổ phần Dược Hậu Giang</v>
      </c>
      <c r="W256" s="17" t="s">
        <v>155</v>
      </c>
      <c r="X256" s="56" t="s">
        <v>290</v>
      </c>
      <c r="Y256" s="41" t="s">
        <v>421</v>
      </c>
      <c r="Z256" s="16"/>
      <c r="AA256" s="21" t="e">
        <f>VLOOKUP(W256,#REF!,2,0)</f>
        <v>#REF!</v>
      </c>
      <c r="AB256" s="16"/>
    </row>
    <row r="257" spans="1:28" ht="60">
      <c r="A257" s="38">
        <v>9</v>
      </c>
      <c r="B257" s="38" t="s">
        <v>70</v>
      </c>
      <c r="C257" s="17" t="str">
        <f>VLOOKUP(B257,G2.PL1!$C$10:$D$34,2,0)</f>
        <v xml:space="preserve">Cifga </v>
      </c>
      <c r="D257" s="17" t="str">
        <f>VLOOKUP($B257,G2.PL1!$C$10:$E$34,3,0)</f>
        <v>Ciprofloxacin (dưới dạng Ciprofloxacin hydroclorid)</v>
      </c>
      <c r="E257" s="17" t="str">
        <f>VLOOKUP($B257,G2.PL1!$C$10:$F$34,4,0)</f>
        <v>500mg</v>
      </c>
      <c r="F257" s="17" t="str">
        <f>VLOOKUP($B257,G2.PL1!$C$10:$AF$35,5,0)</f>
        <v>Uống</v>
      </c>
      <c r="G257" s="17" t="str">
        <f>VLOOKUP($B257,G2.PL1!$C$10:$AF$35,6,0)</f>
        <v>viên nén bao phim</v>
      </c>
      <c r="H257" s="17" t="str">
        <f>VLOOKUP($B257,G2.PL1!$C$10:$AF$35,7,0)</f>
        <v>hộp 2 vỉ x 10 viên</v>
      </c>
      <c r="I257" s="38" t="s">
        <v>13</v>
      </c>
      <c r="J257" s="17" t="str">
        <f>VLOOKUP($B257,G2.PL1!$C$10:$AF$35,9,0)</f>
        <v xml:space="preserve">36 tháng </v>
      </c>
      <c r="K257" s="17" t="str">
        <f>VLOOKUP($B257,G2.PL1!$C$10:$AF$35,10,0)</f>
        <v>VD-20549-14</v>
      </c>
      <c r="L257" s="17" t="str">
        <f>VLOOKUP($B257,G2.PL1!$C$10:$AF$35,11,0)</f>
        <v>Công ty Cổ phần Dược Hậu Giang - Chi nhánh nhà máy Dược phẩm DHG tại Hậu Giang</v>
      </c>
      <c r="M257" s="17" t="str">
        <f>VLOOKUP($B257,G2.PL1!$C$10:$AF$35,12,0)</f>
        <v>Việt Nam</v>
      </c>
      <c r="N257" s="17" t="str">
        <f>VLOOKUP($B257,G2.PL1!$C$10:$AF$35,13,0)</f>
        <v>Viên</v>
      </c>
      <c r="O257" s="39">
        <v>15000</v>
      </c>
      <c r="P257" s="39">
        <v>15000</v>
      </c>
      <c r="Q257" s="39">
        <v>15000</v>
      </c>
      <c r="R257" s="39">
        <v>15000</v>
      </c>
      <c r="S257" s="40">
        <v>60000</v>
      </c>
      <c r="T257" s="19">
        <f>VLOOKUP($B257,G2.PL1!$C$10:$AF$35,17,0)</f>
        <v>889</v>
      </c>
      <c r="U257" s="18">
        <f t="shared" si="7"/>
        <v>53340000</v>
      </c>
      <c r="V257" s="19" t="str">
        <f>VLOOKUP($B257,G2.PL1!$C$10:$AF$35,30,0)</f>
        <v>Công ty Cổ phần Dược Hậu Giang</v>
      </c>
      <c r="W257" s="17" t="s">
        <v>291</v>
      </c>
      <c r="X257" s="56" t="s">
        <v>290</v>
      </c>
      <c r="Y257" s="41" t="s">
        <v>292</v>
      </c>
      <c r="Z257" s="16"/>
      <c r="AA257" s="21" t="e">
        <f>VLOOKUP(W257,#REF!,2,0)</f>
        <v>#REF!</v>
      </c>
      <c r="AB257" s="16"/>
    </row>
    <row r="258" spans="1:28" ht="60">
      <c r="A258" s="38">
        <v>9</v>
      </c>
      <c r="B258" s="38" t="s">
        <v>70</v>
      </c>
      <c r="C258" s="17" t="str">
        <f>VLOOKUP(B258,G2.PL1!$C$10:$D$34,2,0)</f>
        <v xml:space="preserve">Cifga </v>
      </c>
      <c r="D258" s="17" t="str">
        <f>VLOOKUP($B258,G2.PL1!$C$10:$E$34,3,0)</f>
        <v>Ciprofloxacin (dưới dạng Ciprofloxacin hydroclorid)</v>
      </c>
      <c r="E258" s="17" t="str">
        <f>VLOOKUP($B258,G2.PL1!$C$10:$F$34,4,0)</f>
        <v>500mg</v>
      </c>
      <c r="F258" s="17" t="str">
        <f>VLOOKUP($B258,G2.PL1!$C$10:$AF$35,5,0)</f>
        <v>Uống</v>
      </c>
      <c r="G258" s="17" t="str">
        <f>VLOOKUP($B258,G2.PL1!$C$10:$AF$35,6,0)</f>
        <v>viên nén bao phim</v>
      </c>
      <c r="H258" s="17" t="str">
        <f>VLOOKUP($B258,G2.PL1!$C$10:$AF$35,7,0)</f>
        <v>hộp 2 vỉ x 10 viên</v>
      </c>
      <c r="I258" s="38" t="s">
        <v>13</v>
      </c>
      <c r="J258" s="17" t="str">
        <f>VLOOKUP($B258,G2.PL1!$C$10:$AF$35,9,0)</f>
        <v xml:space="preserve">36 tháng </v>
      </c>
      <c r="K258" s="17" t="str">
        <f>VLOOKUP($B258,G2.PL1!$C$10:$AF$35,10,0)</f>
        <v>VD-20549-14</v>
      </c>
      <c r="L258" s="17" t="str">
        <f>VLOOKUP($B258,G2.PL1!$C$10:$AF$35,11,0)</f>
        <v>Công ty Cổ phần Dược Hậu Giang - Chi nhánh nhà máy Dược phẩm DHG tại Hậu Giang</v>
      </c>
      <c r="M258" s="17" t="str">
        <f>VLOOKUP($B258,G2.PL1!$C$10:$AF$35,12,0)</f>
        <v>Việt Nam</v>
      </c>
      <c r="N258" s="17" t="str">
        <f>VLOOKUP($B258,G2.PL1!$C$10:$AF$35,13,0)</f>
        <v>Viên</v>
      </c>
      <c r="O258" s="39">
        <v>1350</v>
      </c>
      <c r="P258" s="39">
        <v>1350</v>
      </c>
      <c r="Q258" s="39">
        <v>1350</v>
      </c>
      <c r="R258" s="39">
        <v>1350</v>
      </c>
      <c r="S258" s="40">
        <v>5400</v>
      </c>
      <c r="T258" s="19">
        <f>VLOOKUP($B258,G2.PL1!$C$10:$AF$35,17,0)</f>
        <v>889</v>
      </c>
      <c r="U258" s="18">
        <f t="shared" si="7"/>
        <v>4800600</v>
      </c>
      <c r="V258" s="19" t="str">
        <f>VLOOKUP($B258,G2.PL1!$C$10:$AF$35,30,0)</f>
        <v>Công ty Cổ phần Dược Hậu Giang</v>
      </c>
      <c r="W258" s="17" t="s">
        <v>710</v>
      </c>
      <c r="X258" s="56" t="s">
        <v>290</v>
      </c>
      <c r="Y258" s="41" t="s">
        <v>711</v>
      </c>
      <c r="Z258" s="16"/>
      <c r="AA258" s="21" t="e">
        <f>VLOOKUP(W258,#REF!,2,0)</f>
        <v>#REF!</v>
      </c>
      <c r="AB258" s="16"/>
    </row>
    <row r="259" spans="1:28" ht="60">
      <c r="A259" s="38">
        <v>9</v>
      </c>
      <c r="B259" s="38" t="s">
        <v>70</v>
      </c>
      <c r="C259" s="17" t="str">
        <f>VLOOKUP(B259,G2.PL1!$C$10:$D$34,2,0)</f>
        <v xml:space="preserve">Cifga </v>
      </c>
      <c r="D259" s="17" t="str">
        <f>VLOOKUP($B259,G2.PL1!$C$10:$E$34,3,0)</f>
        <v>Ciprofloxacin (dưới dạng Ciprofloxacin hydroclorid)</v>
      </c>
      <c r="E259" s="17" t="str">
        <f>VLOOKUP($B259,G2.PL1!$C$10:$F$34,4,0)</f>
        <v>500mg</v>
      </c>
      <c r="F259" s="17" t="str">
        <f>VLOOKUP($B259,G2.PL1!$C$10:$AF$35,5,0)</f>
        <v>Uống</v>
      </c>
      <c r="G259" s="17" t="str">
        <f>VLOOKUP($B259,G2.PL1!$C$10:$AF$35,6,0)</f>
        <v>viên nén bao phim</v>
      </c>
      <c r="H259" s="17" t="str">
        <f>VLOOKUP($B259,G2.PL1!$C$10:$AF$35,7,0)</f>
        <v>hộp 2 vỉ x 10 viên</v>
      </c>
      <c r="I259" s="38" t="s">
        <v>13</v>
      </c>
      <c r="J259" s="17" t="str">
        <f>VLOOKUP($B259,G2.PL1!$C$10:$AF$35,9,0)</f>
        <v xml:space="preserve">36 tháng </v>
      </c>
      <c r="K259" s="17" t="str">
        <f>VLOOKUP($B259,G2.PL1!$C$10:$AF$35,10,0)</f>
        <v>VD-20549-14</v>
      </c>
      <c r="L259" s="17" t="str">
        <f>VLOOKUP($B259,G2.PL1!$C$10:$AF$35,11,0)</f>
        <v>Công ty Cổ phần Dược Hậu Giang - Chi nhánh nhà máy Dược phẩm DHG tại Hậu Giang</v>
      </c>
      <c r="M259" s="17" t="str">
        <f>VLOOKUP($B259,G2.PL1!$C$10:$AF$35,12,0)</f>
        <v>Việt Nam</v>
      </c>
      <c r="N259" s="17" t="str">
        <f>VLOOKUP($B259,G2.PL1!$C$10:$AF$35,13,0)</f>
        <v>Viên</v>
      </c>
      <c r="O259" s="39">
        <v>150</v>
      </c>
      <c r="P259" s="39">
        <v>150</v>
      </c>
      <c r="Q259" s="39">
        <v>150</v>
      </c>
      <c r="R259" s="39">
        <v>150</v>
      </c>
      <c r="S259" s="40">
        <v>600</v>
      </c>
      <c r="T259" s="19">
        <f>VLOOKUP($B259,G2.PL1!$C$10:$AF$35,17,0)</f>
        <v>889</v>
      </c>
      <c r="U259" s="18">
        <f t="shared" si="7"/>
        <v>533400</v>
      </c>
      <c r="V259" s="19" t="str">
        <f>VLOOKUP($B259,G2.PL1!$C$10:$AF$35,30,0)</f>
        <v>Công ty Cổ phần Dược Hậu Giang</v>
      </c>
      <c r="W259" s="17" t="s">
        <v>611</v>
      </c>
      <c r="X259" s="56" t="s">
        <v>290</v>
      </c>
      <c r="Y259" s="41" t="s">
        <v>612</v>
      </c>
      <c r="Z259" s="16"/>
      <c r="AA259" s="21" t="e">
        <f>VLOOKUP(W259,#REF!,2,0)</f>
        <v>#REF!</v>
      </c>
      <c r="AB259" s="16"/>
    </row>
    <row r="260" spans="1:28" ht="60">
      <c r="A260" s="38">
        <v>9</v>
      </c>
      <c r="B260" s="38" t="s">
        <v>70</v>
      </c>
      <c r="C260" s="17" t="str">
        <f>VLOOKUP(B260,G2.PL1!$C$10:$D$34,2,0)</f>
        <v xml:space="preserve">Cifga </v>
      </c>
      <c r="D260" s="17" t="str">
        <f>VLOOKUP($B260,G2.PL1!$C$10:$E$34,3,0)</f>
        <v>Ciprofloxacin (dưới dạng Ciprofloxacin hydroclorid)</v>
      </c>
      <c r="E260" s="17" t="str">
        <f>VLOOKUP($B260,G2.PL1!$C$10:$F$34,4,0)</f>
        <v>500mg</v>
      </c>
      <c r="F260" s="17" t="str">
        <f>VLOOKUP($B260,G2.PL1!$C$10:$AF$35,5,0)</f>
        <v>Uống</v>
      </c>
      <c r="G260" s="17" t="str">
        <f>VLOOKUP($B260,G2.PL1!$C$10:$AF$35,6,0)</f>
        <v>viên nén bao phim</v>
      </c>
      <c r="H260" s="17" t="str">
        <f>VLOOKUP($B260,G2.PL1!$C$10:$AF$35,7,0)</f>
        <v>hộp 2 vỉ x 10 viên</v>
      </c>
      <c r="I260" s="38" t="s">
        <v>13</v>
      </c>
      <c r="J260" s="17" t="str">
        <f>VLOOKUP($B260,G2.PL1!$C$10:$AF$35,9,0)</f>
        <v xml:space="preserve">36 tháng </v>
      </c>
      <c r="K260" s="17" t="str">
        <f>VLOOKUP($B260,G2.PL1!$C$10:$AF$35,10,0)</f>
        <v>VD-20549-14</v>
      </c>
      <c r="L260" s="17" t="str">
        <f>VLOOKUP($B260,G2.PL1!$C$10:$AF$35,11,0)</f>
        <v>Công ty Cổ phần Dược Hậu Giang - Chi nhánh nhà máy Dược phẩm DHG tại Hậu Giang</v>
      </c>
      <c r="M260" s="17" t="str">
        <f>VLOOKUP($B260,G2.PL1!$C$10:$AF$35,12,0)</f>
        <v>Việt Nam</v>
      </c>
      <c r="N260" s="17" t="str">
        <f>VLOOKUP($B260,G2.PL1!$C$10:$AF$35,13,0)</f>
        <v>Viên</v>
      </c>
      <c r="O260" s="39">
        <v>11750</v>
      </c>
      <c r="P260" s="39">
        <v>11750</v>
      </c>
      <c r="Q260" s="39">
        <v>11750</v>
      </c>
      <c r="R260" s="39">
        <v>11750</v>
      </c>
      <c r="S260" s="40">
        <v>47000</v>
      </c>
      <c r="T260" s="19">
        <f>VLOOKUP($B260,G2.PL1!$C$10:$AF$35,17,0)</f>
        <v>889</v>
      </c>
      <c r="U260" s="18">
        <f t="shared" si="7"/>
        <v>41783000</v>
      </c>
      <c r="V260" s="19" t="str">
        <f>VLOOKUP($B260,G2.PL1!$C$10:$AF$35,30,0)</f>
        <v>Công ty Cổ phần Dược Hậu Giang</v>
      </c>
      <c r="W260" s="17" t="s">
        <v>428</v>
      </c>
      <c r="X260" s="56" t="s">
        <v>290</v>
      </c>
      <c r="Y260" s="41" t="s">
        <v>429</v>
      </c>
      <c r="Z260" s="16"/>
      <c r="AA260" s="21" t="e">
        <f>VLOOKUP(W260,#REF!,2,0)</f>
        <v>#REF!</v>
      </c>
      <c r="AB260" s="16"/>
    </row>
    <row r="261" spans="1:28" ht="60">
      <c r="A261" s="38">
        <v>9</v>
      </c>
      <c r="B261" s="38" t="s">
        <v>70</v>
      </c>
      <c r="C261" s="17" t="str">
        <f>VLOOKUP(B261,G2.PL1!$C$10:$D$34,2,0)</f>
        <v xml:space="preserve">Cifga </v>
      </c>
      <c r="D261" s="17" t="str">
        <f>VLOOKUP($B261,G2.PL1!$C$10:$E$34,3,0)</f>
        <v>Ciprofloxacin (dưới dạng Ciprofloxacin hydroclorid)</v>
      </c>
      <c r="E261" s="17" t="str">
        <f>VLOOKUP($B261,G2.PL1!$C$10:$F$34,4,0)</f>
        <v>500mg</v>
      </c>
      <c r="F261" s="17" t="str">
        <f>VLOOKUP($B261,G2.PL1!$C$10:$AF$35,5,0)</f>
        <v>Uống</v>
      </c>
      <c r="G261" s="17" t="str">
        <f>VLOOKUP($B261,G2.PL1!$C$10:$AF$35,6,0)</f>
        <v>viên nén bao phim</v>
      </c>
      <c r="H261" s="17" t="str">
        <f>VLOOKUP($B261,G2.PL1!$C$10:$AF$35,7,0)</f>
        <v>hộp 2 vỉ x 10 viên</v>
      </c>
      <c r="I261" s="38" t="s">
        <v>13</v>
      </c>
      <c r="J261" s="17" t="str">
        <f>VLOOKUP($B261,G2.PL1!$C$10:$AF$35,9,0)</f>
        <v xml:space="preserve">36 tháng </v>
      </c>
      <c r="K261" s="17" t="str">
        <f>VLOOKUP($B261,G2.PL1!$C$10:$AF$35,10,0)</f>
        <v>VD-20549-14</v>
      </c>
      <c r="L261" s="17" t="str">
        <f>VLOOKUP($B261,G2.PL1!$C$10:$AF$35,11,0)</f>
        <v>Công ty Cổ phần Dược Hậu Giang - Chi nhánh nhà máy Dược phẩm DHG tại Hậu Giang</v>
      </c>
      <c r="M261" s="17" t="str">
        <f>VLOOKUP($B261,G2.PL1!$C$10:$AF$35,12,0)</f>
        <v>Việt Nam</v>
      </c>
      <c r="N261" s="17" t="str">
        <f>VLOOKUP($B261,G2.PL1!$C$10:$AF$35,13,0)</f>
        <v>Viên</v>
      </c>
      <c r="O261" s="39">
        <v>2500</v>
      </c>
      <c r="P261" s="39">
        <v>2500</v>
      </c>
      <c r="Q261" s="39">
        <v>2500</v>
      </c>
      <c r="R261" s="39">
        <v>2500</v>
      </c>
      <c r="S261" s="40">
        <v>10000</v>
      </c>
      <c r="T261" s="19">
        <f>VLOOKUP($B261,G2.PL1!$C$10:$AF$35,17,0)</f>
        <v>889</v>
      </c>
      <c r="U261" s="18">
        <f t="shared" si="7"/>
        <v>8890000</v>
      </c>
      <c r="V261" s="19" t="str">
        <f>VLOOKUP($B261,G2.PL1!$C$10:$AF$35,30,0)</f>
        <v>Công ty Cổ phần Dược Hậu Giang</v>
      </c>
      <c r="W261" s="17" t="s">
        <v>384</v>
      </c>
      <c r="X261" s="56" t="s">
        <v>290</v>
      </c>
      <c r="Y261" s="41" t="s">
        <v>385</v>
      </c>
      <c r="Z261" s="16"/>
      <c r="AA261" s="21" t="e">
        <f>VLOOKUP(W261,#REF!,2,0)</f>
        <v>#REF!</v>
      </c>
      <c r="AB261" s="16"/>
    </row>
    <row r="262" spans="1:28" ht="60">
      <c r="A262" s="38">
        <v>9</v>
      </c>
      <c r="B262" s="38" t="s">
        <v>70</v>
      </c>
      <c r="C262" s="17" t="str">
        <f>VLOOKUP(B262,G2.PL1!$C$10:$D$34,2,0)</f>
        <v xml:space="preserve">Cifga </v>
      </c>
      <c r="D262" s="17" t="str">
        <f>VLOOKUP($B262,G2.PL1!$C$10:$E$34,3,0)</f>
        <v>Ciprofloxacin (dưới dạng Ciprofloxacin hydroclorid)</v>
      </c>
      <c r="E262" s="17" t="str">
        <f>VLOOKUP($B262,G2.PL1!$C$10:$F$34,4,0)</f>
        <v>500mg</v>
      </c>
      <c r="F262" s="17" t="str">
        <f>VLOOKUP($B262,G2.PL1!$C$10:$AF$35,5,0)</f>
        <v>Uống</v>
      </c>
      <c r="G262" s="17" t="str">
        <f>VLOOKUP($B262,G2.PL1!$C$10:$AF$35,6,0)</f>
        <v>viên nén bao phim</v>
      </c>
      <c r="H262" s="17" t="str">
        <f>VLOOKUP($B262,G2.PL1!$C$10:$AF$35,7,0)</f>
        <v>hộp 2 vỉ x 10 viên</v>
      </c>
      <c r="I262" s="38" t="s">
        <v>13</v>
      </c>
      <c r="J262" s="17" t="str">
        <f>VLOOKUP($B262,G2.PL1!$C$10:$AF$35,9,0)</f>
        <v xml:space="preserve">36 tháng </v>
      </c>
      <c r="K262" s="17" t="str">
        <f>VLOOKUP($B262,G2.PL1!$C$10:$AF$35,10,0)</f>
        <v>VD-20549-14</v>
      </c>
      <c r="L262" s="17" t="str">
        <f>VLOOKUP($B262,G2.PL1!$C$10:$AF$35,11,0)</f>
        <v>Công ty Cổ phần Dược Hậu Giang - Chi nhánh nhà máy Dược phẩm DHG tại Hậu Giang</v>
      </c>
      <c r="M262" s="17" t="str">
        <f>VLOOKUP($B262,G2.PL1!$C$10:$AF$35,12,0)</f>
        <v>Việt Nam</v>
      </c>
      <c r="N262" s="17" t="str">
        <f>VLOOKUP($B262,G2.PL1!$C$10:$AF$35,13,0)</f>
        <v>Viên</v>
      </c>
      <c r="O262" s="39">
        <v>2500</v>
      </c>
      <c r="P262" s="39">
        <v>2500</v>
      </c>
      <c r="Q262" s="39">
        <v>2500</v>
      </c>
      <c r="R262" s="39">
        <v>2500</v>
      </c>
      <c r="S262" s="40">
        <v>10000</v>
      </c>
      <c r="T262" s="19">
        <f>VLOOKUP($B262,G2.PL1!$C$10:$AF$35,17,0)</f>
        <v>889</v>
      </c>
      <c r="U262" s="18">
        <f t="shared" si="7"/>
        <v>8890000</v>
      </c>
      <c r="V262" s="19" t="str">
        <f>VLOOKUP($B262,G2.PL1!$C$10:$AF$35,30,0)</f>
        <v>Công ty Cổ phần Dược Hậu Giang</v>
      </c>
      <c r="W262" s="17" t="s">
        <v>436</v>
      </c>
      <c r="X262" s="56" t="s">
        <v>290</v>
      </c>
      <c r="Y262" s="41" t="s">
        <v>437</v>
      </c>
      <c r="Z262" s="16"/>
      <c r="AA262" s="21" t="e">
        <f>VLOOKUP(W262,#REF!,2,0)</f>
        <v>#REF!</v>
      </c>
      <c r="AB262" s="16"/>
    </row>
    <row r="263" spans="1:28" ht="60">
      <c r="A263" s="38">
        <v>9</v>
      </c>
      <c r="B263" s="38" t="s">
        <v>70</v>
      </c>
      <c r="C263" s="17" t="str">
        <f>VLOOKUP(B263,G2.PL1!$C$10:$D$34,2,0)</f>
        <v xml:space="preserve">Cifga </v>
      </c>
      <c r="D263" s="17" t="str">
        <f>VLOOKUP($B263,G2.PL1!$C$10:$E$34,3,0)</f>
        <v>Ciprofloxacin (dưới dạng Ciprofloxacin hydroclorid)</v>
      </c>
      <c r="E263" s="17" t="str">
        <f>VLOOKUP($B263,G2.PL1!$C$10:$F$34,4,0)</f>
        <v>500mg</v>
      </c>
      <c r="F263" s="17" t="str">
        <f>VLOOKUP($B263,G2.PL1!$C$10:$AF$35,5,0)</f>
        <v>Uống</v>
      </c>
      <c r="G263" s="17" t="str">
        <f>VLOOKUP($B263,G2.PL1!$C$10:$AF$35,6,0)</f>
        <v>viên nén bao phim</v>
      </c>
      <c r="H263" s="17" t="str">
        <f>VLOOKUP($B263,G2.PL1!$C$10:$AF$35,7,0)</f>
        <v>hộp 2 vỉ x 10 viên</v>
      </c>
      <c r="I263" s="38" t="s">
        <v>13</v>
      </c>
      <c r="J263" s="17" t="str">
        <f>VLOOKUP($B263,G2.PL1!$C$10:$AF$35,9,0)</f>
        <v xml:space="preserve">36 tháng </v>
      </c>
      <c r="K263" s="17" t="str">
        <f>VLOOKUP($B263,G2.PL1!$C$10:$AF$35,10,0)</f>
        <v>VD-20549-14</v>
      </c>
      <c r="L263" s="17" t="str">
        <f>VLOOKUP($B263,G2.PL1!$C$10:$AF$35,11,0)</f>
        <v>Công ty Cổ phần Dược Hậu Giang - Chi nhánh nhà máy Dược phẩm DHG tại Hậu Giang</v>
      </c>
      <c r="M263" s="17" t="str">
        <f>VLOOKUP($B263,G2.PL1!$C$10:$AF$35,12,0)</f>
        <v>Việt Nam</v>
      </c>
      <c r="N263" s="17" t="str">
        <f>VLOOKUP($B263,G2.PL1!$C$10:$AF$35,13,0)</f>
        <v>Viên</v>
      </c>
      <c r="O263" s="39">
        <v>500</v>
      </c>
      <c r="P263" s="39">
        <v>500</v>
      </c>
      <c r="Q263" s="39">
        <v>500</v>
      </c>
      <c r="R263" s="39">
        <v>500</v>
      </c>
      <c r="S263" s="40">
        <v>2000</v>
      </c>
      <c r="T263" s="19">
        <f>VLOOKUP($B263,G2.PL1!$C$10:$AF$35,17,0)</f>
        <v>889</v>
      </c>
      <c r="U263" s="18">
        <f t="shared" si="7"/>
        <v>1778000</v>
      </c>
      <c r="V263" s="19" t="str">
        <f>VLOOKUP($B263,G2.PL1!$C$10:$AF$35,30,0)</f>
        <v>Công ty Cổ phần Dược Hậu Giang</v>
      </c>
      <c r="W263" s="17" t="s">
        <v>438</v>
      </c>
      <c r="X263" s="56" t="s">
        <v>302</v>
      </c>
      <c r="Y263" s="41" t="s">
        <v>439</v>
      </c>
      <c r="Z263" s="16"/>
      <c r="AA263" s="21" t="e">
        <f>VLOOKUP(W263,#REF!,2,0)</f>
        <v>#REF!</v>
      </c>
      <c r="AB263" s="16"/>
    </row>
    <row r="264" spans="1:28" ht="60">
      <c r="A264" s="38">
        <v>9</v>
      </c>
      <c r="B264" s="38" t="s">
        <v>70</v>
      </c>
      <c r="C264" s="17" t="str">
        <f>VLOOKUP(B264,G2.PL1!$C$10:$D$34,2,0)</f>
        <v xml:space="preserve">Cifga </v>
      </c>
      <c r="D264" s="17" t="str">
        <f>VLOOKUP($B264,G2.PL1!$C$10:$E$34,3,0)</f>
        <v>Ciprofloxacin (dưới dạng Ciprofloxacin hydroclorid)</v>
      </c>
      <c r="E264" s="17" t="str">
        <f>VLOOKUP($B264,G2.PL1!$C$10:$F$34,4,0)</f>
        <v>500mg</v>
      </c>
      <c r="F264" s="17" t="str">
        <f>VLOOKUP($B264,G2.PL1!$C$10:$AF$35,5,0)</f>
        <v>Uống</v>
      </c>
      <c r="G264" s="17" t="str">
        <f>VLOOKUP($B264,G2.PL1!$C$10:$AF$35,6,0)</f>
        <v>viên nén bao phim</v>
      </c>
      <c r="H264" s="17" t="str">
        <f>VLOOKUP($B264,G2.PL1!$C$10:$AF$35,7,0)</f>
        <v>hộp 2 vỉ x 10 viên</v>
      </c>
      <c r="I264" s="38" t="s">
        <v>13</v>
      </c>
      <c r="J264" s="17" t="str">
        <f>VLOOKUP($B264,G2.PL1!$C$10:$AF$35,9,0)</f>
        <v xml:space="preserve">36 tháng </v>
      </c>
      <c r="K264" s="17" t="str">
        <f>VLOOKUP($B264,G2.PL1!$C$10:$AF$35,10,0)</f>
        <v>VD-20549-14</v>
      </c>
      <c r="L264" s="17" t="str">
        <f>VLOOKUP($B264,G2.PL1!$C$10:$AF$35,11,0)</f>
        <v>Công ty Cổ phần Dược Hậu Giang - Chi nhánh nhà máy Dược phẩm DHG tại Hậu Giang</v>
      </c>
      <c r="M264" s="17" t="str">
        <f>VLOOKUP($B264,G2.PL1!$C$10:$AF$35,12,0)</f>
        <v>Việt Nam</v>
      </c>
      <c r="N264" s="17" t="str">
        <f>VLOOKUP($B264,G2.PL1!$C$10:$AF$35,13,0)</f>
        <v>Viên</v>
      </c>
      <c r="O264" s="39">
        <v>1000</v>
      </c>
      <c r="P264" s="39">
        <v>1000</v>
      </c>
      <c r="Q264" s="39">
        <v>1000</v>
      </c>
      <c r="R264" s="39">
        <v>1000</v>
      </c>
      <c r="S264" s="40">
        <v>4000</v>
      </c>
      <c r="T264" s="19">
        <f>VLOOKUP($B264,G2.PL1!$C$10:$AF$35,17,0)</f>
        <v>889</v>
      </c>
      <c r="U264" s="18">
        <f t="shared" si="7"/>
        <v>3556000</v>
      </c>
      <c r="V264" s="19" t="str">
        <f>VLOOKUP($B264,G2.PL1!$C$10:$AF$35,30,0)</f>
        <v>Công ty Cổ phần Dược Hậu Giang</v>
      </c>
      <c r="W264" s="17" t="s">
        <v>304</v>
      </c>
      <c r="X264" s="56" t="s">
        <v>302</v>
      </c>
      <c r="Y264" s="41" t="s">
        <v>305</v>
      </c>
      <c r="Z264" s="16"/>
      <c r="AA264" s="21" t="e">
        <f>VLOOKUP(W264,#REF!,2,0)</f>
        <v>#REF!</v>
      </c>
      <c r="AB264" s="16"/>
    </row>
    <row r="265" spans="1:28" ht="60">
      <c r="A265" s="38">
        <v>9</v>
      </c>
      <c r="B265" s="38" t="s">
        <v>70</v>
      </c>
      <c r="C265" s="17" t="str">
        <f>VLOOKUP(B265,G2.PL1!$C$10:$D$34,2,0)</f>
        <v xml:space="preserve">Cifga </v>
      </c>
      <c r="D265" s="17" t="str">
        <f>VLOOKUP($B265,G2.PL1!$C$10:$E$34,3,0)</f>
        <v>Ciprofloxacin (dưới dạng Ciprofloxacin hydroclorid)</v>
      </c>
      <c r="E265" s="17" t="str">
        <f>VLOOKUP($B265,G2.PL1!$C$10:$F$34,4,0)</f>
        <v>500mg</v>
      </c>
      <c r="F265" s="17" t="str">
        <f>VLOOKUP($B265,G2.PL1!$C$10:$AF$35,5,0)</f>
        <v>Uống</v>
      </c>
      <c r="G265" s="17" t="str">
        <f>VLOOKUP($B265,G2.PL1!$C$10:$AF$35,6,0)</f>
        <v>viên nén bao phim</v>
      </c>
      <c r="H265" s="17" t="str">
        <f>VLOOKUP($B265,G2.PL1!$C$10:$AF$35,7,0)</f>
        <v>hộp 2 vỉ x 10 viên</v>
      </c>
      <c r="I265" s="38" t="s">
        <v>13</v>
      </c>
      <c r="J265" s="17" t="str">
        <f>VLOOKUP($B265,G2.PL1!$C$10:$AF$35,9,0)</f>
        <v xml:space="preserve">36 tháng </v>
      </c>
      <c r="K265" s="17" t="str">
        <f>VLOOKUP($B265,G2.PL1!$C$10:$AF$35,10,0)</f>
        <v>VD-20549-14</v>
      </c>
      <c r="L265" s="17" t="str">
        <f>VLOOKUP($B265,G2.PL1!$C$10:$AF$35,11,0)</f>
        <v>Công ty Cổ phần Dược Hậu Giang - Chi nhánh nhà máy Dược phẩm DHG tại Hậu Giang</v>
      </c>
      <c r="M265" s="17" t="str">
        <f>VLOOKUP($B265,G2.PL1!$C$10:$AF$35,12,0)</f>
        <v>Việt Nam</v>
      </c>
      <c r="N265" s="17" t="str">
        <f>VLOOKUP($B265,G2.PL1!$C$10:$AF$35,13,0)</f>
        <v>Viên</v>
      </c>
      <c r="O265" s="39">
        <v>1600</v>
      </c>
      <c r="P265" s="39">
        <v>1600</v>
      </c>
      <c r="Q265" s="39">
        <v>1600</v>
      </c>
      <c r="R265" s="39">
        <v>1600</v>
      </c>
      <c r="S265" s="40">
        <v>6400</v>
      </c>
      <c r="T265" s="19">
        <f>VLOOKUP($B265,G2.PL1!$C$10:$AF$35,17,0)</f>
        <v>889</v>
      </c>
      <c r="U265" s="18">
        <f t="shared" si="7"/>
        <v>5689600</v>
      </c>
      <c r="V265" s="19" t="str">
        <f>VLOOKUP($B265,G2.PL1!$C$10:$AF$35,30,0)</f>
        <v>Công ty Cổ phần Dược Hậu Giang</v>
      </c>
      <c r="W265" s="17" t="s">
        <v>440</v>
      </c>
      <c r="X265" s="56" t="s">
        <v>302</v>
      </c>
      <c r="Y265" s="41" t="s">
        <v>441</v>
      </c>
      <c r="Z265" s="16"/>
      <c r="AA265" s="21" t="e">
        <f>VLOOKUP(W265,#REF!,2,0)</f>
        <v>#REF!</v>
      </c>
      <c r="AB265" s="16"/>
    </row>
    <row r="266" spans="1:28" ht="60">
      <c r="A266" s="38">
        <v>9</v>
      </c>
      <c r="B266" s="38" t="s">
        <v>70</v>
      </c>
      <c r="C266" s="17" t="str">
        <f>VLOOKUP(B266,G2.PL1!$C$10:$D$34,2,0)</f>
        <v xml:space="preserve">Cifga </v>
      </c>
      <c r="D266" s="17" t="str">
        <f>VLOOKUP($B266,G2.PL1!$C$10:$E$34,3,0)</f>
        <v>Ciprofloxacin (dưới dạng Ciprofloxacin hydroclorid)</v>
      </c>
      <c r="E266" s="17" t="str">
        <f>VLOOKUP($B266,G2.PL1!$C$10:$F$34,4,0)</f>
        <v>500mg</v>
      </c>
      <c r="F266" s="17" t="str">
        <f>VLOOKUP($B266,G2.PL1!$C$10:$AF$35,5,0)</f>
        <v>Uống</v>
      </c>
      <c r="G266" s="17" t="str">
        <f>VLOOKUP($B266,G2.PL1!$C$10:$AF$35,6,0)</f>
        <v>viên nén bao phim</v>
      </c>
      <c r="H266" s="17" t="str">
        <f>VLOOKUP($B266,G2.PL1!$C$10:$AF$35,7,0)</f>
        <v>hộp 2 vỉ x 10 viên</v>
      </c>
      <c r="I266" s="38" t="s">
        <v>13</v>
      </c>
      <c r="J266" s="17" t="str">
        <f>VLOOKUP($B266,G2.PL1!$C$10:$AF$35,9,0)</f>
        <v xml:space="preserve">36 tháng </v>
      </c>
      <c r="K266" s="17" t="str">
        <f>VLOOKUP($B266,G2.PL1!$C$10:$AF$35,10,0)</f>
        <v>VD-20549-14</v>
      </c>
      <c r="L266" s="17" t="str">
        <f>VLOOKUP($B266,G2.PL1!$C$10:$AF$35,11,0)</f>
        <v>Công ty Cổ phần Dược Hậu Giang - Chi nhánh nhà máy Dược phẩm DHG tại Hậu Giang</v>
      </c>
      <c r="M266" s="17" t="str">
        <f>VLOOKUP($B266,G2.PL1!$C$10:$AF$35,12,0)</f>
        <v>Việt Nam</v>
      </c>
      <c r="N266" s="17" t="str">
        <f>VLOOKUP($B266,G2.PL1!$C$10:$AF$35,13,0)</f>
        <v>Viên</v>
      </c>
      <c r="O266" s="39">
        <v>5000</v>
      </c>
      <c r="P266" s="39">
        <v>5000</v>
      </c>
      <c r="Q266" s="39">
        <v>5000</v>
      </c>
      <c r="R266" s="39">
        <v>5000</v>
      </c>
      <c r="S266" s="40">
        <v>20000</v>
      </c>
      <c r="T266" s="19">
        <f>VLOOKUP($B266,G2.PL1!$C$10:$AF$35,17,0)</f>
        <v>889</v>
      </c>
      <c r="U266" s="18">
        <f t="shared" si="7"/>
        <v>17780000</v>
      </c>
      <c r="V266" s="19" t="str">
        <f>VLOOKUP($B266,G2.PL1!$C$10:$AF$35,30,0)</f>
        <v>Công ty Cổ phần Dược Hậu Giang</v>
      </c>
      <c r="W266" s="17" t="s">
        <v>664</v>
      </c>
      <c r="X266" s="56" t="s">
        <v>302</v>
      </c>
      <c r="Y266" s="41" t="s">
        <v>665</v>
      </c>
      <c r="Z266" s="16"/>
      <c r="AA266" s="21" t="e">
        <f>VLOOKUP(W266,#REF!,2,0)</f>
        <v>#REF!</v>
      </c>
      <c r="AB266" s="16"/>
    </row>
    <row r="267" spans="1:28" ht="60">
      <c r="A267" s="38">
        <v>9</v>
      </c>
      <c r="B267" s="38" t="s">
        <v>70</v>
      </c>
      <c r="C267" s="17" t="str">
        <f>VLOOKUP(B267,G2.PL1!$C$10:$D$34,2,0)</f>
        <v xml:space="preserve">Cifga </v>
      </c>
      <c r="D267" s="17" t="str">
        <f>VLOOKUP($B267,G2.PL1!$C$10:$E$34,3,0)</f>
        <v>Ciprofloxacin (dưới dạng Ciprofloxacin hydroclorid)</v>
      </c>
      <c r="E267" s="17" t="str">
        <f>VLOOKUP($B267,G2.PL1!$C$10:$F$34,4,0)</f>
        <v>500mg</v>
      </c>
      <c r="F267" s="17" t="str">
        <f>VLOOKUP($B267,G2.PL1!$C$10:$AF$35,5,0)</f>
        <v>Uống</v>
      </c>
      <c r="G267" s="17" t="str">
        <f>VLOOKUP($B267,G2.PL1!$C$10:$AF$35,6,0)</f>
        <v>viên nén bao phim</v>
      </c>
      <c r="H267" s="17" t="str">
        <f>VLOOKUP($B267,G2.PL1!$C$10:$AF$35,7,0)</f>
        <v>hộp 2 vỉ x 10 viên</v>
      </c>
      <c r="I267" s="38" t="s">
        <v>13</v>
      </c>
      <c r="J267" s="17" t="str">
        <f>VLOOKUP($B267,G2.PL1!$C$10:$AF$35,9,0)</f>
        <v xml:space="preserve">36 tháng </v>
      </c>
      <c r="K267" s="17" t="str">
        <f>VLOOKUP($B267,G2.PL1!$C$10:$AF$35,10,0)</f>
        <v>VD-20549-14</v>
      </c>
      <c r="L267" s="17" t="str">
        <f>VLOOKUP($B267,G2.PL1!$C$10:$AF$35,11,0)</f>
        <v>Công ty Cổ phần Dược Hậu Giang - Chi nhánh nhà máy Dược phẩm DHG tại Hậu Giang</v>
      </c>
      <c r="M267" s="17" t="str">
        <f>VLOOKUP($B267,G2.PL1!$C$10:$AF$35,12,0)</f>
        <v>Việt Nam</v>
      </c>
      <c r="N267" s="17" t="str">
        <f>VLOOKUP($B267,G2.PL1!$C$10:$AF$35,13,0)</f>
        <v>Viên</v>
      </c>
      <c r="O267" s="39">
        <v>12000</v>
      </c>
      <c r="P267" s="39">
        <v>12000</v>
      </c>
      <c r="Q267" s="39">
        <v>12000</v>
      </c>
      <c r="R267" s="39">
        <v>12000</v>
      </c>
      <c r="S267" s="40">
        <v>48000</v>
      </c>
      <c r="T267" s="19">
        <f>VLOOKUP($B267,G2.PL1!$C$10:$AF$35,17,0)</f>
        <v>889</v>
      </c>
      <c r="U267" s="18">
        <f t="shared" si="7"/>
        <v>42672000</v>
      </c>
      <c r="V267" s="19" t="str">
        <f>VLOOKUP($B267,G2.PL1!$C$10:$AF$35,30,0)</f>
        <v>Công ty Cổ phần Dược Hậu Giang</v>
      </c>
      <c r="W267" s="17" t="s">
        <v>666</v>
      </c>
      <c r="X267" s="56" t="s">
        <v>171</v>
      </c>
      <c r="Y267" s="41" t="s">
        <v>667</v>
      </c>
      <c r="Z267" s="16"/>
      <c r="AA267" s="21" t="e">
        <f>VLOOKUP(W267,#REF!,2,0)</f>
        <v>#REF!</v>
      </c>
      <c r="AB267" s="16"/>
    </row>
    <row r="268" spans="1:28" ht="60">
      <c r="A268" s="38">
        <v>9</v>
      </c>
      <c r="B268" s="38" t="s">
        <v>70</v>
      </c>
      <c r="C268" s="17" t="str">
        <f>VLOOKUP(B268,G2.PL1!$C$10:$D$34,2,0)</f>
        <v xml:space="preserve">Cifga </v>
      </c>
      <c r="D268" s="17" t="str">
        <f>VLOOKUP($B268,G2.PL1!$C$10:$E$34,3,0)</f>
        <v>Ciprofloxacin (dưới dạng Ciprofloxacin hydroclorid)</v>
      </c>
      <c r="E268" s="17" t="str">
        <f>VLOOKUP($B268,G2.PL1!$C$10:$F$34,4,0)</f>
        <v>500mg</v>
      </c>
      <c r="F268" s="17" t="str">
        <f>VLOOKUP($B268,G2.PL1!$C$10:$AF$35,5,0)</f>
        <v>Uống</v>
      </c>
      <c r="G268" s="17" t="str">
        <f>VLOOKUP($B268,G2.PL1!$C$10:$AF$35,6,0)</f>
        <v>viên nén bao phim</v>
      </c>
      <c r="H268" s="17" t="str">
        <f>VLOOKUP($B268,G2.PL1!$C$10:$AF$35,7,0)</f>
        <v>hộp 2 vỉ x 10 viên</v>
      </c>
      <c r="I268" s="38" t="s">
        <v>13</v>
      </c>
      <c r="J268" s="17" t="str">
        <f>VLOOKUP($B268,G2.PL1!$C$10:$AF$35,9,0)</f>
        <v xml:space="preserve">36 tháng </v>
      </c>
      <c r="K268" s="17" t="str">
        <f>VLOOKUP($B268,G2.PL1!$C$10:$AF$35,10,0)</f>
        <v>VD-20549-14</v>
      </c>
      <c r="L268" s="17" t="str">
        <f>VLOOKUP($B268,G2.PL1!$C$10:$AF$35,11,0)</f>
        <v>Công ty Cổ phần Dược Hậu Giang - Chi nhánh nhà máy Dược phẩm DHG tại Hậu Giang</v>
      </c>
      <c r="M268" s="17" t="str">
        <f>VLOOKUP($B268,G2.PL1!$C$10:$AF$35,12,0)</f>
        <v>Việt Nam</v>
      </c>
      <c r="N268" s="17" t="str">
        <f>VLOOKUP($B268,G2.PL1!$C$10:$AF$35,13,0)</f>
        <v>Viên</v>
      </c>
      <c r="O268" s="39">
        <v>625</v>
      </c>
      <c r="P268" s="39">
        <v>625</v>
      </c>
      <c r="Q268" s="39">
        <v>625</v>
      </c>
      <c r="R268" s="39">
        <v>625</v>
      </c>
      <c r="S268" s="40">
        <v>2500</v>
      </c>
      <c r="T268" s="19">
        <f>VLOOKUP($B268,G2.PL1!$C$10:$AF$35,17,0)</f>
        <v>889</v>
      </c>
      <c r="U268" s="18">
        <f t="shared" si="7"/>
        <v>2222500</v>
      </c>
      <c r="V268" s="19" t="str">
        <f>VLOOKUP($B268,G2.PL1!$C$10:$AF$35,30,0)</f>
        <v>Công ty Cổ phần Dược Hậu Giang</v>
      </c>
      <c r="W268" s="17" t="s">
        <v>444</v>
      </c>
      <c r="X268" s="56" t="s">
        <v>171</v>
      </c>
      <c r="Y268" s="41" t="s">
        <v>445</v>
      </c>
      <c r="Z268" s="16"/>
      <c r="AA268" s="21" t="e">
        <f>VLOOKUP(W268,#REF!,2,0)</f>
        <v>#REF!</v>
      </c>
      <c r="AB268" s="16"/>
    </row>
    <row r="269" spans="1:28" ht="60">
      <c r="A269" s="38">
        <v>9</v>
      </c>
      <c r="B269" s="38" t="s">
        <v>70</v>
      </c>
      <c r="C269" s="17" t="str">
        <f>VLOOKUP(B269,G2.PL1!$C$10:$D$34,2,0)</f>
        <v xml:space="preserve">Cifga </v>
      </c>
      <c r="D269" s="17" t="str">
        <f>VLOOKUP($B269,G2.PL1!$C$10:$E$34,3,0)</f>
        <v>Ciprofloxacin (dưới dạng Ciprofloxacin hydroclorid)</v>
      </c>
      <c r="E269" s="17" t="str">
        <f>VLOOKUP($B269,G2.PL1!$C$10:$F$34,4,0)</f>
        <v>500mg</v>
      </c>
      <c r="F269" s="17" t="str">
        <f>VLOOKUP($B269,G2.PL1!$C$10:$AF$35,5,0)</f>
        <v>Uống</v>
      </c>
      <c r="G269" s="17" t="str">
        <f>VLOOKUP($B269,G2.PL1!$C$10:$AF$35,6,0)</f>
        <v>viên nén bao phim</v>
      </c>
      <c r="H269" s="17" t="str">
        <f>VLOOKUP($B269,G2.PL1!$C$10:$AF$35,7,0)</f>
        <v>hộp 2 vỉ x 10 viên</v>
      </c>
      <c r="I269" s="38" t="s">
        <v>13</v>
      </c>
      <c r="J269" s="17" t="str">
        <f>VLOOKUP($B269,G2.PL1!$C$10:$AF$35,9,0)</f>
        <v xml:space="preserve">36 tháng </v>
      </c>
      <c r="K269" s="17" t="str">
        <f>VLOOKUP($B269,G2.PL1!$C$10:$AF$35,10,0)</f>
        <v>VD-20549-14</v>
      </c>
      <c r="L269" s="17" t="str">
        <f>VLOOKUP($B269,G2.PL1!$C$10:$AF$35,11,0)</f>
        <v>Công ty Cổ phần Dược Hậu Giang - Chi nhánh nhà máy Dược phẩm DHG tại Hậu Giang</v>
      </c>
      <c r="M269" s="17" t="str">
        <f>VLOOKUP($B269,G2.PL1!$C$10:$AF$35,12,0)</f>
        <v>Việt Nam</v>
      </c>
      <c r="N269" s="17" t="str">
        <f>VLOOKUP($B269,G2.PL1!$C$10:$AF$35,13,0)</f>
        <v>Viên</v>
      </c>
      <c r="O269" s="39">
        <v>2500</v>
      </c>
      <c r="P269" s="39">
        <v>2500</v>
      </c>
      <c r="Q269" s="39">
        <v>2500</v>
      </c>
      <c r="R269" s="39">
        <v>2500</v>
      </c>
      <c r="S269" s="40">
        <v>10000</v>
      </c>
      <c r="T269" s="19">
        <f>VLOOKUP($B269,G2.PL1!$C$10:$AF$35,17,0)</f>
        <v>889</v>
      </c>
      <c r="U269" s="18">
        <f t="shared" si="7"/>
        <v>8890000</v>
      </c>
      <c r="V269" s="19" t="str">
        <f>VLOOKUP($B269,G2.PL1!$C$10:$AF$35,30,0)</f>
        <v>Công ty Cổ phần Dược Hậu Giang</v>
      </c>
      <c r="W269" s="17" t="s">
        <v>446</v>
      </c>
      <c r="X269" s="56" t="s">
        <v>171</v>
      </c>
      <c r="Y269" s="41" t="s">
        <v>447</v>
      </c>
      <c r="Z269" s="16"/>
      <c r="AA269" s="21" t="e">
        <f>VLOOKUP(W269,#REF!,2,0)</f>
        <v>#REF!</v>
      </c>
      <c r="AB269" s="16"/>
    </row>
    <row r="270" spans="1:28" ht="60">
      <c r="A270" s="38">
        <v>9</v>
      </c>
      <c r="B270" s="38" t="s">
        <v>70</v>
      </c>
      <c r="C270" s="17" t="str">
        <f>VLOOKUP(B270,G2.PL1!$C$10:$D$34,2,0)</f>
        <v xml:space="preserve">Cifga </v>
      </c>
      <c r="D270" s="17" t="str">
        <f>VLOOKUP($B270,G2.PL1!$C$10:$E$34,3,0)</f>
        <v>Ciprofloxacin (dưới dạng Ciprofloxacin hydroclorid)</v>
      </c>
      <c r="E270" s="17" t="str">
        <f>VLOOKUP($B270,G2.PL1!$C$10:$F$34,4,0)</f>
        <v>500mg</v>
      </c>
      <c r="F270" s="17" t="str">
        <f>VLOOKUP($B270,G2.PL1!$C$10:$AF$35,5,0)</f>
        <v>Uống</v>
      </c>
      <c r="G270" s="17" t="str">
        <f>VLOOKUP($B270,G2.PL1!$C$10:$AF$35,6,0)</f>
        <v>viên nén bao phim</v>
      </c>
      <c r="H270" s="17" t="str">
        <f>VLOOKUP($B270,G2.PL1!$C$10:$AF$35,7,0)</f>
        <v>hộp 2 vỉ x 10 viên</v>
      </c>
      <c r="I270" s="38" t="s">
        <v>13</v>
      </c>
      <c r="J270" s="17" t="str">
        <f>VLOOKUP($B270,G2.PL1!$C$10:$AF$35,9,0)</f>
        <v xml:space="preserve">36 tháng </v>
      </c>
      <c r="K270" s="17" t="str">
        <f>VLOOKUP($B270,G2.PL1!$C$10:$AF$35,10,0)</f>
        <v>VD-20549-14</v>
      </c>
      <c r="L270" s="17" t="str">
        <f>VLOOKUP($B270,G2.PL1!$C$10:$AF$35,11,0)</f>
        <v>Công ty Cổ phần Dược Hậu Giang - Chi nhánh nhà máy Dược phẩm DHG tại Hậu Giang</v>
      </c>
      <c r="M270" s="17" t="str">
        <f>VLOOKUP($B270,G2.PL1!$C$10:$AF$35,12,0)</f>
        <v>Việt Nam</v>
      </c>
      <c r="N270" s="17" t="str">
        <f>VLOOKUP($B270,G2.PL1!$C$10:$AF$35,13,0)</f>
        <v>Viên</v>
      </c>
      <c r="O270" s="39">
        <v>3000</v>
      </c>
      <c r="P270" s="39">
        <v>3000</v>
      </c>
      <c r="Q270" s="39">
        <v>3000</v>
      </c>
      <c r="R270" s="39">
        <v>3000</v>
      </c>
      <c r="S270" s="40">
        <v>12000</v>
      </c>
      <c r="T270" s="19">
        <f>VLOOKUP($B270,G2.PL1!$C$10:$AF$35,17,0)</f>
        <v>889</v>
      </c>
      <c r="U270" s="18">
        <f t="shared" si="7"/>
        <v>10668000</v>
      </c>
      <c r="V270" s="19" t="str">
        <f>VLOOKUP($B270,G2.PL1!$C$10:$AF$35,30,0)</f>
        <v>Công ty Cổ phần Dược Hậu Giang</v>
      </c>
      <c r="W270" s="17" t="s">
        <v>335</v>
      </c>
      <c r="X270" s="56" t="s">
        <v>171</v>
      </c>
      <c r="Y270" s="41" t="s">
        <v>336</v>
      </c>
      <c r="Z270" s="16"/>
      <c r="AA270" s="21" t="e">
        <f>VLOOKUP(W270,#REF!,2,0)</f>
        <v>#REF!</v>
      </c>
      <c r="AB270" s="16"/>
    </row>
    <row r="271" spans="1:28" ht="60">
      <c r="A271" s="38">
        <v>9</v>
      </c>
      <c r="B271" s="38" t="s">
        <v>70</v>
      </c>
      <c r="C271" s="17" t="str">
        <f>VLOOKUP(B271,G2.PL1!$C$10:$D$34,2,0)</f>
        <v xml:space="preserve">Cifga </v>
      </c>
      <c r="D271" s="17" t="str">
        <f>VLOOKUP($B271,G2.PL1!$C$10:$E$34,3,0)</f>
        <v>Ciprofloxacin (dưới dạng Ciprofloxacin hydroclorid)</v>
      </c>
      <c r="E271" s="17" t="str">
        <f>VLOOKUP($B271,G2.PL1!$C$10:$F$34,4,0)</f>
        <v>500mg</v>
      </c>
      <c r="F271" s="17" t="str">
        <f>VLOOKUP($B271,G2.PL1!$C$10:$AF$35,5,0)</f>
        <v>Uống</v>
      </c>
      <c r="G271" s="17" t="str">
        <f>VLOOKUP($B271,G2.PL1!$C$10:$AF$35,6,0)</f>
        <v>viên nén bao phim</v>
      </c>
      <c r="H271" s="17" t="str">
        <f>VLOOKUP($B271,G2.PL1!$C$10:$AF$35,7,0)</f>
        <v>hộp 2 vỉ x 10 viên</v>
      </c>
      <c r="I271" s="38" t="s">
        <v>13</v>
      </c>
      <c r="J271" s="17" t="str">
        <f>VLOOKUP($B271,G2.PL1!$C$10:$AF$35,9,0)</f>
        <v xml:space="preserve">36 tháng </v>
      </c>
      <c r="K271" s="17" t="str">
        <f>VLOOKUP($B271,G2.PL1!$C$10:$AF$35,10,0)</f>
        <v>VD-20549-14</v>
      </c>
      <c r="L271" s="17" t="str">
        <f>VLOOKUP($B271,G2.PL1!$C$10:$AF$35,11,0)</f>
        <v>Công ty Cổ phần Dược Hậu Giang - Chi nhánh nhà máy Dược phẩm DHG tại Hậu Giang</v>
      </c>
      <c r="M271" s="17" t="str">
        <f>VLOOKUP($B271,G2.PL1!$C$10:$AF$35,12,0)</f>
        <v>Việt Nam</v>
      </c>
      <c r="N271" s="17" t="str">
        <f>VLOOKUP($B271,G2.PL1!$C$10:$AF$35,13,0)</f>
        <v>Viên</v>
      </c>
      <c r="O271" s="39">
        <v>2500</v>
      </c>
      <c r="P271" s="39">
        <v>2500</v>
      </c>
      <c r="Q271" s="39">
        <v>2500</v>
      </c>
      <c r="R271" s="39">
        <v>2500</v>
      </c>
      <c r="S271" s="40">
        <v>10000</v>
      </c>
      <c r="T271" s="19">
        <f>VLOOKUP($B271,G2.PL1!$C$10:$AF$35,17,0)</f>
        <v>889</v>
      </c>
      <c r="U271" s="18">
        <f t="shared" si="7"/>
        <v>8890000</v>
      </c>
      <c r="V271" s="19" t="str">
        <f>VLOOKUP($B271,G2.PL1!$C$10:$AF$35,30,0)</f>
        <v>Công ty Cổ phần Dược Hậu Giang</v>
      </c>
      <c r="W271" s="17" t="s">
        <v>448</v>
      </c>
      <c r="X271" s="56" t="s">
        <v>171</v>
      </c>
      <c r="Y271" s="41" t="s">
        <v>449</v>
      </c>
      <c r="Z271" s="16"/>
      <c r="AA271" s="21" t="e">
        <f>VLOOKUP(W271,#REF!,2,0)</f>
        <v>#REF!</v>
      </c>
      <c r="AB271" s="16"/>
    </row>
    <row r="272" spans="1:28" ht="60">
      <c r="A272" s="38">
        <v>9</v>
      </c>
      <c r="B272" s="38" t="s">
        <v>70</v>
      </c>
      <c r="C272" s="17" t="str">
        <f>VLOOKUP(B272,G2.PL1!$C$10:$D$34,2,0)</f>
        <v xml:space="preserve">Cifga </v>
      </c>
      <c r="D272" s="17" t="str">
        <f>VLOOKUP($B272,G2.PL1!$C$10:$E$34,3,0)</f>
        <v>Ciprofloxacin (dưới dạng Ciprofloxacin hydroclorid)</v>
      </c>
      <c r="E272" s="17" t="str">
        <f>VLOOKUP($B272,G2.PL1!$C$10:$F$34,4,0)</f>
        <v>500mg</v>
      </c>
      <c r="F272" s="17" t="str">
        <f>VLOOKUP($B272,G2.PL1!$C$10:$AF$35,5,0)</f>
        <v>Uống</v>
      </c>
      <c r="G272" s="17" t="str">
        <f>VLOOKUP($B272,G2.PL1!$C$10:$AF$35,6,0)</f>
        <v>viên nén bao phim</v>
      </c>
      <c r="H272" s="17" t="str">
        <f>VLOOKUP($B272,G2.PL1!$C$10:$AF$35,7,0)</f>
        <v>hộp 2 vỉ x 10 viên</v>
      </c>
      <c r="I272" s="38" t="s">
        <v>13</v>
      </c>
      <c r="J272" s="17" t="str">
        <f>VLOOKUP($B272,G2.PL1!$C$10:$AF$35,9,0)</f>
        <v xml:space="preserve">36 tháng </v>
      </c>
      <c r="K272" s="17" t="str">
        <f>VLOOKUP($B272,G2.PL1!$C$10:$AF$35,10,0)</f>
        <v>VD-20549-14</v>
      </c>
      <c r="L272" s="17" t="str">
        <f>VLOOKUP($B272,G2.PL1!$C$10:$AF$35,11,0)</f>
        <v>Công ty Cổ phần Dược Hậu Giang - Chi nhánh nhà máy Dược phẩm DHG tại Hậu Giang</v>
      </c>
      <c r="M272" s="17" t="str">
        <f>VLOOKUP($B272,G2.PL1!$C$10:$AF$35,12,0)</f>
        <v>Việt Nam</v>
      </c>
      <c r="N272" s="17" t="str">
        <f>VLOOKUP($B272,G2.PL1!$C$10:$AF$35,13,0)</f>
        <v>Viên</v>
      </c>
      <c r="O272" s="39">
        <v>3750</v>
      </c>
      <c r="P272" s="39">
        <v>3750</v>
      </c>
      <c r="Q272" s="39">
        <v>3750</v>
      </c>
      <c r="R272" s="39">
        <v>3750</v>
      </c>
      <c r="S272" s="40">
        <v>15000</v>
      </c>
      <c r="T272" s="19">
        <f>VLOOKUP($B272,G2.PL1!$C$10:$AF$35,17,0)</f>
        <v>889</v>
      </c>
      <c r="U272" s="18">
        <f t="shared" si="7"/>
        <v>13335000</v>
      </c>
      <c r="V272" s="19" t="str">
        <f>VLOOKUP($B272,G2.PL1!$C$10:$AF$35,30,0)</f>
        <v>Công ty Cổ phần Dược Hậu Giang</v>
      </c>
      <c r="W272" s="17" t="s">
        <v>613</v>
      </c>
      <c r="X272" s="56" t="s">
        <v>171</v>
      </c>
      <c r="Y272" s="41" t="s">
        <v>614</v>
      </c>
      <c r="Z272" s="16"/>
      <c r="AA272" s="21" t="e">
        <f>VLOOKUP(W272,#REF!,2,0)</f>
        <v>#REF!</v>
      </c>
      <c r="AB272" s="16"/>
    </row>
    <row r="273" spans="1:28" ht="60">
      <c r="A273" s="38">
        <v>9</v>
      </c>
      <c r="B273" s="38" t="s">
        <v>70</v>
      </c>
      <c r="C273" s="17" t="str">
        <f>VLOOKUP(B273,G2.PL1!$C$10:$D$34,2,0)</f>
        <v xml:space="preserve">Cifga </v>
      </c>
      <c r="D273" s="17" t="str">
        <f>VLOOKUP($B273,G2.PL1!$C$10:$E$34,3,0)</f>
        <v>Ciprofloxacin (dưới dạng Ciprofloxacin hydroclorid)</v>
      </c>
      <c r="E273" s="17" t="str">
        <f>VLOOKUP($B273,G2.PL1!$C$10:$F$34,4,0)</f>
        <v>500mg</v>
      </c>
      <c r="F273" s="17" t="str">
        <f>VLOOKUP($B273,G2.PL1!$C$10:$AF$35,5,0)</f>
        <v>Uống</v>
      </c>
      <c r="G273" s="17" t="str">
        <f>VLOOKUP($B273,G2.PL1!$C$10:$AF$35,6,0)</f>
        <v>viên nén bao phim</v>
      </c>
      <c r="H273" s="17" t="str">
        <f>VLOOKUP($B273,G2.PL1!$C$10:$AF$35,7,0)</f>
        <v>hộp 2 vỉ x 10 viên</v>
      </c>
      <c r="I273" s="38" t="s">
        <v>13</v>
      </c>
      <c r="J273" s="17" t="str">
        <f>VLOOKUP($B273,G2.PL1!$C$10:$AF$35,9,0)</f>
        <v xml:space="preserve">36 tháng </v>
      </c>
      <c r="K273" s="17" t="str">
        <f>VLOOKUP($B273,G2.PL1!$C$10:$AF$35,10,0)</f>
        <v>VD-20549-14</v>
      </c>
      <c r="L273" s="17" t="str">
        <f>VLOOKUP($B273,G2.PL1!$C$10:$AF$35,11,0)</f>
        <v>Công ty Cổ phần Dược Hậu Giang - Chi nhánh nhà máy Dược phẩm DHG tại Hậu Giang</v>
      </c>
      <c r="M273" s="17" t="str">
        <f>VLOOKUP($B273,G2.PL1!$C$10:$AF$35,12,0)</f>
        <v>Việt Nam</v>
      </c>
      <c r="N273" s="17" t="str">
        <f>VLOOKUP($B273,G2.PL1!$C$10:$AF$35,13,0)</f>
        <v>Viên</v>
      </c>
      <c r="O273" s="39">
        <v>625</v>
      </c>
      <c r="P273" s="39">
        <v>625</v>
      </c>
      <c r="Q273" s="39">
        <v>625</v>
      </c>
      <c r="R273" s="39">
        <v>625</v>
      </c>
      <c r="S273" s="40">
        <v>2500</v>
      </c>
      <c r="T273" s="19">
        <f>VLOOKUP($B273,G2.PL1!$C$10:$AF$35,17,0)</f>
        <v>889</v>
      </c>
      <c r="U273" s="18">
        <f t="shared" ref="U273:U336" si="9">S273*T273</f>
        <v>2222500</v>
      </c>
      <c r="V273" s="19" t="str">
        <f>VLOOKUP($B273,G2.PL1!$C$10:$AF$35,30,0)</f>
        <v>Công ty Cổ phần Dược Hậu Giang</v>
      </c>
      <c r="W273" s="17" t="s">
        <v>668</v>
      </c>
      <c r="X273" s="56" t="s">
        <v>171</v>
      </c>
      <c r="Y273" s="41" t="s">
        <v>669</v>
      </c>
      <c r="Z273" s="16"/>
      <c r="AA273" s="21" t="e">
        <f>VLOOKUP(W273,#REF!,2,0)</f>
        <v>#REF!</v>
      </c>
      <c r="AB273" s="16"/>
    </row>
    <row r="274" spans="1:28" ht="60">
      <c r="A274" s="38">
        <v>9</v>
      </c>
      <c r="B274" s="38" t="s">
        <v>70</v>
      </c>
      <c r="C274" s="17" t="str">
        <f>VLOOKUP(B274,G2.PL1!$C$10:$D$34,2,0)</f>
        <v xml:space="preserve">Cifga </v>
      </c>
      <c r="D274" s="17" t="str">
        <f>VLOOKUP($B274,G2.PL1!$C$10:$E$34,3,0)</f>
        <v>Ciprofloxacin (dưới dạng Ciprofloxacin hydroclorid)</v>
      </c>
      <c r="E274" s="17" t="str">
        <f>VLOOKUP($B274,G2.PL1!$C$10:$F$34,4,0)</f>
        <v>500mg</v>
      </c>
      <c r="F274" s="17" t="str">
        <f>VLOOKUP($B274,G2.PL1!$C$10:$AF$35,5,0)</f>
        <v>Uống</v>
      </c>
      <c r="G274" s="17" t="str">
        <f>VLOOKUP($B274,G2.PL1!$C$10:$AF$35,6,0)</f>
        <v>viên nén bao phim</v>
      </c>
      <c r="H274" s="17" t="str">
        <f>VLOOKUP($B274,G2.PL1!$C$10:$AF$35,7,0)</f>
        <v>hộp 2 vỉ x 10 viên</v>
      </c>
      <c r="I274" s="38" t="s">
        <v>13</v>
      </c>
      <c r="J274" s="17" t="str">
        <f>VLOOKUP($B274,G2.PL1!$C$10:$AF$35,9,0)</f>
        <v xml:space="preserve">36 tháng </v>
      </c>
      <c r="K274" s="17" t="str">
        <f>VLOOKUP($B274,G2.PL1!$C$10:$AF$35,10,0)</f>
        <v>VD-20549-14</v>
      </c>
      <c r="L274" s="17" t="str">
        <f>VLOOKUP($B274,G2.PL1!$C$10:$AF$35,11,0)</f>
        <v>Công ty Cổ phần Dược Hậu Giang - Chi nhánh nhà máy Dược phẩm DHG tại Hậu Giang</v>
      </c>
      <c r="M274" s="17" t="str">
        <f>VLOOKUP($B274,G2.PL1!$C$10:$AF$35,12,0)</f>
        <v>Việt Nam</v>
      </c>
      <c r="N274" s="17" t="str">
        <f>VLOOKUP($B274,G2.PL1!$C$10:$AF$35,13,0)</f>
        <v>Viên</v>
      </c>
      <c r="O274" s="39">
        <v>3500</v>
      </c>
      <c r="P274" s="39">
        <v>3500</v>
      </c>
      <c r="Q274" s="39">
        <v>4000</v>
      </c>
      <c r="R274" s="39">
        <v>4000</v>
      </c>
      <c r="S274" s="40">
        <v>15000</v>
      </c>
      <c r="T274" s="19">
        <f>VLOOKUP($B274,G2.PL1!$C$10:$AF$35,17,0)</f>
        <v>889</v>
      </c>
      <c r="U274" s="18">
        <f t="shared" si="9"/>
        <v>13335000</v>
      </c>
      <c r="V274" s="19" t="str">
        <f>VLOOKUP($B274,G2.PL1!$C$10:$AF$35,30,0)</f>
        <v>Công ty Cổ phần Dược Hậu Giang</v>
      </c>
      <c r="W274" s="17" t="s">
        <v>615</v>
      </c>
      <c r="X274" s="56" t="s">
        <v>171</v>
      </c>
      <c r="Y274" s="41" t="s">
        <v>616</v>
      </c>
      <c r="Z274" s="16"/>
      <c r="AA274" s="21" t="e">
        <f>VLOOKUP(W274,#REF!,2,0)</f>
        <v>#REF!</v>
      </c>
      <c r="AB274" s="16"/>
    </row>
    <row r="275" spans="1:28" ht="60">
      <c r="A275" s="38">
        <v>9</v>
      </c>
      <c r="B275" s="38" t="s">
        <v>70</v>
      </c>
      <c r="C275" s="17" t="str">
        <f>VLOOKUP(B275,G2.PL1!$C$10:$D$34,2,0)</f>
        <v xml:space="preserve">Cifga </v>
      </c>
      <c r="D275" s="17" t="str">
        <f>VLOOKUP($B275,G2.PL1!$C$10:$E$34,3,0)</f>
        <v>Ciprofloxacin (dưới dạng Ciprofloxacin hydroclorid)</v>
      </c>
      <c r="E275" s="17" t="str">
        <f>VLOOKUP($B275,G2.PL1!$C$10:$F$34,4,0)</f>
        <v>500mg</v>
      </c>
      <c r="F275" s="17" t="str">
        <f>VLOOKUP($B275,G2.PL1!$C$10:$AF$35,5,0)</f>
        <v>Uống</v>
      </c>
      <c r="G275" s="17" t="str">
        <f>VLOOKUP($B275,G2.PL1!$C$10:$AF$35,6,0)</f>
        <v>viên nén bao phim</v>
      </c>
      <c r="H275" s="17" t="str">
        <f>VLOOKUP($B275,G2.PL1!$C$10:$AF$35,7,0)</f>
        <v>hộp 2 vỉ x 10 viên</v>
      </c>
      <c r="I275" s="38" t="s">
        <v>13</v>
      </c>
      <c r="J275" s="17" t="str">
        <f>VLOOKUP($B275,G2.PL1!$C$10:$AF$35,9,0)</f>
        <v xml:space="preserve">36 tháng </v>
      </c>
      <c r="K275" s="17" t="str">
        <f>VLOOKUP($B275,G2.PL1!$C$10:$AF$35,10,0)</f>
        <v>VD-20549-14</v>
      </c>
      <c r="L275" s="17" t="str">
        <f>VLOOKUP($B275,G2.PL1!$C$10:$AF$35,11,0)</f>
        <v>Công ty Cổ phần Dược Hậu Giang - Chi nhánh nhà máy Dược phẩm DHG tại Hậu Giang</v>
      </c>
      <c r="M275" s="17" t="str">
        <f>VLOOKUP($B275,G2.PL1!$C$10:$AF$35,12,0)</f>
        <v>Việt Nam</v>
      </c>
      <c r="N275" s="17" t="str">
        <f>VLOOKUP($B275,G2.PL1!$C$10:$AF$35,13,0)</f>
        <v>Viên</v>
      </c>
      <c r="O275" s="39">
        <v>10000</v>
      </c>
      <c r="P275" s="39">
        <v>0</v>
      </c>
      <c r="Q275" s="39">
        <v>0</v>
      </c>
      <c r="R275" s="39">
        <v>0</v>
      </c>
      <c r="S275" s="40">
        <v>10000</v>
      </c>
      <c r="T275" s="19">
        <f>VLOOKUP($B275,G2.PL1!$C$10:$AF$35,17,0)</f>
        <v>889</v>
      </c>
      <c r="U275" s="18">
        <f t="shared" si="9"/>
        <v>8890000</v>
      </c>
      <c r="V275" s="19" t="str">
        <f>VLOOKUP($B275,G2.PL1!$C$10:$AF$35,30,0)</f>
        <v>Công ty Cổ phần Dược Hậu Giang</v>
      </c>
      <c r="W275" s="17" t="s">
        <v>454</v>
      </c>
      <c r="X275" s="56" t="s">
        <v>171</v>
      </c>
      <c r="Y275" s="41" t="s">
        <v>455</v>
      </c>
      <c r="Z275" s="16"/>
      <c r="AA275" s="21" t="e">
        <f>VLOOKUP(W275,#REF!,2,0)</f>
        <v>#REF!</v>
      </c>
      <c r="AB275" s="16"/>
    </row>
    <row r="276" spans="1:28" ht="60">
      <c r="A276" s="38">
        <v>9</v>
      </c>
      <c r="B276" s="38" t="s">
        <v>70</v>
      </c>
      <c r="C276" s="17" t="str">
        <f>VLOOKUP(B276,G2.PL1!$C$10:$D$34,2,0)</f>
        <v xml:space="preserve">Cifga </v>
      </c>
      <c r="D276" s="17" t="str">
        <f>VLOOKUP($B276,G2.PL1!$C$10:$E$34,3,0)</f>
        <v>Ciprofloxacin (dưới dạng Ciprofloxacin hydroclorid)</v>
      </c>
      <c r="E276" s="17" t="str">
        <f>VLOOKUP($B276,G2.PL1!$C$10:$F$34,4,0)</f>
        <v>500mg</v>
      </c>
      <c r="F276" s="17" t="str">
        <f>VLOOKUP($B276,G2.PL1!$C$10:$AF$35,5,0)</f>
        <v>Uống</v>
      </c>
      <c r="G276" s="17" t="str">
        <f>VLOOKUP($B276,G2.PL1!$C$10:$AF$35,6,0)</f>
        <v>viên nén bao phim</v>
      </c>
      <c r="H276" s="17" t="str">
        <f>VLOOKUP($B276,G2.PL1!$C$10:$AF$35,7,0)</f>
        <v>hộp 2 vỉ x 10 viên</v>
      </c>
      <c r="I276" s="38" t="s">
        <v>13</v>
      </c>
      <c r="J276" s="17" t="str">
        <f>VLOOKUP($B276,G2.PL1!$C$10:$AF$35,9,0)</f>
        <v xml:space="preserve">36 tháng </v>
      </c>
      <c r="K276" s="17" t="str">
        <f>VLOOKUP($B276,G2.PL1!$C$10:$AF$35,10,0)</f>
        <v>VD-20549-14</v>
      </c>
      <c r="L276" s="17" t="str">
        <f>VLOOKUP($B276,G2.PL1!$C$10:$AF$35,11,0)</f>
        <v>Công ty Cổ phần Dược Hậu Giang - Chi nhánh nhà máy Dược phẩm DHG tại Hậu Giang</v>
      </c>
      <c r="M276" s="17" t="str">
        <f>VLOOKUP($B276,G2.PL1!$C$10:$AF$35,12,0)</f>
        <v>Việt Nam</v>
      </c>
      <c r="N276" s="17" t="str">
        <f>VLOOKUP($B276,G2.PL1!$C$10:$AF$35,13,0)</f>
        <v>Viên</v>
      </c>
      <c r="O276" s="39">
        <v>3750</v>
      </c>
      <c r="P276" s="39">
        <v>3750</v>
      </c>
      <c r="Q276" s="39">
        <v>3750</v>
      </c>
      <c r="R276" s="39">
        <v>3750</v>
      </c>
      <c r="S276" s="40">
        <v>15000</v>
      </c>
      <c r="T276" s="19">
        <f>VLOOKUP($B276,G2.PL1!$C$10:$AF$35,17,0)</f>
        <v>889</v>
      </c>
      <c r="U276" s="18">
        <f t="shared" si="9"/>
        <v>13335000</v>
      </c>
      <c r="V276" s="19" t="str">
        <f>VLOOKUP($B276,G2.PL1!$C$10:$AF$35,30,0)</f>
        <v>Công ty Cổ phần Dược Hậu Giang</v>
      </c>
      <c r="W276" s="17" t="s">
        <v>619</v>
      </c>
      <c r="X276" s="56" t="s">
        <v>171</v>
      </c>
      <c r="Y276" s="41" t="s">
        <v>620</v>
      </c>
      <c r="Z276" s="16"/>
      <c r="AA276" s="21" t="e">
        <f>VLOOKUP(W276,#REF!,2,0)</f>
        <v>#REF!</v>
      </c>
      <c r="AB276" s="16"/>
    </row>
    <row r="277" spans="1:28" ht="60">
      <c r="A277" s="38">
        <v>9</v>
      </c>
      <c r="B277" s="38" t="s">
        <v>70</v>
      </c>
      <c r="C277" s="17" t="str">
        <f>VLOOKUP(B277,G2.PL1!$C$10:$D$34,2,0)</f>
        <v xml:space="preserve">Cifga </v>
      </c>
      <c r="D277" s="17" t="str">
        <f>VLOOKUP($B277,G2.PL1!$C$10:$E$34,3,0)</f>
        <v>Ciprofloxacin (dưới dạng Ciprofloxacin hydroclorid)</v>
      </c>
      <c r="E277" s="17" t="str">
        <f>VLOOKUP($B277,G2.PL1!$C$10:$F$34,4,0)</f>
        <v>500mg</v>
      </c>
      <c r="F277" s="17" t="str">
        <f>VLOOKUP($B277,G2.PL1!$C$10:$AF$35,5,0)</f>
        <v>Uống</v>
      </c>
      <c r="G277" s="17" t="str">
        <f>VLOOKUP($B277,G2.PL1!$C$10:$AF$35,6,0)</f>
        <v>viên nén bao phim</v>
      </c>
      <c r="H277" s="17" t="str">
        <f>VLOOKUP($B277,G2.PL1!$C$10:$AF$35,7,0)</f>
        <v>hộp 2 vỉ x 10 viên</v>
      </c>
      <c r="I277" s="38" t="s">
        <v>13</v>
      </c>
      <c r="J277" s="17" t="str">
        <f>VLOOKUP($B277,G2.PL1!$C$10:$AF$35,9,0)</f>
        <v xml:space="preserve">36 tháng </v>
      </c>
      <c r="K277" s="17" t="str">
        <f>VLOOKUP($B277,G2.PL1!$C$10:$AF$35,10,0)</f>
        <v>VD-20549-14</v>
      </c>
      <c r="L277" s="17" t="str">
        <f>VLOOKUP($B277,G2.PL1!$C$10:$AF$35,11,0)</f>
        <v>Công ty Cổ phần Dược Hậu Giang - Chi nhánh nhà máy Dược phẩm DHG tại Hậu Giang</v>
      </c>
      <c r="M277" s="17" t="str">
        <f>VLOOKUP($B277,G2.PL1!$C$10:$AF$35,12,0)</f>
        <v>Việt Nam</v>
      </c>
      <c r="N277" s="17" t="str">
        <f>VLOOKUP($B277,G2.PL1!$C$10:$AF$35,13,0)</f>
        <v>Viên</v>
      </c>
      <c r="O277" s="39">
        <v>2000</v>
      </c>
      <c r="P277" s="39">
        <v>2000</v>
      </c>
      <c r="Q277" s="39">
        <v>3000</v>
      </c>
      <c r="R277" s="39">
        <v>3000</v>
      </c>
      <c r="S277" s="40">
        <v>10000</v>
      </c>
      <c r="T277" s="19">
        <f>VLOOKUP($B277,G2.PL1!$C$10:$AF$35,17,0)</f>
        <v>889</v>
      </c>
      <c r="U277" s="18">
        <f t="shared" si="9"/>
        <v>8890000</v>
      </c>
      <c r="V277" s="19" t="str">
        <f>VLOOKUP($B277,G2.PL1!$C$10:$AF$35,30,0)</f>
        <v>Công ty Cổ phần Dược Hậu Giang</v>
      </c>
      <c r="W277" s="17" t="s">
        <v>456</v>
      </c>
      <c r="X277" s="56" t="s">
        <v>171</v>
      </c>
      <c r="Y277" s="41" t="s">
        <v>457</v>
      </c>
      <c r="Z277" s="16"/>
      <c r="AA277" s="21" t="e">
        <f>VLOOKUP(W277,#REF!,2,0)</f>
        <v>#REF!</v>
      </c>
      <c r="AB277" s="16"/>
    </row>
    <row r="278" spans="1:28" ht="60">
      <c r="A278" s="38">
        <v>9</v>
      </c>
      <c r="B278" s="38" t="s">
        <v>70</v>
      </c>
      <c r="C278" s="17" t="str">
        <f>VLOOKUP(B278,G2.PL1!$C$10:$D$34,2,0)</f>
        <v xml:space="preserve">Cifga </v>
      </c>
      <c r="D278" s="17" t="str">
        <f>VLOOKUP($B278,G2.PL1!$C$10:$E$34,3,0)</f>
        <v>Ciprofloxacin (dưới dạng Ciprofloxacin hydroclorid)</v>
      </c>
      <c r="E278" s="17" t="str">
        <f>VLOOKUP($B278,G2.PL1!$C$10:$F$34,4,0)</f>
        <v>500mg</v>
      </c>
      <c r="F278" s="17" t="str">
        <f>VLOOKUP($B278,G2.PL1!$C$10:$AF$35,5,0)</f>
        <v>Uống</v>
      </c>
      <c r="G278" s="17" t="str">
        <f>VLOOKUP($B278,G2.PL1!$C$10:$AF$35,6,0)</f>
        <v>viên nén bao phim</v>
      </c>
      <c r="H278" s="17" t="str">
        <f>VLOOKUP($B278,G2.PL1!$C$10:$AF$35,7,0)</f>
        <v>hộp 2 vỉ x 10 viên</v>
      </c>
      <c r="I278" s="38" t="s">
        <v>13</v>
      </c>
      <c r="J278" s="17" t="str">
        <f>VLOOKUP($B278,G2.PL1!$C$10:$AF$35,9,0)</f>
        <v xml:space="preserve">36 tháng </v>
      </c>
      <c r="K278" s="17" t="str">
        <f>VLOOKUP($B278,G2.PL1!$C$10:$AF$35,10,0)</f>
        <v>VD-20549-14</v>
      </c>
      <c r="L278" s="17" t="str">
        <f>VLOOKUP($B278,G2.PL1!$C$10:$AF$35,11,0)</f>
        <v>Công ty Cổ phần Dược Hậu Giang - Chi nhánh nhà máy Dược phẩm DHG tại Hậu Giang</v>
      </c>
      <c r="M278" s="17" t="str">
        <f>VLOOKUP($B278,G2.PL1!$C$10:$AF$35,12,0)</f>
        <v>Việt Nam</v>
      </c>
      <c r="N278" s="17" t="str">
        <f>VLOOKUP($B278,G2.PL1!$C$10:$AF$35,13,0)</f>
        <v>Viên</v>
      </c>
      <c r="O278" s="39">
        <v>4500</v>
      </c>
      <c r="P278" s="39">
        <v>4500</v>
      </c>
      <c r="Q278" s="39">
        <v>4500</v>
      </c>
      <c r="R278" s="39">
        <v>4500</v>
      </c>
      <c r="S278" s="40">
        <v>18000</v>
      </c>
      <c r="T278" s="19">
        <f>VLOOKUP($B278,G2.PL1!$C$10:$AF$35,17,0)</f>
        <v>889</v>
      </c>
      <c r="U278" s="18">
        <f t="shared" si="9"/>
        <v>16002000</v>
      </c>
      <c r="V278" s="19" t="str">
        <f>VLOOKUP($B278,G2.PL1!$C$10:$AF$35,30,0)</f>
        <v>Công ty Cổ phần Dược Hậu Giang</v>
      </c>
      <c r="W278" s="17" t="s">
        <v>179</v>
      </c>
      <c r="X278" s="56" t="s">
        <v>171</v>
      </c>
      <c r="Y278" s="41" t="s">
        <v>180</v>
      </c>
      <c r="Z278" s="16"/>
      <c r="AA278" s="21" t="e">
        <f>VLOOKUP(W278,#REF!,2,0)</f>
        <v>#REF!</v>
      </c>
      <c r="AB278" s="16"/>
    </row>
    <row r="279" spans="1:28" ht="60">
      <c r="A279" s="38">
        <v>9</v>
      </c>
      <c r="B279" s="38" t="s">
        <v>70</v>
      </c>
      <c r="C279" s="17" t="str">
        <f>VLOOKUP(B279,G2.PL1!$C$10:$D$34,2,0)</f>
        <v xml:space="preserve">Cifga </v>
      </c>
      <c r="D279" s="17" t="str">
        <f>VLOOKUP($B279,G2.PL1!$C$10:$E$34,3,0)</f>
        <v>Ciprofloxacin (dưới dạng Ciprofloxacin hydroclorid)</v>
      </c>
      <c r="E279" s="17" t="str">
        <f>VLOOKUP($B279,G2.PL1!$C$10:$F$34,4,0)</f>
        <v>500mg</v>
      </c>
      <c r="F279" s="17" t="str">
        <f>VLOOKUP($B279,G2.PL1!$C$10:$AF$35,5,0)</f>
        <v>Uống</v>
      </c>
      <c r="G279" s="17" t="str">
        <f>VLOOKUP($B279,G2.PL1!$C$10:$AF$35,6,0)</f>
        <v>viên nén bao phim</v>
      </c>
      <c r="H279" s="17" t="str">
        <f>VLOOKUP($B279,G2.PL1!$C$10:$AF$35,7,0)</f>
        <v>hộp 2 vỉ x 10 viên</v>
      </c>
      <c r="I279" s="38" t="s">
        <v>13</v>
      </c>
      <c r="J279" s="17" t="str">
        <f>VLOOKUP($B279,G2.PL1!$C$10:$AF$35,9,0)</f>
        <v xml:space="preserve">36 tháng </v>
      </c>
      <c r="K279" s="17" t="str">
        <f>VLOOKUP($B279,G2.PL1!$C$10:$AF$35,10,0)</f>
        <v>VD-20549-14</v>
      </c>
      <c r="L279" s="17" t="str">
        <f>VLOOKUP($B279,G2.PL1!$C$10:$AF$35,11,0)</f>
        <v>Công ty Cổ phần Dược Hậu Giang - Chi nhánh nhà máy Dược phẩm DHG tại Hậu Giang</v>
      </c>
      <c r="M279" s="17" t="str">
        <f>VLOOKUP($B279,G2.PL1!$C$10:$AF$35,12,0)</f>
        <v>Việt Nam</v>
      </c>
      <c r="N279" s="17" t="str">
        <f>VLOOKUP($B279,G2.PL1!$C$10:$AF$35,13,0)</f>
        <v>Viên</v>
      </c>
      <c r="O279" s="39">
        <v>5000</v>
      </c>
      <c r="P279" s="39">
        <v>5000</v>
      </c>
      <c r="Q279" s="39">
        <v>5000</v>
      </c>
      <c r="R279" s="39">
        <v>5000</v>
      </c>
      <c r="S279" s="40">
        <v>20000</v>
      </c>
      <c r="T279" s="19">
        <f>VLOOKUP($B279,G2.PL1!$C$10:$AF$35,17,0)</f>
        <v>889</v>
      </c>
      <c r="U279" s="18">
        <f t="shared" si="9"/>
        <v>17780000</v>
      </c>
      <c r="V279" s="19" t="str">
        <f>VLOOKUP($B279,G2.PL1!$C$10:$AF$35,30,0)</f>
        <v>Công ty Cổ phần Dược Hậu Giang</v>
      </c>
      <c r="W279" s="17" t="s">
        <v>186</v>
      </c>
      <c r="X279" s="56" t="s">
        <v>182</v>
      </c>
      <c r="Y279" s="41" t="s">
        <v>187</v>
      </c>
      <c r="Z279" s="16"/>
      <c r="AA279" s="21" t="e">
        <f>VLOOKUP(W279,#REF!,2,0)</f>
        <v>#REF!</v>
      </c>
      <c r="AB279" s="16"/>
    </row>
    <row r="280" spans="1:28" ht="60">
      <c r="A280" s="38">
        <v>9</v>
      </c>
      <c r="B280" s="38" t="s">
        <v>70</v>
      </c>
      <c r="C280" s="17" t="str">
        <f>VLOOKUP(B280,G2.PL1!$C$10:$D$34,2,0)</f>
        <v xml:space="preserve">Cifga </v>
      </c>
      <c r="D280" s="17" t="str">
        <f>VLOOKUP($B280,G2.PL1!$C$10:$E$34,3,0)</f>
        <v>Ciprofloxacin (dưới dạng Ciprofloxacin hydroclorid)</v>
      </c>
      <c r="E280" s="17" t="str">
        <f>VLOOKUP($B280,G2.PL1!$C$10:$F$34,4,0)</f>
        <v>500mg</v>
      </c>
      <c r="F280" s="17" t="str">
        <f>VLOOKUP($B280,G2.PL1!$C$10:$AF$35,5,0)</f>
        <v>Uống</v>
      </c>
      <c r="G280" s="17" t="str">
        <f>VLOOKUP($B280,G2.PL1!$C$10:$AF$35,6,0)</f>
        <v>viên nén bao phim</v>
      </c>
      <c r="H280" s="17" t="str">
        <f>VLOOKUP($B280,G2.PL1!$C$10:$AF$35,7,0)</f>
        <v>hộp 2 vỉ x 10 viên</v>
      </c>
      <c r="I280" s="38" t="s">
        <v>13</v>
      </c>
      <c r="J280" s="17" t="str">
        <f>VLOOKUP($B280,G2.PL1!$C$10:$AF$35,9,0)</f>
        <v xml:space="preserve">36 tháng </v>
      </c>
      <c r="K280" s="17" t="str">
        <f>VLOOKUP($B280,G2.PL1!$C$10:$AF$35,10,0)</f>
        <v>VD-20549-14</v>
      </c>
      <c r="L280" s="17" t="str">
        <f>VLOOKUP($B280,G2.PL1!$C$10:$AF$35,11,0)</f>
        <v>Công ty Cổ phần Dược Hậu Giang - Chi nhánh nhà máy Dược phẩm DHG tại Hậu Giang</v>
      </c>
      <c r="M280" s="17" t="str">
        <f>VLOOKUP($B280,G2.PL1!$C$10:$AF$35,12,0)</f>
        <v>Việt Nam</v>
      </c>
      <c r="N280" s="17" t="str">
        <f>VLOOKUP($B280,G2.PL1!$C$10:$AF$35,13,0)</f>
        <v>Viên</v>
      </c>
      <c r="O280" s="39">
        <v>3500</v>
      </c>
      <c r="P280" s="39">
        <v>4000</v>
      </c>
      <c r="Q280" s="39">
        <v>4000</v>
      </c>
      <c r="R280" s="39">
        <v>4500</v>
      </c>
      <c r="S280" s="40">
        <v>16000</v>
      </c>
      <c r="T280" s="19">
        <f>VLOOKUP($B280,G2.PL1!$C$10:$AF$35,17,0)</f>
        <v>889</v>
      </c>
      <c r="U280" s="18">
        <f t="shared" si="9"/>
        <v>14224000</v>
      </c>
      <c r="V280" s="19" t="str">
        <f>VLOOKUP($B280,G2.PL1!$C$10:$AF$35,30,0)</f>
        <v>Công ty Cổ phần Dược Hậu Giang</v>
      </c>
      <c r="W280" s="17" t="s">
        <v>189</v>
      </c>
      <c r="X280" s="56" t="s">
        <v>182</v>
      </c>
      <c r="Y280" s="41" t="s">
        <v>190</v>
      </c>
      <c r="Z280" s="16"/>
      <c r="AA280" s="21" t="e">
        <f>VLOOKUP(W280,#REF!,2,0)</f>
        <v>#REF!</v>
      </c>
      <c r="AB280" s="16"/>
    </row>
    <row r="281" spans="1:28" ht="60">
      <c r="A281" s="38">
        <v>9</v>
      </c>
      <c r="B281" s="38" t="s">
        <v>70</v>
      </c>
      <c r="C281" s="17" t="str">
        <f>VLOOKUP(B281,G2.PL1!$C$10:$D$34,2,0)</f>
        <v xml:space="preserve">Cifga </v>
      </c>
      <c r="D281" s="17" t="str">
        <f>VLOOKUP($B281,G2.PL1!$C$10:$E$34,3,0)</f>
        <v>Ciprofloxacin (dưới dạng Ciprofloxacin hydroclorid)</v>
      </c>
      <c r="E281" s="17" t="str">
        <f>VLOOKUP($B281,G2.PL1!$C$10:$F$34,4,0)</f>
        <v>500mg</v>
      </c>
      <c r="F281" s="17" t="str">
        <f>VLOOKUP($B281,G2.PL1!$C$10:$AF$35,5,0)</f>
        <v>Uống</v>
      </c>
      <c r="G281" s="17" t="str">
        <f>VLOOKUP($B281,G2.PL1!$C$10:$AF$35,6,0)</f>
        <v>viên nén bao phim</v>
      </c>
      <c r="H281" s="17" t="str">
        <f>VLOOKUP($B281,G2.PL1!$C$10:$AF$35,7,0)</f>
        <v>hộp 2 vỉ x 10 viên</v>
      </c>
      <c r="I281" s="38" t="s">
        <v>13</v>
      </c>
      <c r="J281" s="17" t="str">
        <f>VLOOKUP($B281,G2.PL1!$C$10:$AF$35,9,0)</f>
        <v xml:space="preserve">36 tháng </v>
      </c>
      <c r="K281" s="17" t="str">
        <f>VLOOKUP($B281,G2.PL1!$C$10:$AF$35,10,0)</f>
        <v>VD-20549-14</v>
      </c>
      <c r="L281" s="17" t="str">
        <f>VLOOKUP($B281,G2.PL1!$C$10:$AF$35,11,0)</f>
        <v>Công ty Cổ phần Dược Hậu Giang - Chi nhánh nhà máy Dược phẩm DHG tại Hậu Giang</v>
      </c>
      <c r="M281" s="17" t="str">
        <f>VLOOKUP($B281,G2.PL1!$C$10:$AF$35,12,0)</f>
        <v>Việt Nam</v>
      </c>
      <c r="N281" s="17" t="str">
        <f>VLOOKUP($B281,G2.PL1!$C$10:$AF$35,13,0)</f>
        <v>Viên</v>
      </c>
      <c r="O281" s="39">
        <v>5000</v>
      </c>
      <c r="P281" s="39">
        <v>5000</v>
      </c>
      <c r="Q281" s="39">
        <v>5000</v>
      </c>
      <c r="R281" s="39">
        <v>5000</v>
      </c>
      <c r="S281" s="40">
        <v>20000</v>
      </c>
      <c r="T281" s="19">
        <f>VLOOKUP($B281,G2.PL1!$C$10:$AF$35,17,0)</f>
        <v>889</v>
      </c>
      <c r="U281" s="18">
        <f t="shared" si="9"/>
        <v>17780000</v>
      </c>
      <c r="V281" s="19" t="str">
        <f>VLOOKUP($B281,G2.PL1!$C$10:$AF$35,30,0)</f>
        <v>Công ty Cổ phần Dược Hậu Giang</v>
      </c>
      <c r="W281" s="17" t="s">
        <v>193</v>
      </c>
      <c r="X281" s="56" t="s">
        <v>182</v>
      </c>
      <c r="Y281" s="41" t="s">
        <v>194</v>
      </c>
      <c r="Z281" s="16"/>
      <c r="AA281" s="21" t="e">
        <f>VLOOKUP(W281,#REF!,2,0)</f>
        <v>#REF!</v>
      </c>
      <c r="AB281" s="16"/>
    </row>
    <row r="282" spans="1:28" ht="60">
      <c r="A282" s="38">
        <v>9</v>
      </c>
      <c r="B282" s="38" t="s">
        <v>70</v>
      </c>
      <c r="C282" s="17" t="str">
        <f>VLOOKUP(B282,G2.PL1!$C$10:$D$34,2,0)</f>
        <v xml:space="preserve">Cifga </v>
      </c>
      <c r="D282" s="17" t="str">
        <f>VLOOKUP($B282,G2.PL1!$C$10:$E$34,3,0)</f>
        <v>Ciprofloxacin (dưới dạng Ciprofloxacin hydroclorid)</v>
      </c>
      <c r="E282" s="17" t="str">
        <f>VLOOKUP($B282,G2.PL1!$C$10:$F$34,4,0)</f>
        <v>500mg</v>
      </c>
      <c r="F282" s="17" t="str">
        <f>VLOOKUP($B282,G2.PL1!$C$10:$AF$35,5,0)</f>
        <v>Uống</v>
      </c>
      <c r="G282" s="17" t="str">
        <f>VLOOKUP($B282,G2.PL1!$C$10:$AF$35,6,0)</f>
        <v>viên nén bao phim</v>
      </c>
      <c r="H282" s="17" t="str">
        <f>VLOOKUP($B282,G2.PL1!$C$10:$AF$35,7,0)</f>
        <v>hộp 2 vỉ x 10 viên</v>
      </c>
      <c r="I282" s="38" t="s">
        <v>13</v>
      </c>
      <c r="J282" s="17" t="str">
        <f>VLOOKUP($B282,G2.PL1!$C$10:$AF$35,9,0)</f>
        <v xml:space="preserve">36 tháng </v>
      </c>
      <c r="K282" s="17" t="str">
        <f>VLOOKUP($B282,G2.PL1!$C$10:$AF$35,10,0)</f>
        <v>VD-20549-14</v>
      </c>
      <c r="L282" s="17" t="str">
        <f>VLOOKUP($B282,G2.PL1!$C$10:$AF$35,11,0)</f>
        <v>Công ty Cổ phần Dược Hậu Giang - Chi nhánh nhà máy Dược phẩm DHG tại Hậu Giang</v>
      </c>
      <c r="M282" s="17" t="str">
        <f>VLOOKUP($B282,G2.PL1!$C$10:$AF$35,12,0)</f>
        <v>Việt Nam</v>
      </c>
      <c r="N282" s="17" t="str">
        <f>VLOOKUP($B282,G2.PL1!$C$10:$AF$35,13,0)</f>
        <v>Viên</v>
      </c>
      <c r="O282" s="39">
        <v>9125</v>
      </c>
      <c r="P282" s="39">
        <v>9125</v>
      </c>
      <c r="Q282" s="39">
        <v>9125</v>
      </c>
      <c r="R282" s="39">
        <v>9125</v>
      </c>
      <c r="S282" s="40">
        <v>36500</v>
      </c>
      <c r="T282" s="19">
        <f>VLOOKUP($B282,G2.PL1!$C$10:$AF$35,17,0)</f>
        <v>889</v>
      </c>
      <c r="U282" s="18">
        <f t="shared" si="9"/>
        <v>32448500</v>
      </c>
      <c r="V282" s="19" t="str">
        <f>VLOOKUP($B282,G2.PL1!$C$10:$AF$35,30,0)</f>
        <v>Công ty Cổ phần Dược Hậu Giang</v>
      </c>
      <c r="W282" s="17" t="s">
        <v>195</v>
      </c>
      <c r="X282" s="56" t="s">
        <v>182</v>
      </c>
      <c r="Y282" s="41" t="s">
        <v>196</v>
      </c>
      <c r="Z282" s="16"/>
      <c r="AA282" s="21" t="e">
        <f>VLOOKUP(W282,#REF!,2,0)</f>
        <v>#REF!</v>
      </c>
      <c r="AB282" s="16"/>
    </row>
    <row r="283" spans="1:28" ht="60">
      <c r="A283" s="38">
        <v>9</v>
      </c>
      <c r="B283" s="38" t="s">
        <v>70</v>
      </c>
      <c r="C283" s="17" t="str">
        <f>VLOOKUP(B283,G2.PL1!$C$10:$D$34,2,0)</f>
        <v xml:space="preserve">Cifga </v>
      </c>
      <c r="D283" s="17" t="str">
        <f>VLOOKUP($B283,G2.PL1!$C$10:$E$34,3,0)</f>
        <v>Ciprofloxacin (dưới dạng Ciprofloxacin hydroclorid)</v>
      </c>
      <c r="E283" s="17" t="str">
        <f>VLOOKUP($B283,G2.PL1!$C$10:$F$34,4,0)</f>
        <v>500mg</v>
      </c>
      <c r="F283" s="17" t="str">
        <f>VLOOKUP($B283,G2.PL1!$C$10:$AF$35,5,0)</f>
        <v>Uống</v>
      </c>
      <c r="G283" s="17" t="str">
        <f>VLOOKUP($B283,G2.PL1!$C$10:$AF$35,6,0)</f>
        <v>viên nén bao phim</v>
      </c>
      <c r="H283" s="17" t="str">
        <f>VLOOKUP($B283,G2.PL1!$C$10:$AF$35,7,0)</f>
        <v>hộp 2 vỉ x 10 viên</v>
      </c>
      <c r="I283" s="38" t="s">
        <v>13</v>
      </c>
      <c r="J283" s="17" t="str">
        <f>VLOOKUP($B283,G2.PL1!$C$10:$AF$35,9,0)</f>
        <v xml:space="preserve">36 tháng </v>
      </c>
      <c r="K283" s="17" t="str">
        <f>VLOOKUP($B283,G2.PL1!$C$10:$AF$35,10,0)</f>
        <v>VD-20549-14</v>
      </c>
      <c r="L283" s="17" t="str">
        <f>VLOOKUP($B283,G2.PL1!$C$10:$AF$35,11,0)</f>
        <v>Công ty Cổ phần Dược Hậu Giang - Chi nhánh nhà máy Dược phẩm DHG tại Hậu Giang</v>
      </c>
      <c r="M283" s="17" t="str">
        <f>VLOOKUP($B283,G2.PL1!$C$10:$AF$35,12,0)</f>
        <v>Việt Nam</v>
      </c>
      <c r="N283" s="17" t="str">
        <f>VLOOKUP($B283,G2.PL1!$C$10:$AF$35,13,0)</f>
        <v>Viên</v>
      </c>
      <c r="O283" s="39">
        <v>10000</v>
      </c>
      <c r="P283" s="39">
        <v>10000</v>
      </c>
      <c r="Q283" s="39">
        <v>10700</v>
      </c>
      <c r="R283" s="39">
        <v>11000</v>
      </c>
      <c r="S283" s="40">
        <v>41700</v>
      </c>
      <c r="T283" s="19">
        <f>VLOOKUP($B283,G2.PL1!$C$10:$AF$35,17,0)</f>
        <v>889</v>
      </c>
      <c r="U283" s="18">
        <f t="shared" si="9"/>
        <v>37071300</v>
      </c>
      <c r="V283" s="19" t="str">
        <f>VLOOKUP($B283,G2.PL1!$C$10:$AF$35,30,0)</f>
        <v>Công ty Cổ phần Dược Hậu Giang</v>
      </c>
      <c r="W283" s="17" t="s">
        <v>197</v>
      </c>
      <c r="X283" s="56" t="s">
        <v>182</v>
      </c>
      <c r="Y283" s="41" t="s">
        <v>198</v>
      </c>
      <c r="Z283" s="16"/>
      <c r="AA283" s="21" t="e">
        <f>VLOOKUP(W283,#REF!,2,0)</f>
        <v>#REF!</v>
      </c>
      <c r="AB283" s="16"/>
    </row>
    <row r="284" spans="1:28" ht="60">
      <c r="A284" s="38">
        <v>9</v>
      </c>
      <c r="B284" s="38" t="s">
        <v>70</v>
      </c>
      <c r="C284" s="17" t="str">
        <f>VLOOKUP(B284,G2.PL1!$C$10:$D$34,2,0)</f>
        <v xml:space="preserve">Cifga </v>
      </c>
      <c r="D284" s="17" t="str">
        <f>VLOOKUP($B284,G2.PL1!$C$10:$E$34,3,0)</f>
        <v>Ciprofloxacin (dưới dạng Ciprofloxacin hydroclorid)</v>
      </c>
      <c r="E284" s="17" t="str">
        <f>VLOOKUP($B284,G2.PL1!$C$10:$F$34,4,0)</f>
        <v>500mg</v>
      </c>
      <c r="F284" s="17" t="str">
        <f>VLOOKUP($B284,G2.PL1!$C$10:$AF$35,5,0)</f>
        <v>Uống</v>
      </c>
      <c r="G284" s="17" t="str">
        <f>VLOOKUP($B284,G2.PL1!$C$10:$AF$35,6,0)</f>
        <v>viên nén bao phim</v>
      </c>
      <c r="H284" s="17" t="str">
        <f>VLOOKUP($B284,G2.PL1!$C$10:$AF$35,7,0)</f>
        <v>hộp 2 vỉ x 10 viên</v>
      </c>
      <c r="I284" s="38" t="s">
        <v>13</v>
      </c>
      <c r="J284" s="17" t="str">
        <f>VLOOKUP($B284,G2.PL1!$C$10:$AF$35,9,0)</f>
        <v xml:space="preserve">36 tháng </v>
      </c>
      <c r="K284" s="17" t="str">
        <f>VLOOKUP($B284,G2.PL1!$C$10:$AF$35,10,0)</f>
        <v>VD-20549-14</v>
      </c>
      <c r="L284" s="17" t="str">
        <f>VLOOKUP($B284,G2.PL1!$C$10:$AF$35,11,0)</f>
        <v>Công ty Cổ phần Dược Hậu Giang - Chi nhánh nhà máy Dược phẩm DHG tại Hậu Giang</v>
      </c>
      <c r="M284" s="17" t="str">
        <f>VLOOKUP($B284,G2.PL1!$C$10:$AF$35,12,0)</f>
        <v>Việt Nam</v>
      </c>
      <c r="N284" s="17" t="str">
        <f>VLOOKUP($B284,G2.PL1!$C$10:$AF$35,13,0)</f>
        <v>Viên</v>
      </c>
      <c r="O284" s="39">
        <v>4500</v>
      </c>
      <c r="P284" s="39">
        <v>4500</v>
      </c>
      <c r="Q284" s="39">
        <v>4500</v>
      </c>
      <c r="R284" s="39">
        <v>4500</v>
      </c>
      <c r="S284" s="40">
        <v>18000</v>
      </c>
      <c r="T284" s="19">
        <f>VLOOKUP($B284,G2.PL1!$C$10:$AF$35,17,0)</f>
        <v>889</v>
      </c>
      <c r="U284" s="18">
        <f t="shared" si="9"/>
        <v>16002000</v>
      </c>
      <c r="V284" s="19" t="str">
        <f>VLOOKUP($B284,G2.PL1!$C$10:$AF$35,30,0)</f>
        <v>Công ty Cổ phần Dược Hậu Giang</v>
      </c>
      <c r="W284" s="17" t="s">
        <v>338</v>
      </c>
      <c r="X284" s="56" t="s">
        <v>182</v>
      </c>
      <c r="Y284" s="41" t="s">
        <v>339</v>
      </c>
      <c r="Z284" s="16"/>
      <c r="AA284" s="21" t="e">
        <f>VLOOKUP(W284,#REF!,2,0)</f>
        <v>#REF!</v>
      </c>
      <c r="AB284" s="16"/>
    </row>
    <row r="285" spans="1:28" ht="60">
      <c r="A285" s="38">
        <v>9</v>
      </c>
      <c r="B285" s="38" t="s">
        <v>70</v>
      </c>
      <c r="C285" s="17" t="str">
        <f>VLOOKUP(B285,G2.PL1!$C$10:$D$34,2,0)</f>
        <v xml:space="preserve">Cifga </v>
      </c>
      <c r="D285" s="17" t="str">
        <f>VLOOKUP($B285,G2.PL1!$C$10:$E$34,3,0)</f>
        <v>Ciprofloxacin (dưới dạng Ciprofloxacin hydroclorid)</v>
      </c>
      <c r="E285" s="17" t="str">
        <f>VLOOKUP($B285,G2.PL1!$C$10:$F$34,4,0)</f>
        <v>500mg</v>
      </c>
      <c r="F285" s="17" t="str">
        <f>VLOOKUP($B285,G2.PL1!$C$10:$AF$35,5,0)</f>
        <v>Uống</v>
      </c>
      <c r="G285" s="17" t="str">
        <f>VLOOKUP($B285,G2.PL1!$C$10:$AF$35,6,0)</f>
        <v>viên nén bao phim</v>
      </c>
      <c r="H285" s="17" t="str">
        <f>VLOOKUP($B285,G2.PL1!$C$10:$AF$35,7,0)</f>
        <v>hộp 2 vỉ x 10 viên</v>
      </c>
      <c r="I285" s="38" t="s">
        <v>13</v>
      </c>
      <c r="J285" s="17" t="str">
        <f>VLOOKUP($B285,G2.PL1!$C$10:$AF$35,9,0)</f>
        <v xml:space="preserve">36 tháng </v>
      </c>
      <c r="K285" s="17" t="str">
        <f>VLOOKUP($B285,G2.PL1!$C$10:$AF$35,10,0)</f>
        <v>VD-20549-14</v>
      </c>
      <c r="L285" s="17" t="str">
        <f>VLOOKUP($B285,G2.PL1!$C$10:$AF$35,11,0)</f>
        <v>Công ty Cổ phần Dược Hậu Giang - Chi nhánh nhà máy Dược phẩm DHG tại Hậu Giang</v>
      </c>
      <c r="M285" s="17" t="str">
        <f>VLOOKUP($B285,G2.PL1!$C$10:$AF$35,12,0)</f>
        <v>Việt Nam</v>
      </c>
      <c r="N285" s="17" t="str">
        <f>VLOOKUP($B285,G2.PL1!$C$10:$AF$35,13,0)</f>
        <v>Viên</v>
      </c>
      <c r="O285" s="39">
        <v>7500</v>
      </c>
      <c r="P285" s="39">
        <v>7500</v>
      </c>
      <c r="Q285" s="39">
        <v>7500</v>
      </c>
      <c r="R285" s="39">
        <v>7500</v>
      </c>
      <c r="S285" s="40">
        <v>30000</v>
      </c>
      <c r="T285" s="19">
        <f>VLOOKUP($B285,G2.PL1!$C$10:$AF$35,17,0)</f>
        <v>889</v>
      </c>
      <c r="U285" s="18">
        <f t="shared" si="9"/>
        <v>26670000</v>
      </c>
      <c r="V285" s="19" t="str">
        <f>VLOOKUP($B285,G2.PL1!$C$10:$AF$35,30,0)</f>
        <v>Công ty Cổ phần Dược Hậu Giang</v>
      </c>
      <c r="W285" s="17" t="s">
        <v>201</v>
      </c>
      <c r="X285" s="56" t="s">
        <v>182</v>
      </c>
      <c r="Y285" s="41">
        <v>42339</v>
      </c>
      <c r="Z285" s="16"/>
      <c r="AA285" s="21" t="e">
        <f>VLOOKUP(W285,#REF!,2,0)</f>
        <v>#REF!</v>
      </c>
      <c r="AB285" s="16"/>
    </row>
    <row r="286" spans="1:28" ht="60">
      <c r="A286" s="38">
        <v>9</v>
      </c>
      <c r="B286" s="38" t="s">
        <v>70</v>
      </c>
      <c r="C286" s="17" t="str">
        <f>VLOOKUP(B286,G2.PL1!$C$10:$D$34,2,0)</f>
        <v xml:space="preserve">Cifga </v>
      </c>
      <c r="D286" s="17" t="str">
        <f>VLOOKUP($B286,G2.PL1!$C$10:$E$34,3,0)</f>
        <v>Ciprofloxacin (dưới dạng Ciprofloxacin hydroclorid)</v>
      </c>
      <c r="E286" s="17" t="str">
        <f>VLOOKUP($B286,G2.PL1!$C$10:$F$34,4,0)</f>
        <v>500mg</v>
      </c>
      <c r="F286" s="17" t="str">
        <f>VLOOKUP($B286,G2.PL1!$C$10:$AF$35,5,0)</f>
        <v>Uống</v>
      </c>
      <c r="G286" s="17" t="str">
        <f>VLOOKUP($B286,G2.PL1!$C$10:$AF$35,6,0)</f>
        <v>viên nén bao phim</v>
      </c>
      <c r="H286" s="17" t="str">
        <f>VLOOKUP($B286,G2.PL1!$C$10:$AF$35,7,0)</f>
        <v>hộp 2 vỉ x 10 viên</v>
      </c>
      <c r="I286" s="38" t="s">
        <v>13</v>
      </c>
      <c r="J286" s="17" t="str">
        <f>VLOOKUP($B286,G2.PL1!$C$10:$AF$35,9,0)</f>
        <v xml:space="preserve">36 tháng </v>
      </c>
      <c r="K286" s="17" t="str">
        <f>VLOOKUP($B286,G2.PL1!$C$10:$AF$35,10,0)</f>
        <v>VD-20549-14</v>
      </c>
      <c r="L286" s="17" t="str">
        <f>VLOOKUP($B286,G2.PL1!$C$10:$AF$35,11,0)</f>
        <v>Công ty Cổ phần Dược Hậu Giang - Chi nhánh nhà máy Dược phẩm DHG tại Hậu Giang</v>
      </c>
      <c r="M286" s="17" t="str">
        <f>VLOOKUP($B286,G2.PL1!$C$10:$AF$35,12,0)</f>
        <v>Việt Nam</v>
      </c>
      <c r="N286" s="17" t="str">
        <f>VLOOKUP($B286,G2.PL1!$C$10:$AF$35,13,0)</f>
        <v>Viên</v>
      </c>
      <c r="O286" s="39">
        <v>7500</v>
      </c>
      <c r="P286" s="39">
        <v>7500</v>
      </c>
      <c r="Q286" s="39">
        <v>7500</v>
      </c>
      <c r="R286" s="39">
        <v>7500</v>
      </c>
      <c r="S286" s="40">
        <v>30000</v>
      </c>
      <c r="T286" s="19">
        <f>VLOOKUP($B286,G2.PL1!$C$10:$AF$35,17,0)</f>
        <v>889</v>
      </c>
      <c r="U286" s="18">
        <f t="shared" si="9"/>
        <v>26670000</v>
      </c>
      <c r="V286" s="19" t="str">
        <f>VLOOKUP($B286,G2.PL1!$C$10:$AF$35,30,0)</f>
        <v>Công ty Cổ phần Dược Hậu Giang</v>
      </c>
      <c r="W286" s="17" t="s">
        <v>202</v>
      </c>
      <c r="X286" s="56" t="s">
        <v>182</v>
      </c>
      <c r="Y286" s="41" t="s">
        <v>203</v>
      </c>
      <c r="Z286" s="16"/>
      <c r="AA286" s="21" t="e">
        <f>VLOOKUP(W286,#REF!,2,0)</f>
        <v>#REF!</v>
      </c>
      <c r="AB286" s="16"/>
    </row>
    <row r="287" spans="1:28" ht="60">
      <c r="A287" s="38">
        <v>9</v>
      </c>
      <c r="B287" s="38" t="s">
        <v>70</v>
      </c>
      <c r="C287" s="17" t="str">
        <f>VLOOKUP(B287,G2.PL1!$C$10:$D$34,2,0)</f>
        <v xml:space="preserve">Cifga </v>
      </c>
      <c r="D287" s="17" t="str">
        <f>VLOOKUP($B287,G2.PL1!$C$10:$E$34,3,0)</f>
        <v>Ciprofloxacin (dưới dạng Ciprofloxacin hydroclorid)</v>
      </c>
      <c r="E287" s="17" t="str">
        <f>VLOOKUP($B287,G2.PL1!$C$10:$F$34,4,0)</f>
        <v>500mg</v>
      </c>
      <c r="F287" s="17" t="str">
        <f>VLOOKUP($B287,G2.PL1!$C$10:$AF$35,5,0)</f>
        <v>Uống</v>
      </c>
      <c r="G287" s="17" t="str">
        <f>VLOOKUP($B287,G2.PL1!$C$10:$AF$35,6,0)</f>
        <v>viên nén bao phim</v>
      </c>
      <c r="H287" s="17" t="str">
        <f>VLOOKUP($B287,G2.PL1!$C$10:$AF$35,7,0)</f>
        <v>hộp 2 vỉ x 10 viên</v>
      </c>
      <c r="I287" s="38" t="s">
        <v>13</v>
      </c>
      <c r="J287" s="17" t="str">
        <f>VLOOKUP($B287,G2.PL1!$C$10:$AF$35,9,0)</f>
        <v xml:space="preserve">36 tháng </v>
      </c>
      <c r="K287" s="17" t="str">
        <f>VLOOKUP($B287,G2.PL1!$C$10:$AF$35,10,0)</f>
        <v>VD-20549-14</v>
      </c>
      <c r="L287" s="17" t="str">
        <f>VLOOKUP($B287,G2.PL1!$C$10:$AF$35,11,0)</f>
        <v>Công ty Cổ phần Dược Hậu Giang - Chi nhánh nhà máy Dược phẩm DHG tại Hậu Giang</v>
      </c>
      <c r="M287" s="17" t="str">
        <f>VLOOKUP($B287,G2.PL1!$C$10:$AF$35,12,0)</f>
        <v>Việt Nam</v>
      </c>
      <c r="N287" s="17" t="str">
        <f>VLOOKUP($B287,G2.PL1!$C$10:$AF$35,13,0)</f>
        <v>Viên</v>
      </c>
      <c r="O287" s="39">
        <v>3000</v>
      </c>
      <c r="P287" s="39">
        <v>3000</v>
      </c>
      <c r="Q287" s="39">
        <v>3000</v>
      </c>
      <c r="R287" s="39">
        <v>3000</v>
      </c>
      <c r="S287" s="40">
        <v>12000</v>
      </c>
      <c r="T287" s="19">
        <f>VLOOKUP($B287,G2.PL1!$C$10:$AF$35,17,0)</f>
        <v>889</v>
      </c>
      <c r="U287" s="18">
        <f t="shared" si="9"/>
        <v>10668000</v>
      </c>
      <c r="V287" s="19" t="str">
        <f>VLOOKUP($B287,G2.PL1!$C$10:$AF$35,30,0)</f>
        <v>Công ty Cổ phần Dược Hậu Giang</v>
      </c>
      <c r="W287" s="17" t="s">
        <v>204</v>
      </c>
      <c r="X287" s="56" t="s">
        <v>182</v>
      </c>
      <c r="Y287" s="41" t="s">
        <v>205</v>
      </c>
      <c r="Z287" s="16"/>
      <c r="AA287" s="21" t="e">
        <f>VLOOKUP(W287,#REF!,2,0)</f>
        <v>#REF!</v>
      </c>
      <c r="AB287" s="16"/>
    </row>
    <row r="288" spans="1:28" ht="60">
      <c r="A288" s="38">
        <v>9</v>
      </c>
      <c r="B288" s="38" t="s">
        <v>70</v>
      </c>
      <c r="C288" s="17" t="str">
        <f>VLOOKUP(B288,G2.PL1!$C$10:$D$34,2,0)</f>
        <v xml:space="preserve">Cifga </v>
      </c>
      <c r="D288" s="17" t="str">
        <f>VLOOKUP($B288,G2.PL1!$C$10:$E$34,3,0)</f>
        <v>Ciprofloxacin (dưới dạng Ciprofloxacin hydroclorid)</v>
      </c>
      <c r="E288" s="17" t="str">
        <f>VLOOKUP($B288,G2.PL1!$C$10:$F$34,4,0)</f>
        <v>500mg</v>
      </c>
      <c r="F288" s="17" t="str">
        <f>VLOOKUP($B288,G2.PL1!$C$10:$AF$35,5,0)</f>
        <v>Uống</v>
      </c>
      <c r="G288" s="17" t="str">
        <f>VLOOKUP($B288,G2.PL1!$C$10:$AF$35,6,0)</f>
        <v>viên nén bao phim</v>
      </c>
      <c r="H288" s="17" t="str">
        <f>VLOOKUP($B288,G2.PL1!$C$10:$AF$35,7,0)</f>
        <v>hộp 2 vỉ x 10 viên</v>
      </c>
      <c r="I288" s="38" t="s">
        <v>13</v>
      </c>
      <c r="J288" s="17" t="str">
        <f>VLOOKUP($B288,G2.PL1!$C$10:$AF$35,9,0)</f>
        <v xml:space="preserve">36 tháng </v>
      </c>
      <c r="K288" s="17" t="str">
        <f>VLOOKUP($B288,G2.PL1!$C$10:$AF$35,10,0)</f>
        <v>VD-20549-14</v>
      </c>
      <c r="L288" s="17" t="str">
        <f>VLOOKUP($B288,G2.PL1!$C$10:$AF$35,11,0)</f>
        <v>Công ty Cổ phần Dược Hậu Giang - Chi nhánh nhà máy Dược phẩm DHG tại Hậu Giang</v>
      </c>
      <c r="M288" s="17" t="str">
        <f>VLOOKUP($B288,G2.PL1!$C$10:$AF$35,12,0)</f>
        <v>Việt Nam</v>
      </c>
      <c r="N288" s="17" t="str">
        <f>VLOOKUP($B288,G2.PL1!$C$10:$AF$35,13,0)</f>
        <v>Viên</v>
      </c>
      <c r="O288" s="39">
        <v>7500</v>
      </c>
      <c r="P288" s="39">
        <v>7500</v>
      </c>
      <c r="Q288" s="39">
        <v>7500</v>
      </c>
      <c r="R288" s="39">
        <v>7500</v>
      </c>
      <c r="S288" s="40">
        <v>30000</v>
      </c>
      <c r="T288" s="19">
        <f>VLOOKUP($B288,G2.PL1!$C$10:$AF$35,17,0)</f>
        <v>889</v>
      </c>
      <c r="U288" s="18">
        <f t="shared" si="9"/>
        <v>26670000</v>
      </c>
      <c r="V288" s="19" t="str">
        <f>VLOOKUP($B288,G2.PL1!$C$10:$AF$35,30,0)</f>
        <v>Công ty Cổ phần Dược Hậu Giang</v>
      </c>
      <c r="W288" s="17" t="s">
        <v>340</v>
      </c>
      <c r="X288" s="56" t="s">
        <v>182</v>
      </c>
      <c r="Y288" s="41" t="s">
        <v>341</v>
      </c>
      <c r="Z288" s="16"/>
      <c r="AA288" s="21" t="e">
        <f>VLOOKUP(W288,#REF!,2,0)</f>
        <v>#REF!</v>
      </c>
      <c r="AB288" s="16"/>
    </row>
    <row r="289" spans="1:28" ht="60">
      <c r="A289" s="38">
        <v>9</v>
      </c>
      <c r="B289" s="38" t="s">
        <v>70</v>
      </c>
      <c r="C289" s="17" t="str">
        <f>VLOOKUP(B289,G2.PL1!$C$10:$D$34,2,0)</f>
        <v xml:space="preserve">Cifga </v>
      </c>
      <c r="D289" s="17" t="str">
        <f>VLOOKUP($B289,G2.PL1!$C$10:$E$34,3,0)</f>
        <v>Ciprofloxacin (dưới dạng Ciprofloxacin hydroclorid)</v>
      </c>
      <c r="E289" s="17" t="str">
        <f>VLOOKUP($B289,G2.PL1!$C$10:$F$34,4,0)</f>
        <v>500mg</v>
      </c>
      <c r="F289" s="17" t="str">
        <f>VLOOKUP($B289,G2.PL1!$C$10:$AF$35,5,0)</f>
        <v>Uống</v>
      </c>
      <c r="G289" s="17" t="str">
        <f>VLOOKUP($B289,G2.PL1!$C$10:$AF$35,6,0)</f>
        <v>viên nén bao phim</v>
      </c>
      <c r="H289" s="17" t="str">
        <f>VLOOKUP($B289,G2.PL1!$C$10:$AF$35,7,0)</f>
        <v>hộp 2 vỉ x 10 viên</v>
      </c>
      <c r="I289" s="38" t="s">
        <v>13</v>
      </c>
      <c r="J289" s="17" t="str">
        <f>VLOOKUP($B289,G2.PL1!$C$10:$AF$35,9,0)</f>
        <v xml:space="preserve">36 tháng </v>
      </c>
      <c r="K289" s="17" t="str">
        <f>VLOOKUP($B289,G2.PL1!$C$10:$AF$35,10,0)</f>
        <v>VD-20549-14</v>
      </c>
      <c r="L289" s="17" t="str">
        <f>VLOOKUP($B289,G2.PL1!$C$10:$AF$35,11,0)</f>
        <v>Công ty Cổ phần Dược Hậu Giang - Chi nhánh nhà máy Dược phẩm DHG tại Hậu Giang</v>
      </c>
      <c r="M289" s="17" t="str">
        <f>VLOOKUP($B289,G2.PL1!$C$10:$AF$35,12,0)</f>
        <v>Việt Nam</v>
      </c>
      <c r="N289" s="17" t="str">
        <f>VLOOKUP($B289,G2.PL1!$C$10:$AF$35,13,0)</f>
        <v>Viên</v>
      </c>
      <c r="O289" s="39">
        <v>2500</v>
      </c>
      <c r="P289" s="39">
        <v>2500</v>
      </c>
      <c r="Q289" s="39">
        <v>2500</v>
      </c>
      <c r="R289" s="39">
        <v>2500</v>
      </c>
      <c r="S289" s="40">
        <v>10000</v>
      </c>
      <c r="T289" s="19">
        <f>VLOOKUP($B289,G2.PL1!$C$10:$AF$35,17,0)</f>
        <v>889</v>
      </c>
      <c r="U289" s="18">
        <f t="shared" si="9"/>
        <v>8890000</v>
      </c>
      <c r="V289" s="19" t="str">
        <f>VLOOKUP($B289,G2.PL1!$C$10:$AF$35,30,0)</f>
        <v>Công ty Cổ phần Dược Hậu Giang</v>
      </c>
      <c r="W289" s="17" t="s">
        <v>686</v>
      </c>
      <c r="X289" s="56" t="s">
        <v>207</v>
      </c>
      <c r="Y289" s="41" t="s">
        <v>687</v>
      </c>
      <c r="Z289" s="16"/>
      <c r="AA289" s="21" t="e">
        <f>VLOOKUP(W289,#REF!,2,0)</f>
        <v>#REF!</v>
      </c>
      <c r="AB289" s="16"/>
    </row>
    <row r="290" spans="1:28" ht="60">
      <c r="A290" s="38">
        <v>9</v>
      </c>
      <c r="B290" s="38" t="s">
        <v>70</v>
      </c>
      <c r="C290" s="17" t="str">
        <f>VLOOKUP(B290,G2.PL1!$C$10:$D$34,2,0)</f>
        <v xml:space="preserve">Cifga </v>
      </c>
      <c r="D290" s="17" t="str">
        <f>VLOOKUP($B290,G2.PL1!$C$10:$E$34,3,0)</f>
        <v>Ciprofloxacin (dưới dạng Ciprofloxacin hydroclorid)</v>
      </c>
      <c r="E290" s="17" t="str">
        <f>VLOOKUP($B290,G2.PL1!$C$10:$F$34,4,0)</f>
        <v>500mg</v>
      </c>
      <c r="F290" s="17" t="str">
        <f>VLOOKUP($B290,G2.PL1!$C$10:$AF$35,5,0)</f>
        <v>Uống</v>
      </c>
      <c r="G290" s="17" t="str">
        <f>VLOOKUP($B290,G2.PL1!$C$10:$AF$35,6,0)</f>
        <v>viên nén bao phim</v>
      </c>
      <c r="H290" s="17" t="str">
        <f>VLOOKUP($B290,G2.PL1!$C$10:$AF$35,7,0)</f>
        <v>hộp 2 vỉ x 10 viên</v>
      </c>
      <c r="I290" s="38" t="s">
        <v>13</v>
      </c>
      <c r="J290" s="17" t="str">
        <f>VLOOKUP($B290,G2.PL1!$C$10:$AF$35,9,0)</f>
        <v xml:space="preserve">36 tháng </v>
      </c>
      <c r="K290" s="17" t="str">
        <f>VLOOKUP($B290,G2.PL1!$C$10:$AF$35,10,0)</f>
        <v>VD-20549-14</v>
      </c>
      <c r="L290" s="17" t="str">
        <f>VLOOKUP($B290,G2.PL1!$C$10:$AF$35,11,0)</f>
        <v>Công ty Cổ phần Dược Hậu Giang - Chi nhánh nhà máy Dược phẩm DHG tại Hậu Giang</v>
      </c>
      <c r="M290" s="17" t="str">
        <f>VLOOKUP($B290,G2.PL1!$C$10:$AF$35,12,0)</f>
        <v>Việt Nam</v>
      </c>
      <c r="N290" s="17" t="str">
        <f>VLOOKUP($B290,G2.PL1!$C$10:$AF$35,13,0)</f>
        <v>Viên</v>
      </c>
      <c r="O290" s="39">
        <v>15000</v>
      </c>
      <c r="P290" s="39">
        <v>15000</v>
      </c>
      <c r="Q290" s="39">
        <v>15000</v>
      </c>
      <c r="R290" s="39">
        <v>15000</v>
      </c>
      <c r="S290" s="40">
        <v>60000</v>
      </c>
      <c r="T290" s="19">
        <f>VLOOKUP($B290,G2.PL1!$C$10:$AF$35,17,0)</f>
        <v>889</v>
      </c>
      <c r="U290" s="18">
        <f t="shared" si="9"/>
        <v>53340000</v>
      </c>
      <c r="V290" s="19" t="str">
        <f>VLOOKUP($B290,G2.PL1!$C$10:$AF$35,30,0)</f>
        <v>Công ty Cổ phần Dược Hậu Giang</v>
      </c>
      <c r="W290" s="17" t="s">
        <v>210</v>
      </c>
      <c r="X290" s="56" t="s">
        <v>207</v>
      </c>
      <c r="Y290" s="41" t="s">
        <v>211</v>
      </c>
      <c r="Z290" s="16"/>
      <c r="AA290" s="21" t="e">
        <f>VLOOKUP(W290,#REF!,2,0)</f>
        <v>#REF!</v>
      </c>
      <c r="AB290" s="16"/>
    </row>
    <row r="291" spans="1:28" ht="60">
      <c r="A291" s="38">
        <v>9</v>
      </c>
      <c r="B291" s="38" t="s">
        <v>70</v>
      </c>
      <c r="C291" s="17" t="str">
        <f>VLOOKUP(B291,G2.PL1!$C$10:$D$34,2,0)</f>
        <v xml:space="preserve">Cifga </v>
      </c>
      <c r="D291" s="17" t="str">
        <f>VLOOKUP($B291,G2.PL1!$C$10:$E$34,3,0)</f>
        <v>Ciprofloxacin (dưới dạng Ciprofloxacin hydroclorid)</v>
      </c>
      <c r="E291" s="17" t="str">
        <f>VLOOKUP($B291,G2.PL1!$C$10:$F$34,4,0)</f>
        <v>500mg</v>
      </c>
      <c r="F291" s="17" t="str">
        <f>VLOOKUP($B291,G2.PL1!$C$10:$AF$35,5,0)</f>
        <v>Uống</v>
      </c>
      <c r="G291" s="17" t="str">
        <f>VLOOKUP($B291,G2.PL1!$C$10:$AF$35,6,0)</f>
        <v>viên nén bao phim</v>
      </c>
      <c r="H291" s="17" t="str">
        <f>VLOOKUP($B291,G2.PL1!$C$10:$AF$35,7,0)</f>
        <v>hộp 2 vỉ x 10 viên</v>
      </c>
      <c r="I291" s="38" t="s">
        <v>13</v>
      </c>
      <c r="J291" s="17" t="str">
        <f>VLOOKUP($B291,G2.PL1!$C$10:$AF$35,9,0)</f>
        <v xml:space="preserve">36 tháng </v>
      </c>
      <c r="K291" s="17" t="str">
        <f>VLOOKUP($B291,G2.PL1!$C$10:$AF$35,10,0)</f>
        <v>VD-20549-14</v>
      </c>
      <c r="L291" s="17" t="str">
        <f>VLOOKUP($B291,G2.PL1!$C$10:$AF$35,11,0)</f>
        <v>Công ty Cổ phần Dược Hậu Giang - Chi nhánh nhà máy Dược phẩm DHG tại Hậu Giang</v>
      </c>
      <c r="M291" s="17" t="str">
        <f>VLOOKUP($B291,G2.PL1!$C$10:$AF$35,12,0)</f>
        <v>Việt Nam</v>
      </c>
      <c r="N291" s="17" t="str">
        <f>VLOOKUP($B291,G2.PL1!$C$10:$AF$35,13,0)</f>
        <v>Viên</v>
      </c>
      <c r="O291" s="39">
        <v>1000</v>
      </c>
      <c r="P291" s="39">
        <v>1000</v>
      </c>
      <c r="Q291" s="39">
        <v>1000</v>
      </c>
      <c r="R291" s="39">
        <v>1000</v>
      </c>
      <c r="S291" s="40">
        <v>4000</v>
      </c>
      <c r="T291" s="19">
        <f>VLOOKUP($B291,G2.PL1!$C$10:$AF$35,17,0)</f>
        <v>889</v>
      </c>
      <c r="U291" s="18">
        <f t="shared" si="9"/>
        <v>3556000</v>
      </c>
      <c r="V291" s="19" t="str">
        <f>VLOOKUP($B291,G2.PL1!$C$10:$AF$35,30,0)</f>
        <v>Công ty Cổ phần Dược Hậu Giang</v>
      </c>
      <c r="W291" s="17" t="s">
        <v>623</v>
      </c>
      <c r="X291" s="56" t="s">
        <v>207</v>
      </c>
      <c r="Y291" s="41" t="s">
        <v>624</v>
      </c>
      <c r="Z291" s="16"/>
      <c r="AA291" s="21" t="e">
        <f>VLOOKUP(W291,#REF!,2,0)</f>
        <v>#REF!</v>
      </c>
      <c r="AB291" s="16"/>
    </row>
    <row r="292" spans="1:28" ht="60">
      <c r="A292" s="38">
        <v>9</v>
      </c>
      <c r="B292" s="38" t="s">
        <v>70</v>
      </c>
      <c r="C292" s="17" t="str">
        <f>VLOOKUP(B292,G2.PL1!$C$10:$D$34,2,0)</f>
        <v xml:space="preserve">Cifga </v>
      </c>
      <c r="D292" s="17" t="str">
        <f>VLOOKUP($B292,G2.PL1!$C$10:$E$34,3,0)</f>
        <v>Ciprofloxacin (dưới dạng Ciprofloxacin hydroclorid)</v>
      </c>
      <c r="E292" s="17" t="str">
        <f>VLOOKUP($B292,G2.PL1!$C$10:$F$34,4,0)</f>
        <v>500mg</v>
      </c>
      <c r="F292" s="17" t="str">
        <f>VLOOKUP($B292,G2.PL1!$C$10:$AF$35,5,0)</f>
        <v>Uống</v>
      </c>
      <c r="G292" s="17" t="str">
        <f>VLOOKUP($B292,G2.PL1!$C$10:$AF$35,6,0)</f>
        <v>viên nén bao phim</v>
      </c>
      <c r="H292" s="17" t="str">
        <f>VLOOKUP($B292,G2.PL1!$C$10:$AF$35,7,0)</f>
        <v>hộp 2 vỉ x 10 viên</v>
      </c>
      <c r="I292" s="38" t="s">
        <v>13</v>
      </c>
      <c r="J292" s="17" t="str">
        <f>VLOOKUP($B292,G2.PL1!$C$10:$AF$35,9,0)</f>
        <v xml:space="preserve">36 tháng </v>
      </c>
      <c r="K292" s="17" t="str">
        <f>VLOOKUP($B292,G2.PL1!$C$10:$AF$35,10,0)</f>
        <v>VD-20549-14</v>
      </c>
      <c r="L292" s="17" t="str">
        <f>VLOOKUP($B292,G2.PL1!$C$10:$AF$35,11,0)</f>
        <v>Công ty Cổ phần Dược Hậu Giang - Chi nhánh nhà máy Dược phẩm DHG tại Hậu Giang</v>
      </c>
      <c r="M292" s="17" t="str">
        <f>VLOOKUP($B292,G2.PL1!$C$10:$AF$35,12,0)</f>
        <v>Việt Nam</v>
      </c>
      <c r="N292" s="17" t="str">
        <f>VLOOKUP($B292,G2.PL1!$C$10:$AF$35,13,0)</f>
        <v>Viên</v>
      </c>
      <c r="O292" s="39">
        <v>2000</v>
      </c>
      <c r="P292" s="39">
        <v>2000</v>
      </c>
      <c r="Q292" s="39">
        <v>2500</v>
      </c>
      <c r="R292" s="39">
        <v>3000</v>
      </c>
      <c r="S292" s="40">
        <v>9500</v>
      </c>
      <c r="T292" s="19">
        <f>VLOOKUP($B292,G2.PL1!$C$10:$AF$35,17,0)</f>
        <v>889</v>
      </c>
      <c r="U292" s="18">
        <f t="shared" si="9"/>
        <v>8445500</v>
      </c>
      <c r="V292" s="19" t="str">
        <f>VLOOKUP($B292,G2.PL1!$C$10:$AF$35,30,0)</f>
        <v>Công ty Cổ phần Dược Hậu Giang</v>
      </c>
      <c r="W292" s="17" t="s">
        <v>458</v>
      </c>
      <c r="X292" s="56" t="s">
        <v>207</v>
      </c>
      <c r="Y292" s="41" t="s">
        <v>459</v>
      </c>
      <c r="Z292" s="16"/>
      <c r="AA292" s="21" t="e">
        <f>VLOOKUP(W292,#REF!,2,0)</f>
        <v>#REF!</v>
      </c>
      <c r="AB292" s="16"/>
    </row>
    <row r="293" spans="1:28" ht="60">
      <c r="A293" s="38">
        <v>9</v>
      </c>
      <c r="B293" s="38" t="s">
        <v>70</v>
      </c>
      <c r="C293" s="17" t="str">
        <f>VLOOKUP(B293,G2.PL1!$C$10:$D$34,2,0)</f>
        <v xml:space="preserve">Cifga </v>
      </c>
      <c r="D293" s="17" t="str">
        <f>VLOOKUP($B293,G2.PL1!$C$10:$E$34,3,0)</f>
        <v>Ciprofloxacin (dưới dạng Ciprofloxacin hydroclorid)</v>
      </c>
      <c r="E293" s="17" t="str">
        <f>VLOOKUP($B293,G2.PL1!$C$10:$F$34,4,0)</f>
        <v>500mg</v>
      </c>
      <c r="F293" s="17" t="str">
        <f>VLOOKUP($B293,G2.PL1!$C$10:$AF$35,5,0)</f>
        <v>Uống</v>
      </c>
      <c r="G293" s="17" t="str">
        <f>VLOOKUP($B293,G2.PL1!$C$10:$AF$35,6,0)</f>
        <v>viên nén bao phim</v>
      </c>
      <c r="H293" s="17" t="str">
        <f>VLOOKUP($B293,G2.PL1!$C$10:$AF$35,7,0)</f>
        <v>hộp 2 vỉ x 10 viên</v>
      </c>
      <c r="I293" s="38" t="s">
        <v>13</v>
      </c>
      <c r="J293" s="17" t="str">
        <f>VLOOKUP($B293,G2.PL1!$C$10:$AF$35,9,0)</f>
        <v xml:space="preserve">36 tháng </v>
      </c>
      <c r="K293" s="17" t="str">
        <f>VLOOKUP($B293,G2.PL1!$C$10:$AF$35,10,0)</f>
        <v>VD-20549-14</v>
      </c>
      <c r="L293" s="17" t="str">
        <f>VLOOKUP($B293,G2.PL1!$C$10:$AF$35,11,0)</f>
        <v>Công ty Cổ phần Dược Hậu Giang - Chi nhánh nhà máy Dược phẩm DHG tại Hậu Giang</v>
      </c>
      <c r="M293" s="17" t="str">
        <f>VLOOKUP($B293,G2.PL1!$C$10:$AF$35,12,0)</f>
        <v>Việt Nam</v>
      </c>
      <c r="N293" s="17" t="str">
        <f>VLOOKUP($B293,G2.PL1!$C$10:$AF$35,13,0)</f>
        <v>Viên</v>
      </c>
      <c r="O293" s="39">
        <v>3630</v>
      </c>
      <c r="P293" s="39">
        <v>3630</v>
      </c>
      <c r="Q293" s="39">
        <v>3960</v>
      </c>
      <c r="R293" s="39">
        <v>3993</v>
      </c>
      <c r="S293" s="40">
        <v>15213</v>
      </c>
      <c r="T293" s="19">
        <f>VLOOKUP($B293,G2.PL1!$C$10:$AF$35,17,0)</f>
        <v>889</v>
      </c>
      <c r="U293" s="18">
        <f t="shared" si="9"/>
        <v>13524357</v>
      </c>
      <c r="V293" s="19" t="str">
        <f>VLOOKUP($B293,G2.PL1!$C$10:$AF$35,30,0)</f>
        <v>Công ty Cổ phần Dược Hậu Giang</v>
      </c>
      <c r="W293" s="17" t="s">
        <v>460</v>
      </c>
      <c r="X293" s="56" t="s">
        <v>207</v>
      </c>
      <c r="Y293" s="41" t="s">
        <v>461</v>
      </c>
      <c r="Z293" s="16"/>
      <c r="AA293" s="21" t="e">
        <f>VLOOKUP(W293,#REF!,2,0)</f>
        <v>#REF!</v>
      </c>
      <c r="AB293" s="16"/>
    </row>
    <row r="294" spans="1:28" ht="60">
      <c r="A294" s="38">
        <v>9</v>
      </c>
      <c r="B294" s="38" t="s">
        <v>70</v>
      </c>
      <c r="C294" s="17" t="str">
        <f>VLOOKUP(B294,G2.PL1!$C$10:$D$34,2,0)</f>
        <v xml:space="preserve">Cifga </v>
      </c>
      <c r="D294" s="17" t="str">
        <f>VLOOKUP($B294,G2.PL1!$C$10:$E$34,3,0)</f>
        <v>Ciprofloxacin (dưới dạng Ciprofloxacin hydroclorid)</v>
      </c>
      <c r="E294" s="17" t="str">
        <f>VLOOKUP($B294,G2.PL1!$C$10:$F$34,4,0)</f>
        <v>500mg</v>
      </c>
      <c r="F294" s="17" t="str">
        <f>VLOOKUP($B294,G2.PL1!$C$10:$AF$35,5,0)</f>
        <v>Uống</v>
      </c>
      <c r="G294" s="17" t="str">
        <f>VLOOKUP($B294,G2.PL1!$C$10:$AF$35,6,0)</f>
        <v>viên nén bao phim</v>
      </c>
      <c r="H294" s="17" t="str">
        <f>VLOOKUP($B294,G2.PL1!$C$10:$AF$35,7,0)</f>
        <v>hộp 2 vỉ x 10 viên</v>
      </c>
      <c r="I294" s="38" t="s">
        <v>13</v>
      </c>
      <c r="J294" s="17" t="str">
        <f>VLOOKUP($B294,G2.PL1!$C$10:$AF$35,9,0)</f>
        <v xml:space="preserve">36 tháng </v>
      </c>
      <c r="K294" s="17" t="str">
        <f>VLOOKUP($B294,G2.PL1!$C$10:$AF$35,10,0)</f>
        <v>VD-20549-14</v>
      </c>
      <c r="L294" s="17" t="str">
        <f>VLOOKUP($B294,G2.PL1!$C$10:$AF$35,11,0)</f>
        <v>Công ty Cổ phần Dược Hậu Giang - Chi nhánh nhà máy Dược phẩm DHG tại Hậu Giang</v>
      </c>
      <c r="M294" s="17" t="str">
        <f>VLOOKUP($B294,G2.PL1!$C$10:$AF$35,12,0)</f>
        <v>Việt Nam</v>
      </c>
      <c r="N294" s="17" t="str">
        <f>VLOOKUP($B294,G2.PL1!$C$10:$AF$35,13,0)</f>
        <v>Viên</v>
      </c>
      <c r="O294" s="39">
        <v>5400</v>
      </c>
      <c r="P294" s="39">
        <v>5400</v>
      </c>
      <c r="Q294" s="39">
        <v>5400</v>
      </c>
      <c r="R294" s="39">
        <v>5400</v>
      </c>
      <c r="S294" s="40">
        <v>21600</v>
      </c>
      <c r="T294" s="19">
        <f>VLOOKUP($B294,G2.PL1!$C$10:$AF$35,17,0)</f>
        <v>889</v>
      </c>
      <c r="U294" s="18">
        <f t="shared" si="9"/>
        <v>19202400</v>
      </c>
      <c r="V294" s="19" t="str">
        <f>VLOOKUP($B294,G2.PL1!$C$10:$AF$35,30,0)</f>
        <v>Công ty Cổ phần Dược Hậu Giang</v>
      </c>
      <c r="W294" s="17" t="s">
        <v>712</v>
      </c>
      <c r="X294" s="56" t="s">
        <v>343</v>
      </c>
      <c r="Y294" s="41" t="s">
        <v>713</v>
      </c>
      <c r="Z294" s="16"/>
      <c r="AA294" s="21" t="e">
        <f>VLOOKUP(W294,#REF!,2,0)</f>
        <v>#REF!</v>
      </c>
      <c r="AB294" s="16"/>
    </row>
    <row r="295" spans="1:28" ht="60">
      <c r="A295" s="38">
        <v>9</v>
      </c>
      <c r="B295" s="38" t="s">
        <v>70</v>
      </c>
      <c r="C295" s="17" t="str">
        <f>VLOOKUP(B295,G2.PL1!$C$10:$D$34,2,0)</f>
        <v xml:space="preserve">Cifga </v>
      </c>
      <c r="D295" s="17" t="str">
        <f>VLOOKUP($B295,G2.PL1!$C$10:$E$34,3,0)</f>
        <v>Ciprofloxacin (dưới dạng Ciprofloxacin hydroclorid)</v>
      </c>
      <c r="E295" s="17" t="str">
        <f>VLOOKUP($B295,G2.PL1!$C$10:$F$34,4,0)</f>
        <v>500mg</v>
      </c>
      <c r="F295" s="17" t="str">
        <f>VLOOKUP($B295,G2.PL1!$C$10:$AF$35,5,0)</f>
        <v>Uống</v>
      </c>
      <c r="G295" s="17" t="str">
        <f>VLOOKUP($B295,G2.PL1!$C$10:$AF$35,6,0)</f>
        <v>viên nén bao phim</v>
      </c>
      <c r="H295" s="17" t="str">
        <f>VLOOKUP($B295,G2.PL1!$C$10:$AF$35,7,0)</f>
        <v>hộp 2 vỉ x 10 viên</v>
      </c>
      <c r="I295" s="38" t="s">
        <v>13</v>
      </c>
      <c r="J295" s="17" t="str">
        <f>VLOOKUP($B295,G2.PL1!$C$10:$AF$35,9,0)</f>
        <v xml:space="preserve">36 tháng </v>
      </c>
      <c r="K295" s="17" t="str">
        <f>VLOOKUP($B295,G2.PL1!$C$10:$AF$35,10,0)</f>
        <v>VD-20549-14</v>
      </c>
      <c r="L295" s="17" t="str">
        <f>VLOOKUP($B295,G2.PL1!$C$10:$AF$35,11,0)</f>
        <v>Công ty Cổ phần Dược Hậu Giang - Chi nhánh nhà máy Dược phẩm DHG tại Hậu Giang</v>
      </c>
      <c r="M295" s="17" t="str">
        <f>VLOOKUP($B295,G2.PL1!$C$10:$AF$35,12,0)</f>
        <v>Việt Nam</v>
      </c>
      <c r="N295" s="17" t="str">
        <f>VLOOKUP($B295,G2.PL1!$C$10:$AF$35,13,0)</f>
        <v>Viên</v>
      </c>
      <c r="O295" s="39">
        <v>3300</v>
      </c>
      <c r="P295" s="39">
        <v>3300</v>
      </c>
      <c r="Q295" s="39">
        <v>3300</v>
      </c>
      <c r="R295" s="39">
        <v>3300</v>
      </c>
      <c r="S295" s="40">
        <v>13200</v>
      </c>
      <c r="T295" s="19">
        <f>VLOOKUP($B295,G2.PL1!$C$10:$AF$35,17,0)</f>
        <v>889</v>
      </c>
      <c r="U295" s="18">
        <f t="shared" si="9"/>
        <v>11734800</v>
      </c>
      <c r="V295" s="19" t="str">
        <f>VLOOKUP($B295,G2.PL1!$C$10:$AF$35,30,0)</f>
        <v>Công ty Cổ phần Dược Hậu Giang</v>
      </c>
      <c r="W295" s="17" t="s">
        <v>342</v>
      </c>
      <c r="X295" s="56" t="s">
        <v>343</v>
      </c>
      <c r="Y295" s="41" t="s">
        <v>344</v>
      </c>
      <c r="Z295" s="16"/>
      <c r="AA295" s="21" t="e">
        <f>VLOOKUP(W295,#REF!,2,0)</f>
        <v>#REF!</v>
      </c>
      <c r="AB295" s="16"/>
    </row>
    <row r="296" spans="1:28" ht="60">
      <c r="A296" s="38">
        <v>9</v>
      </c>
      <c r="B296" s="38" t="s">
        <v>70</v>
      </c>
      <c r="C296" s="17" t="str">
        <f>VLOOKUP(B296,G2.PL1!$C$10:$D$34,2,0)</f>
        <v xml:space="preserve">Cifga </v>
      </c>
      <c r="D296" s="17" t="str">
        <f>VLOOKUP($B296,G2.PL1!$C$10:$E$34,3,0)</f>
        <v>Ciprofloxacin (dưới dạng Ciprofloxacin hydroclorid)</v>
      </c>
      <c r="E296" s="17" t="str">
        <f>VLOOKUP($B296,G2.PL1!$C$10:$F$34,4,0)</f>
        <v>500mg</v>
      </c>
      <c r="F296" s="17" t="str">
        <f>VLOOKUP($B296,G2.PL1!$C$10:$AF$35,5,0)</f>
        <v>Uống</v>
      </c>
      <c r="G296" s="17" t="str">
        <f>VLOOKUP($B296,G2.PL1!$C$10:$AF$35,6,0)</f>
        <v>viên nén bao phim</v>
      </c>
      <c r="H296" s="17" t="str">
        <f>VLOOKUP($B296,G2.PL1!$C$10:$AF$35,7,0)</f>
        <v>hộp 2 vỉ x 10 viên</v>
      </c>
      <c r="I296" s="38" t="s">
        <v>13</v>
      </c>
      <c r="J296" s="17" t="str">
        <f>VLOOKUP($B296,G2.PL1!$C$10:$AF$35,9,0)</f>
        <v xml:space="preserve">36 tháng </v>
      </c>
      <c r="K296" s="17" t="str">
        <f>VLOOKUP($B296,G2.PL1!$C$10:$AF$35,10,0)</f>
        <v>VD-20549-14</v>
      </c>
      <c r="L296" s="17" t="str">
        <f>VLOOKUP($B296,G2.PL1!$C$10:$AF$35,11,0)</f>
        <v>Công ty Cổ phần Dược Hậu Giang - Chi nhánh nhà máy Dược phẩm DHG tại Hậu Giang</v>
      </c>
      <c r="M296" s="17" t="str">
        <f>VLOOKUP($B296,G2.PL1!$C$10:$AF$35,12,0)</f>
        <v>Việt Nam</v>
      </c>
      <c r="N296" s="17" t="str">
        <f>VLOOKUP($B296,G2.PL1!$C$10:$AF$35,13,0)</f>
        <v>Viên</v>
      </c>
      <c r="O296" s="39">
        <v>2000</v>
      </c>
      <c r="P296" s="39">
        <v>2000</v>
      </c>
      <c r="Q296" s="39">
        <v>2000</v>
      </c>
      <c r="R296" s="39">
        <v>2000</v>
      </c>
      <c r="S296" s="40">
        <v>8000</v>
      </c>
      <c r="T296" s="19">
        <f>VLOOKUP($B296,G2.PL1!$C$10:$AF$35,17,0)</f>
        <v>889</v>
      </c>
      <c r="U296" s="18">
        <f t="shared" si="9"/>
        <v>7112000</v>
      </c>
      <c r="V296" s="19" t="str">
        <f>VLOOKUP($B296,G2.PL1!$C$10:$AF$35,30,0)</f>
        <v>Công ty Cổ phần Dược Hậu Giang</v>
      </c>
      <c r="W296" s="17" t="s">
        <v>462</v>
      </c>
      <c r="X296" s="56" t="s">
        <v>343</v>
      </c>
      <c r="Y296" s="41" t="s">
        <v>463</v>
      </c>
      <c r="Z296" s="16"/>
      <c r="AA296" s="21" t="e">
        <f>VLOOKUP(W296,#REF!,2,0)</f>
        <v>#REF!</v>
      </c>
      <c r="AB296" s="16"/>
    </row>
    <row r="297" spans="1:28" ht="60">
      <c r="A297" s="38">
        <v>9</v>
      </c>
      <c r="B297" s="38" t="s">
        <v>70</v>
      </c>
      <c r="C297" s="17" t="str">
        <f>VLOOKUP(B297,G2.PL1!$C$10:$D$34,2,0)</f>
        <v xml:space="preserve">Cifga </v>
      </c>
      <c r="D297" s="17" t="str">
        <f>VLOOKUP($B297,G2.PL1!$C$10:$E$34,3,0)</f>
        <v>Ciprofloxacin (dưới dạng Ciprofloxacin hydroclorid)</v>
      </c>
      <c r="E297" s="17" t="str">
        <f>VLOOKUP($B297,G2.PL1!$C$10:$F$34,4,0)</f>
        <v>500mg</v>
      </c>
      <c r="F297" s="17" t="str">
        <f>VLOOKUP($B297,G2.PL1!$C$10:$AF$35,5,0)</f>
        <v>Uống</v>
      </c>
      <c r="G297" s="17" t="str">
        <f>VLOOKUP($B297,G2.PL1!$C$10:$AF$35,6,0)</f>
        <v>viên nén bao phim</v>
      </c>
      <c r="H297" s="17" t="str">
        <f>VLOOKUP($B297,G2.PL1!$C$10:$AF$35,7,0)</f>
        <v>hộp 2 vỉ x 10 viên</v>
      </c>
      <c r="I297" s="38" t="s">
        <v>13</v>
      </c>
      <c r="J297" s="17" t="str">
        <f>VLOOKUP($B297,G2.PL1!$C$10:$AF$35,9,0)</f>
        <v xml:space="preserve">36 tháng </v>
      </c>
      <c r="K297" s="17" t="str">
        <f>VLOOKUP($B297,G2.PL1!$C$10:$AF$35,10,0)</f>
        <v>VD-20549-14</v>
      </c>
      <c r="L297" s="17" t="str">
        <f>VLOOKUP($B297,G2.PL1!$C$10:$AF$35,11,0)</f>
        <v>Công ty Cổ phần Dược Hậu Giang - Chi nhánh nhà máy Dược phẩm DHG tại Hậu Giang</v>
      </c>
      <c r="M297" s="17" t="str">
        <f>VLOOKUP($B297,G2.PL1!$C$10:$AF$35,12,0)</f>
        <v>Việt Nam</v>
      </c>
      <c r="N297" s="17" t="str">
        <f>VLOOKUP($B297,G2.PL1!$C$10:$AF$35,13,0)</f>
        <v>Viên</v>
      </c>
      <c r="O297" s="39">
        <v>6000</v>
      </c>
      <c r="P297" s="39">
        <v>6000</v>
      </c>
      <c r="Q297" s="39">
        <v>6000</v>
      </c>
      <c r="R297" s="39">
        <v>6000</v>
      </c>
      <c r="S297" s="40">
        <v>24000</v>
      </c>
      <c r="T297" s="19">
        <f>VLOOKUP($B297,G2.PL1!$C$10:$AF$35,17,0)</f>
        <v>889</v>
      </c>
      <c r="U297" s="18">
        <f t="shared" si="9"/>
        <v>21336000</v>
      </c>
      <c r="V297" s="19" t="str">
        <f>VLOOKUP($B297,G2.PL1!$C$10:$AF$35,30,0)</f>
        <v>Công ty Cổ phần Dược Hậu Giang</v>
      </c>
      <c r="W297" s="17" t="s">
        <v>464</v>
      </c>
      <c r="X297" s="56" t="s">
        <v>343</v>
      </c>
      <c r="Y297" s="41" t="s">
        <v>465</v>
      </c>
      <c r="Z297" s="16"/>
      <c r="AA297" s="21" t="e">
        <f>VLOOKUP(W297,#REF!,2,0)</f>
        <v>#REF!</v>
      </c>
      <c r="AB297" s="16"/>
    </row>
    <row r="298" spans="1:28" ht="60">
      <c r="A298" s="38">
        <v>9</v>
      </c>
      <c r="B298" s="38" t="s">
        <v>70</v>
      </c>
      <c r="C298" s="17" t="str">
        <f>VLOOKUP(B298,G2.PL1!$C$10:$D$34,2,0)</f>
        <v xml:space="preserve">Cifga </v>
      </c>
      <c r="D298" s="17" t="str">
        <f>VLOOKUP($B298,G2.PL1!$C$10:$E$34,3,0)</f>
        <v>Ciprofloxacin (dưới dạng Ciprofloxacin hydroclorid)</v>
      </c>
      <c r="E298" s="17" t="str">
        <f>VLOOKUP($B298,G2.PL1!$C$10:$F$34,4,0)</f>
        <v>500mg</v>
      </c>
      <c r="F298" s="17" t="str">
        <f>VLOOKUP($B298,G2.PL1!$C$10:$AF$35,5,0)</f>
        <v>Uống</v>
      </c>
      <c r="G298" s="17" t="str">
        <f>VLOOKUP($B298,G2.PL1!$C$10:$AF$35,6,0)</f>
        <v>viên nén bao phim</v>
      </c>
      <c r="H298" s="17" t="str">
        <f>VLOOKUP($B298,G2.PL1!$C$10:$AF$35,7,0)</f>
        <v>hộp 2 vỉ x 10 viên</v>
      </c>
      <c r="I298" s="38" t="s">
        <v>13</v>
      </c>
      <c r="J298" s="17" t="str">
        <f>VLOOKUP($B298,G2.PL1!$C$10:$AF$35,9,0)</f>
        <v xml:space="preserve">36 tháng </v>
      </c>
      <c r="K298" s="17" t="str">
        <f>VLOOKUP($B298,G2.PL1!$C$10:$AF$35,10,0)</f>
        <v>VD-20549-14</v>
      </c>
      <c r="L298" s="17" t="str">
        <f>VLOOKUP($B298,G2.PL1!$C$10:$AF$35,11,0)</f>
        <v>Công ty Cổ phần Dược Hậu Giang - Chi nhánh nhà máy Dược phẩm DHG tại Hậu Giang</v>
      </c>
      <c r="M298" s="17" t="str">
        <f>VLOOKUP($B298,G2.PL1!$C$10:$AF$35,12,0)</f>
        <v>Việt Nam</v>
      </c>
      <c r="N298" s="17" t="str">
        <f>VLOOKUP($B298,G2.PL1!$C$10:$AF$35,13,0)</f>
        <v>Viên</v>
      </c>
      <c r="O298" s="39">
        <v>6000</v>
      </c>
      <c r="P298" s="39">
        <v>6000</v>
      </c>
      <c r="Q298" s="39">
        <v>6000</v>
      </c>
      <c r="R298" s="39">
        <v>6000</v>
      </c>
      <c r="S298" s="40">
        <v>24000</v>
      </c>
      <c r="T298" s="19">
        <f>VLOOKUP($B298,G2.PL1!$C$10:$AF$35,17,0)</f>
        <v>889</v>
      </c>
      <c r="U298" s="18">
        <f t="shared" si="9"/>
        <v>21336000</v>
      </c>
      <c r="V298" s="19" t="str">
        <f>VLOOKUP($B298,G2.PL1!$C$10:$AF$35,30,0)</f>
        <v>Công ty Cổ phần Dược Hậu Giang</v>
      </c>
      <c r="W298" s="17" t="s">
        <v>466</v>
      </c>
      <c r="X298" s="56" t="s">
        <v>343</v>
      </c>
      <c r="Y298" s="41" t="s">
        <v>467</v>
      </c>
      <c r="Z298" s="16"/>
      <c r="AA298" s="21" t="e">
        <f>VLOOKUP(W298,#REF!,2,0)</f>
        <v>#REF!</v>
      </c>
      <c r="AB298" s="16"/>
    </row>
    <row r="299" spans="1:28" ht="60">
      <c r="A299" s="38">
        <v>9</v>
      </c>
      <c r="B299" s="38" t="s">
        <v>70</v>
      </c>
      <c r="C299" s="17" t="str">
        <f>VLOOKUP(B299,G2.PL1!$C$10:$D$34,2,0)</f>
        <v xml:space="preserve">Cifga </v>
      </c>
      <c r="D299" s="17" t="str">
        <f>VLOOKUP($B299,G2.PL1!$C$10:$E$34,3,0)</f>
        <v>Ciprofloxacin (dưới dạng Ciprofloxacin hydroclorid)</v>
      </c>
      <c r="E299" s="17" t="str">
        <f>VLOOKUP($B299,G2.PL1!$C$10:$F$34,4,0)</f>
        <v>500mg</v>
      </c>
      <c r="F299" s="17" t="str">
        <f>VLOOKUP($B299,G2.PL1!$C$10:$AF$35,5,0)</f>
        <v>Uống</v>
      </c>
      <c r="G299" s="17" t="str">
        <f>VLOOKUP($B299,G2.PL1!$C$10:$AF$35,6,0)</f>
        <v>viên nén bao phim</v>
      </c>
      <c r="H299" s="17" t="str">
        <f>VLOOKUP($B299,G2.PL1!$C$10:$AF$35,7,0)</f>
        <v>hộp 2 vỉ x 10 viên</v>
      </c>
      <c r="I299" s="38" t="s">
        <v>13</v>
      </c>
      <c r="J299" s="17" t="str">
        <f>VLOOKUP($B299,G2.PL1!$C$10:$AF$35,9,0)</f>
        <v xml:space="preserve">36 tháng </v>
      </c>
      <c r="K299" s="17" t="str">
        <f>VLOOKUP($B299,G2.PL1!$C$10:$AF$35,10,0)</f>
        <v>VD-20549-14</v>
      </c>
      <c r="L299" s="17" t="str">
        <f>VLOOKUP($B299,G2.PL1!$C$10:$AF$35,11,0)</f>
        <v>Công ty Cổ phần Dược Hậu Giang - Chi nhánh nhà máy Dược phẩm DHG tại Hậu Giang</v>
      </c>
      <c r="M299" s="17" t="str">
        <f>VLOOKUP($B299,G2.PL1!$C$10:$AF$35,12,0)</f>
        <v>Việt Nam</v>
      </c>
      <c r="N299" s="17" t="str">
        <f>VLOOKUP($B299,G2.PL1!$C$10:$AF$35,13,0)</f>
        <v>Viên</v>
      </c>
      <c r="O299" s="39">
        <v>5000</v>
      </c>
      <c r="P299" s="39">
        <v>5000</v>
      </c>
      <c r="Q299" s="39">
        <v>5000</v>
      </c>
      <c r="R299" s="39">
        <v>10000</v>
      </c>
      <c r="S299" s="40">
        <v>25000</v>
      </c>
      <c r="T299" s="19">
        <f>VLOOKUP($B299,G2.PL1!$C$10:$AF$35,17,0)</f>
        <v>889</v>
      </c>
      <c r="U299" s="18">
        <f t="shared" si="9"/>
        <v>22225000</v>
      </c>
      <c r="V299" s="19" t="str">
        <f>VLOOKUP($B299,G2.PL1!$C$10:$AF$35,30,0)</f>
        <v>Công ty Cổ phần Dược Hậu Giang</v>
      </c>
      <c r="W299" s="17" t="s">
        <v>714</v>
      </c>
      <c r="X299" s="56" t="s">
        <v>343</v>
      </c>
      <c r="Y299" s="41" t="s">
        <v>715</v>
      </c>
      <c r="Z299" s="16"/>
      <c r="AA299" s="21" t="e">
        <f>VLOOKUP(W299,#REF!,2,0)</f>
        <v>#REF!</v>
      </c>
      <c r="AB299" s="16"/>
    </row>
    <row r="300" spans="1:28" ht="60">
      <c r="A300" s="38">
        <v>9</v>
      </c>
      <c r="B300" s="38" t="s">
        <v>70</v>
      </c>
      <c r="C300" s="17" t="str">
        <f>VLOOKUP(B300,G2.PL1!$C$10:$D$34,2,0)</f>
        <v xml:space="preserve">Cifga </v>
      </c>
      <c r="D300" s="17" t="str">
        <f>VLOOKUP($B300,G2.PL1!$C$10:$E$34,3,0)</f>
        <v>Ciprofloxacin (dưới dạng Ciprofloxacin hydroclorid)</v>
      </c>
      <c r="E300" s="17" t="str">
        <f>VLOOKUP($B300,G2.PL1!$C$10:$F$34,4,0)</f>
        <v>500mg</v>
      </c>
      <c r="F300" s="17" t="str">
        <f>VLOOKUP($B300,G2.PL1!$C$10:$AF$35,5,0)</f>
        <v>Uống</v>
      </c>
      <c r="G300" s="17" t="str">
        <f>VLOOKUP($B300,G2.PL1!$C$10:$AF$35,6,0)</f>
        <v>viên nén bao phim</v>
      </c>
      <c r="H300" s="17" t="str">
        <f>VLOOKUP($B300,G2.PL1!$C$10:$AF$35,7,0)</f>
        <v>hộp 2 vỉ x 10 viên</v>
      </c>
      <c r="I300" s="38" t="s">
        <v>13</v>
      </c>
      <c r="J300" s="17" t="str">
        <f>VLOOKUP($B300,G2.PL1!$C$10:$AF$35,9,0)</f>
        <v xml:space="preserve">36 tháng </v>
      </c>
      <c r="K300" s="17" t="str">
        <f>VLOOKUP($B300,G2.PL1!$C$10:$AF$35,10,0)</f>
        <v>VD-20549-14</v>
      </c>
      <c r="L300" s="17" t="str">
        <f>VLOOKUP($B300,G2.PL1!$C$10:$AF$35,11,0)</f>
        <v>Công ty Cổ phần Dược Hậu Giang - Chi nhánh nhà máy Dược phẩm DHG tại Hậu Giang</v>
      </c>
      <c r="M300" s="17" t="str">
        <f>VLOOKUP($B300,G2.PL1!$C$10:$AF$35,12,0)</f>
        <v>Việt Nam</v>
      </c>
      <c r="N300" s="17" t="str">
        <f>VLOOKUP($B300,G2.PL1!$C$10:$AF$35,13,0)</f>
        <v>Viên</v>
      </c>
      <c r="O300" s="39">
        <v>3200</v>
      </c>
      <c r="P300" s="39">
        <v>3200</v>
      </c>
      <c r="Q300" s="39">
        <v>3200</v>
      </c>
      <c r="R300" s="39">
        <v>3200</v>
      </c>
      <c r="S300" s="40">
        <v>12800</v>
      </c>
      <c r="T300" s="19">
        <f>VLOOKUP($B300,G2.PL1!$C$10:$AF$35,17,0)</f>
        <v>889</v>
      </c>
      <c r="U300" s="18">
        <f t="shared" si="9"/>
        <v>11379200</v>
      </c>
      <c r="V300" s="19" t="str">
        <f>VLOOKUP($B300,G2.PL1!$C$10:$AF$35,30,0)</f>
        <v>Công ty Cổ phần Dược Hậu Giang</v>
      </c>
      <c r="W300" s="17" t="s">
        <v>697</v>
      </c>
      <c r="X300" s="56" t="s">
        <v>343</v>
      </c>
      <c r="Y300" s="41" t="s">
        <v>818</v>
      </c>
      <c r="Z300" s="16"/>
      <c r="AA300" s="21" t="e">
        <f>VLOOKUP(W300,#REF!,2,0)</f>
        <v>#REF!</v>
      </c>
      <c r="AB300" s="16"/>
    </row>
    <row r="301" spans="1:28" ht="60">
      <c r="A301" s="38">
        <v>9</v>
      </c>
      <c r="B301" s="38" t="s">
        <v>70</v>
      </c>
      <c r="C301" s="17" t="str">
        <f>VLOOKUP(B301,G2.PL1!$C$10:$D$34,2,0)</f>
        <v xml:space="preserve">Cifga </v>
      </c>
      <c r="D301" s="17" t="str">
        <f>VLOOKUP($B301,G2.PL1!$C$10:$E$34,3,0)</f>
        <v>Ciprofloxacin (dưới dạng Ciprofloxacin hydroclorid)</v>
      </c>
      <c r="E301" s="17" t="str">
        <f>VLOOKUP($B301,G2.PL1!$C$10:$F$34,4,0)</f>
        <v>500mg</v>
      </c>
      <c r="F301" s="17" t="str">
        <f>VLOOKUP($B301,G2.PL1!$C$10:$AF$35,5,0)</f>
        <v>Uống</v>
      </c>
      <c r="G301" s="17" t="str">
        <f>VLOOKUP($B301,G2.PL1!$C$10:$AF$35,6,0)</f>
        <v>viên nén bao phim</v>
      </c>
      <c r="H301" s="17" t="str">
        <f>VLOOKUP($B301,G2.PL1!$C$10:$AF$35,7,0)</f>
        <v>hộp 2 vỉ x 10 viên</v>
      </c>
      <c r="I301" s="38" t="s">
        <v>13</v>
      </c>
      <c r="J301" s="17" t="str">
        <f>VLOOKUP($B301,G2.PL1!$C$10:$AF$35,9,0)</f>
        <v xml:space="preserve">36 tháng </v>
      </c>
      <c r="K301" s="17" t="str">
        <f>VLOOKUP($B301,G2.PL1!$C$10:$AF$35,10,0)</f>
        <v>VD-20549-14</v>
      </c>
      <c r="L301" s="17" t="str">
        <f>VLOOKUP($B301,G2.PL1!$C$10:$AF$35,11,0)</f>
        <v>Công ty Cổ phần Dược Hậu Giang - Chi nhánh nhà máy Dược phẩm DHG tại Hậu Giang</v>
      </c>
      <c r="M301" s="17" t="str">
        <f>VLOOKUP($B301,G2.PL1!$C$10:$AF$35,12,0)</f>
        <v>Việt Nam</v>
      </c>
      <c r="N301" s="17" t="str">
        <f>VLOOKUP($B301,G2.PL1!$C$10:$AF$35,13,0)</f>
        <v>Viên</v>
      </c>
      <c r="O301" s="39">
        <v>1220</v>
      </c>
      <c r="P301" s="39">
        <v>1080</v>
      </c>
      <c r="Q301" s="39">
        <v>1170</v>
      </c>
      <c r="R301" s="39">
        <v>1230</v>
      </c>
      <c r="S301" s="40">
        <v>4700</v>
      </c>
      <c r="T301" s="19">
        <f>VLOOKUP($B301,G2.PL1!$C$10:$AF$35,17,0)</f>
        <v>889</v>
      </c>
      <c r="U301" s="18">
        <f t="shared" si="9"/>
        <v>4178300</v>
      </c>
      <c r="V301" s="19" t="str">
        <f>VLOOKUP($B301,G2.PL1!$C$10:$AF$35,30,0)</f>
        <v>Công ty Cổ phần Dược Hậu Giang</v>
      </c>
      <c r="W301" s="17" t="s">
        <v>476</v>
      </c>
      <c r="X301" s="56" t="s">
        <v>343</v>
      </c>
      <c r="Y301" s="41" t="s">
        <v>477</v>
      </c>
      <c r="Z301" s="16"/>
      <c r="AA301" s="21" t="e">
        <f>VLOOKUP(W301,#REF!,2,0)</f>
        <v>#REF!</v>
      </c>
      <c r="AB301" s="16"/>
    </row>
    <row r="302" spans="1:28" ht="60">
      <c r="A302" s="38">
        <v>9</v>
      </c>
      <c r="B302" s="38" t="s">
        <v>70</v>
      </c>
      <c r="C302" s="17" t="str">
        <f>VLOOKUP(B302,G2.PL1!$C$10:$D$34,2,0)</f>
        <v xml:space="preserve">Cifga </v>
      </c>
      <c r="D302" s="17" t="str">
        <f>VLOOKUP($B302,G2.PL1!$C$10:$E$34,3,0)</f>
        <v>Ciprofloxacin (dưới dạng Ciprofloxacin hydroclorid)</v>
      </c>
      <c r="E302" s="17" t="str">
        <f>VLOOKUP($B302,G2.PL1!$C$10:$F$34,4,0)</f>
        <v>500mg</v>
      </c>
      <c r="F302" s="17" t="str">
        <f>VLOOKUP($B302,G2.PL1!$C$10:$AF$35,5,0)</f>
        <v>Uống</v>
      </c>
      <c r="G302" s="17" t="str">
        <f>VLOOKUP($B302,G2.PL1!$C$10:$AF$35,6,0)</f>
        <v>viên nén bao phim</v>
      </c>
      <c r="H302" s="17" t="str">
        <f>VLOOKUP($B302,G2.PL1!$C$10:$AF$35,7,0)</f>
        <v>hộp 2 vỉ x 10 viên</v>
      </c>
      <c r="I302" s="38" t="s">
        <v>13</v>
      </c>
      <c r="J302" s="17" t="str">
        <f>VLOOKUP($B302,G2.PL1!$C$10:$AF$35,9,0)</f>
        <v xml:space="preserve">36 tháng </v>
      </c>
      <c r="K302" s="17" t="str">
        <f>VLOOKUP($B302,G2.PL1!$C$10:$AF$35,10,0)</f>
        <v>VD-20549-14</v>
      </c>
      <c r="L302" s="17" t="str">
        <f>VLOOKUP($B302,G2.PL1!$C$10:$AF$35,11,0)</f>
        <v>Công ty Cổ phần Dược Hậu Giang - Chi nhánh nhà máy Dược phẩm DHG tại Hậu Giang</v>
      </c>
      <c r="M302" s="17" t="str">
        <f>VLOOKUP($B302,G2.PL1!$C$10:$AF$35,12,0)</f>
        <v>Việt Nam</v>
      </c>
      <c r="N302" s="17" t="str">
        <f>VLOOKUP($B302,G2.PL1!$C$10:$AF$35,13,0)</f>
        <v>Viên</v>
      </c>
      <c r="O302" s="39">
        <v>11040</v>
      </c>
      <c r="P302" s="39">
        <v>11040</v>
      </c>
      <c r="Q302" s="39">
        <v>11040</v>
      </c>
      <c r="R302" s="39">
        <v>11040</v>
      </c>
      <c r="S302" s="40">
        <v>44160</v>
      </c>
      <c r="T302" s="19">
        <f>VLOOKUP($B302,G2.PL1!$C$10:$AF$35,17,0)</f>
        <v>889</v>
      </c>
      <c r="U302" s="18">
        <f t="shared" si="9"/>
        <v>39258240</v>
      </c>
      <c r="V302" s="19" t="str">
        <f>VLOOKUP($B302,G2.PL1!$C$10:$AF$35,30,0)</f>
        <v>Công ty Cổ phần Dược Hậu Giang</v>
      </c>
      <c r="W302" s="17" t="s">
        <v>213</v>
      </c>
      <c r="X302" s="56" t="s">
        <v>214</v>
      </c>
      <c r="Y302" s="41" t="s">
        <v>215</v>
      </c>
      <c r="Z302" s="16"/>
      <c r="AA302" s="21" t="e">
        <f>VLOOKUP(W302,#REF!,2,0)</f>
        <v>#REF!</v>
      </c>
      <c r="AB302" s="16"/>
    </row>
    <row r="303" spans="1:28" ht="60">
      <c r="A303" s="38">
        <v>9</v>
      </c>
      <c r="B303" s="38" t="s">
        <v>70</v>
      </c>
      <c r="C303" s="17" t="str">
        <f>VLOOKUP(B303,G2.PL1!$C$10:$D$34,2,0)</f>
        <v xml:space="preserve">Cifga </v>
      </c>
      <c r="D303" s="17" t="str">
        <f>VLOOKUP($B303,G2.PL1!$C$10:$E$34,3,0)</f>
        <v>Ciprofloxacin (dưới dạng Ciprofloxacin hydroclorid)</v>
      </c>
      <c r="E303" s="17" t="str">
        <f>VLOOKUP($B303,G2.PL1!$C$10:$F$34,4,0)</f>
        <v>500mg</v>
      </c>
      <c r="F303" s="17" t="str">
        <f>VLOOKUP($B303,G2.PL1!$C$10:$AF$35,5,0)</f>
        <v>Uống</v>
      </c>
      <c r="G303" s="17" t="str">
        <f>VLOOKUP($B303,G2.PL1!$C$10:$AF$35,6,0)</f>
        <v>viên nén bao phim</v>
      </c>
      <c r="H303" s="17" t="str">
        <f>VLOOKUP($B303,G2.PL1!$C$10:$AF$35,7,0)</f>
        <v>hộp 2 vỉ x 10 viên</v>
      </c>
      <c r="I303" s="38" t="s">
        <v>13</v>
      </c>
      <c r="J303" s="17" t="str">
        <f>VLOOKUP($B303,G2.PL1!$C$10:$AF$35,9,0)</f>
        <v xml:space="preserve">36 tháng </v>
      </c>
      <c r="K303" s="17" t="str">
        <f>VLOOKUP($B303,G2.PL1!$C$10:$AF$35,10,0)</f>
        <v>VD-20549-14</v>
      </c>
      <c r="L303" s="17" t="str">
        <f>VLOOKUP($B303,G2.PL1!$C$10:$AF$35,11,0)</f>
        <v>Công ty Cổ phần Dược Hậu Giang - Chi nhánh nhà máy Dược phẩm DHG tại Hậu Giang</v>
      </c>
      <c r="M303" s="17" t="str">
        <f>VLOOKUP($B303,G2.PL1!$C$10:$AF$35,12,0)</f>
        <v>Việt Nam</v>
      </c>
      <c r="N303" s="17" t="str">
        <f>VLOOKUP($B303,G2.PL1!$C$10:$AF$35,13,0)</f>
        <v>Viên</v>
      </c>
      <c r="O303" s="39">
        <v>15000</v>
      </c>
      <c r="P303" s="39">
        <v>15000</v>
      </c>
      <c r="Q303" s="39">
        <v>15000</v>
      </c>
      <c r="R303" s="39">
        <v>15000</v>
      </c>
      <c r="S303" s="40">
        <v>60000</v>
      </c>
      <c r="T303" s="19">
        <f>VLOOKUP($B303,G2.PL1!$C$10:$AF$35,17,0)</f>
        <v>889</v>
      </c>
      <c r="U303" s="18">
        <f t="shared" si="9"/>
        <v>53340000</v>
      </c>
      <c r="V303" s="19" t="str">
        <f>VLOOKUP($B303,G2.PL1!$C$10:$AF$35,30,0)</f>
        <v>Công ty Cổ phần Dược Hậu Giang</v>
      </c>
      <c r="W303" s="17" t="s">
        <v>345</v>
      </c>
      <c r="X303" s="56" t="s">
        <v>214</v>
      </c>
      <c r="Y303" s="41" t="s">
        <v>346</v>
      </c>
      <c r="Z303" s="16"/>
      <c r="AA303" s="21" t="e">
        <f>VLOOKUP(W303,#REF!,2,0)</f>
        <v>#REF!</v>
      </c>
      <c r="AB303" s="16"/>
    </row>
    <row r="304" spans="1:28" ht="60">
      <c r="A304" s="38">
        <v>9</v>
      </c>
      <c r="B304" s="38" t="s">
        <v>70</v>
      </c>
      <c r="C304" s="17" t="str">
        <f>VLOOKUP(B304,G2.PL1!$C$10:$D$34,2,0)</f>
        <v xml:space="preserve">Cifga </v>
      </c>
      <c r="D304" s="17" t="str">
        <f>VLOOKUP($B304,G2.PL1!$C$10:$E$34,3,0)</f>
        <v>Ciprofloxacin (dưới dạng Ciprofloxacin hydroclorid)</v>
      </c>
      <c r="E304" s="17" t="str">
        <f>VLOOKUP($B304,G2.PL1!$C$10:$F$34,4,0)</f>
        <v>500mg</v>
      </c>
      <c r="F304" s="17" t="str">
        <f>VLOOKUP($B304,G2.PL1!$C$10:$AF$35,5,0)</f>
        <v>Uống</v>
      </c>
      <c r="G304" s="17" t="str">
        <f>VLOOKUP($B304,G2.PL1!$C$10:$AF$35,6,0)</f>
        <v>viên nén bao phim</v>
      </c>
      <c r="H304" s="17" t="str">
        <f>VLOOKUP($B304,G2.PL1!$C$10:$AF$35,7,0)</f>
        <v>hộp 2 vỉ x 10 viên</v>
      </c>
      <c r="I304" s="38" t="s">
        <v>13</v>
      </c>
      <c r="J304" s="17" t="str">
        <f>VLOOKUP($B304,G2.PL1!$C$10:$AF$35,9,0)</f>
        <v xml:space="preserve">36 tháng </v>
      </c>
      <c r="K304" s="17" t="str">
        <f>VLOOKUP($B304,G2.PL1!$C$10:$AF$35,10,0)</f>
        <v>VD-20549-14</v>
      </c>
      <c r="L304" s="17" t="str">
        <f>VLOOKUP($B304,G2.PL1!$C$10:$AF$35,11,0)</f>
        <v>Công ty Cổ phần Dược Hậu Giang - Chi nhánh nhà máy Dược phẩm DHG tại Hậu Giang</v>
      </c>
      <c r="M304" s="17" t="str">
        <f>VLOOKUP($B304,G2.PL1!$C$10:$AF$35,12,0)</f>
        <v>Việt Nam</v>
      </c>
      <c r="N304" s="17" t="str">
        <f>VLOOKUP($B304,G2.PL1!$C$10:$AF$35,13,0)</f>
        <v>Viên</v>
      </c>
      <c r="O304" s="39">
        <v>6380</v>
      </c>
      <c r="P304" s="39">
        <v>6380</v>
      </c>
      <c r="Q304" s="39">
        <v>6380</v>
      </c>
      <c r="R304" s="39">
        <v>6380</v>
      </c>
      <c r="S304" s="40">
        <v>25520</v>
      </c>
      <c r="T304" s="19">
        <f>VLOOKUP($B304,G2.PL1!$C$10:$AF$35,17,0)</f>
        <v>889</v>
      </c>
      <c r="U304" s="18">
        <f t="shared" si="9"/>
        <v>22687280</v>
      </c>
      <c r="V304" s="19" t="str">
        <f>VLOOKUP($B304,G2.PL1!$C$10:$AF$35,30,0)</f>
        <v>Công ty Cổ phần Dược Hậu Giang</v>
      </c>
      <c r="W304" s="17" t="s">
        <v>216</v>
      </c>
      <c r="X304" s="56" t="s">
        <v>214</v>
      </c>
      <c r="Y304" s="41" t="s">
        <v>217</v>
      </c>
      <c r="Z304" s="16"/>
      <c r="AA304" s="21" t="e">
        <f>VLOOKUP(W304,#REF!,2,0)</f>
        <v>#REF!</v>
      </c>
      <c r="AB304" s="16"/>
    </row>
    <row r="305" spans="1:28" ht="60">
      <c r="A305" s="38">
        <v>9</v>
      </c>
      <c r="B305" s="38" t="s">
        <v>70</v>
      </c>
      <c r="C305" s="17" t="str">
        <f>VLOOKUP(B305,G2.PL1!$C$10:$D$34,2,0)</f>
        <v xml:space="preserve">Cifga </v>
      </c>
      <c r="D305" s="17" t="str">
        <f>VLOOKUP($B305,G2.PL1!$C$10:$E$34,3,0)</f>
        <v>Ciprofloxacin (dưới dạng Ciprofloxacin hydroclorid)</v>
      </c>
      <c r="E305" s="17" t="str">
        <f>VLOOKUP($B305,G2.PL1!$C$10:$F$34,4,0)</f>
        <v>500mg</v>
      </c>
      <c r="F305" s="17" t="str">
        <f>VLOOKUP($B305,G2.PL1!$C$10:$AF$35,5,0)</f>
        <v>Uống</v>
      </c>
      <c r="G305" s="17" t="str">
        <f>VLOOKUP($B305,G2.PL1!$C$10:$AF$35,6,0)</f>
        <v>viên nén bao phim</v>
      </c>
      <c r="H305" s="17" t="str">
        <f>VLOOKUP($B305,G2.PL1!$C$10:$AF$35,7,0)</f>
        <v>hộp 2 vỉ x 10 viên</v>
      </c>
      <c r="I305" s="38" t="s">
        <v>13</v>
      </c>
      <c r="J305" s="17" t="str">
        <f>VLOOKUP($B305,G2.PL1!$C$10:$AF$35,9,0)</f>
        <v xml:space="preserve">36 tháng </v>
      </c>
      <c r="K305" s="17" t="str">
        <f>VLOOKUP($B305,G2.PL1!$C$10:$AF$35,10,0)</f>
        <v>VD-20549-14</v>
      </c>
      <c r="L305" s="17" t="str">
        <f>VLOOKUP($B305,G2.PL1!$C$10:$AF$35,11,0)</f>
        <v>Công ty Cổ phần Dược Hậu Giang - Chi nhánh nhà máy Dược phẩm DHG tại Hậu Giang</v>
      </c>
      <c r="M305" s="17" t="str">
        <f>VLOOKUP($B305,G2.PL1!$C$10:$AF$35,12,0)</f>
        <v>Việt Nam</v>
      </c>
      <c r="N305" s="17" t="str">
        <f>VLOOKUP($B305,G2.PL1!$C$10:$AF$35,13,0)</f>
        <v>Viên</v>
      </c>
      <c r="O305" s="39">
        <v>2000</v>
      </c>
      <c r="P305" s="39">
        <v>3000</v>
      </c>
      <c r="Q305" s="39">
        <v>5000</v>
      </c>
      <c r="R305" s="39">
        <v>5000</v>
      </c>
      <c r="S305" s="40">
        <v>15000</v>
      </c>
      <c r="T305" s="19">
        <f>VLOOKUP($B305,G2.PL1!$C$10:$AF$35,17,0)</f>
        <v>889</v>
      </c>
      <c r="U305" s="18">
        <f t="shared" si="9"/>
        <v>13335000</v>
      </c>
      <c r="V305" s="19" t="str">
        <f>VLOOKUP($B305,G2.PL1!$C$10:$AF$35,30,0)</f>
        <v>Công ty Cổ phần Dược Hậu Giang</v>
      </c>
      <c r="W305" s="17" t="s">
        <v>478</v>
      </c>
      <c r="X305" s="56" t="s">
        <v>214</v>
      </c>
      <c r="Y305" s="41" t="s">
        <v>479</v>
      </c>
      <c r="Z305" s="16"/>
      <c r="AA305" s="21" t="e">
        <f>VLOOKUP(W305,#REF!,2,0)</f>
        <v>#REF!</v>
      </c>
      <c r="AB305" s="16"/>
    </row>
    <row r="306" spans="1:28" ht="60">
      <c r="A306" s="38">
        <v>9</v>
      </c>
      <c r="B306" s="38" t="s">
        <v>70</v>
      </c>
      <c r="C306" s="17" t="str">
        <f>VLOOKUP(B306,G2.PL1!$C$10:$D$34,2,0)</f>
        <v xml:space="preserve">Cifga </v>
      </c>
      <c r="D306" s="17" t="str">
        <f>VLOOKUP($B306,G2.PL1!$C$10:$E$34,3,0)</f>
        <v>Ciprofloxacin (dưới dạng Ciprofloxacin hydroclorid)</v>
      </c>
      <c r="E306" s="17" t="str">
        <f>VLOOKUP($B306,G2.PL1!$C$10:$F$34,4,0)</f>
        <v>500mg</v>
      </c>
      <c r="F306" s="17" t="str">
        <f>VLOOKUP($B306,G2.PL1!$C$10:$AF$35,5,0)</f>
        <v>Uống</v>
      </c>
      <c r="G306" s="17" t="str">
        <f>VLOOKUP($B306,G2.PL1!$C$10:$AF$35,6,0)</f>
        <v>viên nén bao phim</v>
      </c>
      <c r="H306" s="17" t="str">
        <f>VLOOKUP($B306,G2.PL1!$C$10:$AF$35,7,0)</f>
        <v>hộp 2 vỉ x 10 viên</v>
      </c>
      <c r="I306" s="38" t="s">
        <v>13</v>
      </c>
      <c r="J306" s="17" t="str">
        <f>VLOOKUP($B306,G2.PL1!$C$10:$AF$35,9,0)</f>
        <v xml:space="preserve">36 tháng </v>
      </c>
      <c r="K306" s="17" t="str">
        <f>VLOOKUP($B306,G2.PL1!$C$10:$AF$35,10,0)</f>
        <v>VD-20549-14</v>
      </c>
      <c r="L306" s="17" t="str">
        <f>VLOOKUP($B306,G2.PL1!$C$10:$AF$35,11,0)</f>
        <v>Công ty Cổ phần Dược Hậu Giang - Chi nhánh nhà máy Dược phẩm DHG tại Hậu Giang</v>
      </c>
      <c r="M306" s="17" t="str">
        <f>VLOOKUP($B306,G2.PL1!$C$10:$AF$35,12,0)</f>
        <v>Việt Nam</v>
      </c>
      <c r="N306" s="17" t="str">
        <f>VLOOKUP($B306,G2.PL1!$C$10:$AF$35,13,0)</f>
        <v>Viên</v>
      </c>
      <c r="O306" s="39">
        <v>6000</v>
      </c>
      <c r="P306" s="39">
        <v>5500</v>
      </c>
      <c r="Q306" s="39">
        <v>7500</v>
      </c>
      <c r="R306" s="39">
        <v>6000</v>
      </c>
      <c r="S306" s="40">
        <v>25000</v>
      </c>
      <c r="T306" s="19">
        <f>VLOOKUP($B306,G2.PL1!$C$10:$AF$35,17,0)</f>
        <v>889</v>
      </c>
      <c r="U306" s="18">
        <f t="shared" si="9"/>
        <v>22225000</v>
      </c>
      <c r="V306" s="19" t="str">
        <f>VLOOKUP($B306,G2.PL1!$C$10:$AF$35,30,0)</f>
        <v>Công ty Cổ phần Dược Hậu Giang</v>
      </c>
      <c r="W306" s="17" t="s">
        <v>480</v>
      </c>
      <c r="X306" s="56" t="s">
        <v>214</v>
      </c>
      <c r="Y306" s="41" t="s">
        <v>481</v>
      </c>
      <c r="Z306" s="16"/>
      <c r="AA306" s="21" t="e">
        <f>VLOOKUP(W306,#REF!,2,0)</f>
        <v>#REF!</v>
      </c>
      <c r="AB306" s="16"/>
    </row>
    <row r="307" spans="1:28" ht="60">
      <c r="A307" s="38">
        <v>9</v>
      </c>
      <c r="B307" s="38" t="s">
        <v>70</v>
      </c>
      <c r="C307" s="17" t="str">
        <f>VLOOKUP(B307,G2.PL1!$C$10:$D$34,2,0)</f>
        <v xml:space="preserve">Cifga </v>
      </c>
      <c r="D307" s="17" t="str">
        <f>VLOOKUP($B307,G2.PL1!$C$10:$E$34,3,0)</f>
        <v>Ciprofloxacin (dưới dạng Ciprofloxacin hydroclorid)</v>
      </c>
      <c r="E307" s="17" t="str">
        <f>VLOOKUP($B307,G2.PL1!$C$10:$F$34,4,0)</f>
        <v>500mg</v>
      </c>
      <c r="F307" s="17" t="str">
        <f>VLOOKUP($B307,G2.PL1!$C$10:$AF$35,5,0)</f>
        <v>Uống</v>
      </c>
      <c r="G307" s="17" t="str">
        <f>VLOOKUP($B307,G2.PL1!$C$10:$AF$35,6,0)</f>
        <v>viên nén bao phim</v>
      </c>
      <c r="H307" s="17" t="str">
        <f>VLOOKUP($B307,G2.PL1!$C$10:$AF$35,7,0)</f>
        <v>hộp 2 vỉ x 10 viên</v>
      </c>
      <c r="I307" s="38" t="s">
        <v>13</v>
      </c>
      <c r="J307" s="17" t="str">
        <f>VLOOKUP($B307,G2.PL1!$C$10:$AF$35,9,0)</f>
        <v xml:space="preserve">36 tháng </v>
      </c>
      <c r="K307" s="17" t="str">
        <f>VLOOKUP($B307,G2.PL1!$C$10:$AF$35,10,0)</f>
        <v>VD-20549-14</v>
      </c>
      <c r="L307" s="17" t="str">
        <f>VLOOKUP($B307,G2.PL1!$C$10:$AF$35,11,0)</f>
        <v>Công ty Cổ phần Dược Hậu Giang - Chi nhánh nhà máy Dược phẩm DHG tại Hậu Giang</v>
      </c>
      <c r="M307" s="17" t="str">
        <f>VLOOKUP($B307,G2.PL1!$C$10:$AF$35,12,0)</f>
        <v>Việt Nam</v>
      </c>
      <c r="N307" s="17" t="str">
        <f>VLOOKUP($B307,G2.PL1!$C$10:$AF$35,13,0)</f>
        <v>Viên</v>
      </c>
      <c r="O307" s="39">
        <v>2500</v>
      </c>
      <c r="P307" s="39">
        <v>2500</v>
      </c>
      <c r="Q307" s="39">
        <v>2500</v>
      </c>
      <c r="R307" s="39">
        <v>2500</v>
      </c>
      <c r="S307" s="40">
        <v>10000</v>
      </c>
      <c r="T307" s="19">
        <f>VLOOKUP($B307,G2.PL1!$C$10:$AF$35,17,0)</f>
        <v>889</v>
      </c>
      <c r="U307" s="18">
        <f t="shared" si="9"/>
        <v>8890000</v>
      </c>
      <c r="V307" s="19" t="str">
        <f>VLOOKUP($B307,G2.PL1!$C$10:$AF$35,30,0)</f>
        <v>Công ty Cổ phần Dược Hậu Giang</v>
      </c>
      <c r="W307" s="17" t="s">
        <v>482</v>
      </c>
      <c r="X307" s="56" t="s">
        <v>214</v>
      </c>
      <c r="Y307" s="41" t="s">
        <v>483</v>
      </c>
      <c r="Z307" s="16"/>
      <c r="AA307" s="21" t="e">
        <f>VLOOKUP(W307,#REF!,2,0)</f>
        <v>#REF!</v>
      </c>
      <c r="AB307" s="16"/>
    </row>
    <row r="308" spans="1:28" ht="60">
      <c r="A308" s="38">
        <v>9</v>
      </c>
      <c r="B308" s="38" t="s">
        <v>70</v>
      </c>
      <c r="C308" s="17" t="str">
        <f>VLOOKUP(B308,G2.PL1!$C$10:$D$34,2,0)</f>
        <v xml:space="preserve">Cifga </v>
      </c>
      <c r="D308" s="17" t="str">
        <f>VLOOKUP($B308,G2.PL1!$C$10:$E$34,3,0)</f>
        <v>Ciprofloxacin (dưới dạng Ciprofloxacin hydroclorid)</v>
      </c>
      <c r="E308" s="17" t="str">
        <f>VLOOKUP($B308,G2.PL1!$C$10:$F$34,4,0)</f>
        <v>500mg</v>
      </c>
      <c r="F308" s="17" t="str">
        <f>VLOOKUP($B308,G2.PL1!$C$10:$AF$35,5,0)</f>
        <v>Uống</v>
      </c>
      <c r="G308" s="17" t="str">
        <f>VLOOKUP($B308,G2.PL1!$C$10:$AF$35,6,0)</f>
        <v>viên nén bao phim</v>
      </c>
      <c r="H308" s="17" t="str">
        <f>VLOOKUP($B308,G2.PL1!$C$10:$AF$35,7,0)</f>
        <v>hộp 2 vỉ x 10 viên</v>
      </c>
      <c r="I308" s="38" t="s">
        <v>13</v>
      </c>
      <c r="J308" s="17" t="str">
        <f>VLOOKUP($B308,G2.PL1!$C$10:$AF$35,9,0)</f>
        <v xml:space="preserve">36 tháng </v>
      </c>
      <c r="K308" s="17" t="str">
        <f>VLOOKUP($B308,G2.PL1!$C$10:$AF$35,10,0)</f>
        <v>VD-20549-14</v>
      </c>
      <c r="L308" s="17" t="str">
        <f>VLOOKUP($B308,G2.PL1!$C$10:$AF$35,11,0)</f>
        <v>Công ty Cổ phần Dược Hậu Giang - Chi nhánh nhà máy Dược phẩm DHG tại Hậu Giang</v>
      </c>
      <c r="M308" s="17" t="str">
        <f>VLOOKUP($B308,G2.PL1!$C$10:$AF$35,12,0)</f>
        <v>Việt Nam</v>
      </c>
      <c r="N308" s="17" t="str">
        <f>VLOOKUP($B308,G2.PL1!$C$10:$AF$35,13,0)</f>
        <v>Viên</v>
      </c>
      <c r="O308" s="39">
        <v>2000</v>
      </c>
      <c r="P308" s="39">
        <v>2000</v>
      </c>
      <c r="Q308" s="39">
        <v>2000</v>
      </c>
      <c r="R308" s="39">
        <v>2000</v>
      </c>
      <c r="S308" s="40">
        <v>8000</v>
      </c>
      <c r="T308" s="19">
        <f>VLOOKUP($B308,G2.PL1!$C$10:$AF$35,17,0)</f>
        <v>889</v>
      </c>
      <c r="U308" s="18">
        <f t="shared" si="9"/>
        <v>7112000</v>
      </c>
      <c r="V308" s="19" t="str">
        <f>VLOOKUP($B308,G2.PL1!$C$10:$AF$35,30,0)</f>
        <v>Công ty Cổ phần Dược Hậu Giang</v>
      </c>
      <c r="W308" s="17" t="s">
        <v>484</v>
      </c>
      <c r="X308" s="56" t="s">
        <v>214</v>
      </c>
      <c r="Y308" s="41" t="s">
        <v>485</v>
      </c>
      <c r="Z308" s="16"/>
      <c r="AA308" s="21" t="e">
        <f>VLOOKUP(W308,#REF!,2,0)</f>
        <v>#REF!</v>
      </c>
      <c r="AB308" s="16"/>
    </row>
    <row r="309" spans="1:28" ht="60">
      <c r="A309" s="38">
        <v>9</v>
      </c>
      <c r="B309" s="38" t="s">
        <v>70</v>
      </c>
      <c r="C309" s="17" t="str">
        <f>VLOOKUP(B309,G2.PL1!$C$10:$D$34,2,0)</f>
        <v xml:space="preserve">Cifga </v>
      </c>
      <c r="D309" s="17" t="str">
        <f>VLOOKUP($B309,G2.PL1!$C$10:$E$34,3,0)</f>
        <v>Ciprofloxacin (dưới dạng Ciprofloxacin hydroclorid)</v>
      </c>
      <c r="E309" s="17" t="str">
        <f>VLOOKUP($B309,G2.PL1!$C$10:$F$34,4,0)</f>
        <v>500mg</v>
      </c>
      <c r="F309" s="17" t="str">
        <f>VLOOKUP($B309,G2.PL1!$C$10:$AF$35,5,0)</f>
        <v>Uống</v>
      </c>
      <c r="G309" s="17" t="str">
        <f>VLOOKUP($B309,G2.PL1!$C$10:$AF$35,6,0)</f>
        <v>viên nén bao phim</v>
      </c>
      <c r="H309" s="17" t="str">
        <f>VLOOKUP($B309,G2.PL1!$C$10:$AF$35,7,0)</f>
        <v>hộp 2 vỉ x 10 viên</v>
      </c>
      <c r="I309" s="38" t="s">
        <v>13</v>
      </c>
      <c r="J309" s="17" t="str">
        <f>VLOOKUP($B309,G2.PL1!$C$10:$AF$35,9,0)</f>
        <v xml:space="preserve">36 tháng </v>
      </c>
      <c r="K309" s="17" t="str">
        <f>VLOOKUP($B309,G2.PL1!$C$10:$AF$35,10,0)</f>
        <v>VD-20549-14</v>
      </c>
      <c r="L309" s="17" t="str">
        <f>VLOOKUP($B309,G2.PL1!$C$10:$AF$35,11,0)</f>
        <v>Công ty Cổ phần Dược Hậu Giang - Chi nhánh nhà máy Dược phẩm DHG tại Hậu Giang</v>
      </c>
      <c r="M309" s="17" t="str">
        <f>VLOOKUP($B309,G2.PL1!$C$10:$AF$35,12,0)</f>
        <v>Việt Nam</v>
      </c>
      <c r="N309" s="17" t="str">
        <f>VLOOKUP($B309,G2.PL1!$C$10:$AF$35,13,0)</f>
        <v>Viên</v>
      </c>
      <c r="O309" s="39">
        <v>9750</v>
      </c>
      <c r="P309" s="39">
        <v>9750</v>
      </c>
      <c r="Q309" s="39">
        <v>9750</v>
      </c>
      <c r="R309" s="39">
        <v>9750</v>
      </c>
      <c r="S309" s="40">
        <v>39000</v>
      </c>
      <c r="T309" s="19">
        <f>VLOOKUP($B309,G2.PL1!$C$10:$AF$35,17,0)</f>
        <v>889</v>
      </c>
      <c r="U309" s="18">
        <f t="shared" si="9"/>
        <v>34671000</v>
      </c>
      <c r="V309" s="19" t="str">
        <f>VLOOKUP($B309,G2.PL1!$C$10:$AF$35,30,0)</f>
        <v>Công ty Cổ phần Dược Hậu Giang</v>
      </c>
      <c r="W309" s="17" t="s">
        <v>716</v>
      </c>
      <c r="X309" s="56" t="s">
        <v>214</v>
      </c>
      <c r="Y309" s="41" t="s">
        <v>717</v>
      </c>
      <c r="Z309" s="16"/>
      <c r="AA309" s="21" t="e">
        <f>VLOOKUP(W309,#REF!,2,0)</f>
        <v>#REF!</v>
      </c>
      <c r="AB309" s="16"/>
    </row>
    <row r="310" spans="1:28" ht="60">
      <c r="A310" s="38">
        <v>9</v>
      </c>
      <c r="B310" s="38" t="s">
        <v>70</v>
      </c>
      <c r="C310" s="17" t="str">
        <f>VLOOKUP(B310,G2.PL1!$C$10:$D$34,2,0)</f>
        <v xml:space="preserve">Cifga </v>
      </c>
      <c r="D310" s="17" t="str">
        <f>VLOOKUP($B310,G2.PL1!$C$10:$E$34,3,0)</f>
        <v>Ciprofloxacin (dưới dạng Ciprofloxacin hydroclorid)</v>
      </c>
      <c r="E310" s="17" t="str">
        <f>VLOOKUP($B310,G2.PL1!$C$10:$F$34,4,0)</f>
        <v>500mg</v>
      </c>
      <c r="F310" s="17" t="str">
        <f>VLOOKUP($B310,G2.PL1!$C$10:$AF$35,5,0)</f>
        <v>Uống</v>
      </c>
      <c r="G310" s="17" t="str">
        <f>VLOOKUP($B310,G2.PL1!$C$10:$AF$35,6,0)</f>
        <v>viên nén bao phim</v>
      </c>
      <c r="H310" s="17" t="str">
        <f>VLOOKUP($B310,G2.PL1!$C$10:$AF$35,7,0)</f>
        <v>hộp 2 vỉ x 10 viên</v>
      </c>
      <c r="I310" s="38" t="s">
        <v>13</v>
      </c>
      <c r="J310" s="17" t="str">
        <f>VLOOKUP($B310,G2.PL1!$C$10:$AF$35,9,0)</f>
        <v xml:space="preserve">36 tháng </v>
      </c>
      <c r="K310" s="17" t="str">
        <f>VLOOKUP($B310,G2.PL1!$C$10:$AF$35,10,0)</f>
        <v>VD-20549-14</v>
      </c>
      <c r="L310" s="17" t="str">
        <f>VLOOKUP($B310,G2.PL1!$C$10:$AF$35,11,0)</f>
        <v>Công ty Cổ phần Dược Hậu Giang - Chi nhánh nhà máy Dược phẩm DHG tại Hậu Giang</v>
      </c>
      <c r="M310" s="17" t="str">
        <f>VLOOKUP($B310,G2.PL1!$C$10:$AF$35,12,0)</f>
        <v>Việt Nam</v>
      </c>
      <c r="N310" s="17" t="str">
        <f>VLOOKUP($B310,G2.PL1!$C$10:$AF$35,13,0)</f>
        <v>Viên</v>
      </c>
      <c r="O310" s="39">
        <v>4500</v>
      </c>
      <c r="P310" s="39">
        <v>4500</v>
      </c>
      <c r="Q310" s="39">
        <v>4500</v>
      </c>
      <c r="R310" s="39">
        <v>4500</v>
      </c>
      <c r="S310" s="40">
        <v>18000</v>
      </c>
      <c r="T310" s="19">
        <f>VLOOKUP($B310,G2.PL1!$C$10:$AF$35,17,0)</f>
        <v>889</v>
      </c>
      <c r="U310" s="18">
        <f t="shared" si="9"/>
        <v>16002000</v>
      </c>
      <c r="V310" s="19" t="str">
        <f>VLOOKUP($B310,G2.PL1!$C$10:$AF$35,30,0)</f>
        <v>Công ty Cổ phần Dược Hậu Giang</v>
      </c>
      <c r="W310" s="17" t="s">
        <v>488</v>
      </c>
      <c r="X310" s="56" t="s">
        <v>214</v>
      </c>
      <c r="Y310" s="41" t="s">
        <v>489</v>
      </c>
      <c r="Z310" s="16"/>
      <c r="AA310" s="21" t="e">
        <f>VLOOKUP(W310,#REF!,2,0)</f>
        <v>#REF!</v>
      </c>
      <c r="AB310" s="16"/>
    </row>
    <row r="311" spans="1:28" ht="60">
      <c r="A311" s="38">
        <v>9</v>
      </c>
      <c r="B311" s="38" t="s">
        <v>70</v>
      </c>
      <c r="C311" s="17" t="str">
        <f>VLOOKUP(B311,G2.PL1!$C$10:$D$34,2,0)</f>
        <v xml:space="preserve">Cifga </v>
      </c>
      <c r="D311" s="17" t="str">
        <f>VLOOKUP($B311,G2.PL1!$C$10:$E$34,3,0)</f>
        <v>Ciprofloxacin (dưới dạng Ciprofloxacin hydroclorid)</v>
      </c>
      <c r="E311" s="17" t="str">
        <f>VLOOKUP($B311,G2.PL1!$C$10:$F$34,4,0)</f>
        <v>500mg</v>
      </c>
      <c r="F311" s="17" t="str">
        <f>VLOOKUP($B311,G2.PL1!$C$10:$AF$35,5,0)</f>
        <v>Uống</v>
      </c>
      <c r="G311" s="17" t="str">
        <f>VLOOKUP($B311,G2.PL1!$C$10:$AF$35,6,0)</f>
        <v>viên nén bao phim</v>
      </c>
      <c r="H311" s="17" t="str">
        <f>VLOOKUP($B311,G2.PL1!$C$10:$AF$35,7,0)</f>
        <v>hộp 2 vỉ x 10 viên</v>
      </c>
      <c r="I311" s="38" t="s">
        <v>13</v>
      </c>
      <c r="J311" s="17" t="str">
        <f>VLOOKUP($B311,G2.PL1!$C$10:$AF$35,9,0)</f>
        <v xml:space="preserve">36 tháng </v>
      </c>
      <c r="K311" s="17" t="str">
        <f>VLOOKUP($B311,G2.PL1!$C$10:$AF$35,10,0)</f>
        <v>VD-20549-14</v>
      </c>
      <c r="L311" s="17" t="str">
        <f>VLOOKUP($B311,G2.PL1!$C$10:$AF$35,11,0)</f>
        <v>Công ty Cổ phần Dược Hậu Giang - Chi nhánh nhà máy Dược phẩm DHG tại Hậu Giang</v>
      </c>
      <c r="M311" s="17" t="str">
        <f>VLOOKUP($B311,G2.PL1!$C$10:$AF$35,12,0)</f>
        <v>Việt Nam</v>
      </c>
      <c r="N311" s="17" t="str">
        <f>VLOOKUP($B311,G2.PL1!$C$10:$AF$35,13,0)</f>
        <v>Viên</v>
      </c>
      <c r="O311" s="39">
        <v>3000</v>
      </c>
      <c r="P311" s="39">
        <v>3000</v>
      </c>
      <c r="Q311" s="39">
        <v>3000</v>
      </c>
      <c r="R311" s="39">
        <v>3000</v>
      </c>
      <c r="S311" s="40">
        <v>12000</v>
      </c>
      <c r="T311" s="19">
        <f>VLOOKUP($B311,G2.PL1!$C$10:$AF$35,17,0)</f>
        <v>889</v>
      </c>
      <c r="U311" s="18">
        <f t="shared" si="9"/>
        <v>10668000</v>
      </c>
      <c r="V311" s="19" t="str">
        <f>VLOOKUP($B311,G2.PL1!$C$10:$AF$35,30,0)</f>
        <v>Công ty Cổ phần Dược Hậu Giang</v>
      </c>
      <c r="W311" s="17" t="s">
        <v>490</v>
      </c>
      <c r="X311" s="56" t="s">
        <v>214</v>
      </c>
      <c r="Y311" s="41" t="s">
        <v>491</v>
      </c>
      <c r="Z311" s="16"/>
      <c r="AA311" s="21" t="e">
        <f>VLOOKUP(W311,#REF!,2,0)</f>
        <v>#REF!</v>
      </c>
      <c r="AB311" s="16"/>
    </row>
    <row r="312" spans="1:28" ht="60">
      <c r="A312" s="38">
        <v>9</v>
      </c>
      <c r="B312" s="38" t="s">
        <v>70</v>
      </c>
      <c r="C312" s="17" t="str">
        <f>VLOOKUP(B312,G2.PL1!$C$10:$D$34,2,0)</f>
        <v xml:space="preserve">Cifga </v>
      </c>
      <c r="D312" s="17" t="str">
        <f>VLOOKUP($B312,G2.PL1!$C$10:$E$34,3,0)</f>
        <v>Ciprofloxacin (dưới dạng Ciprofloxacin hydroclorid)</v>
      </c>
      <c r="E312" s="17" t="str">
        <f>VLOOKUP($B312,G2.PL1!$C$10:$F$34,4,0)</f>
        <v>500mg</v>
      </c>
      <c r="F312" s="17" t="str">
        <f>VLOOKUP($B312,G2.PL1!$C$10:$AF$35,5,0)</f>
        <v>Uống</v>
      </c>
      <c r="G312" s="17" t="str">
        <f>VLOOKUP($B312,G2.PL1!$C$10:$AF$35,6,0)</f>
        <v>viên nén bao phim</v>
      </c>
      <c r="H312" s="17" t="str">
        <f>VLOOKUP($B312,G2.PL1!$C$10:$AF$35,7,0)</f>
        <v>hộp 2 vỉ x 10 viên</v>
      </c>
      <c r="I312" s="38" t="s">
        <v>13</v>
      </c>
      <c r="J312" s="17" t="str">
        <f>VLOOKUP($B312,G2.PL1!$C$10:$AF$35,9,0)</f>
        <v xml:space="preserve">36 tháng </v>
      </c>
      <c r="K312" s="17" t="str">
        <f>VLOOKUP($B312,G2.PL1!$C$10:$AF$35,10,0)</f>
        <v>VD-20549-14</v>
      </c>
      <c r="L312" s="17" t="str">
        <f>VLOOKUP($B312,G2.PL1!$C$10:$AF$35,11,0)</f>
        <v>Công ty Cổ phần Dược Hậu Giang - Chi nhánh nhà máy Dược phẩm DHG tại Hậu Giang</v>
      </c>
      <c r="M312" s="17" t="str">
        <f>VLOOKUP($B312,G2.PL1!$C$10:$AF$35,12,0)</f>
        <v>Việt Nam</v>
      </c>
      <c r="N312" s="17" t="str">
        <f>VLOOKUP($B312,G2.PL1!$C$10:$AF$35,13,0)</f>
        <v>Viên</v>
      </c>
      <c r="O312" s="39">
        <v>4000</v>
      </c>
      <c r="P312" s="39">
        <v>4000</v>
      </c>
      <c r="Q312" s="39">
        <v>4000</v>
      </c>
      <c r="R312" s="39">
        <v>4000</v>
      </c>
      <c r="S312" s="40">
        <v>16000</v>
      </c>
      <c r="T312" s="19">
        <f>VLOOKUP($B312,G2.PL1!$C$10:$AF$35,17,0)</f>
        <v>889</v>
      </c>
      <c r="U312" s="18">
        <f t="shared" si="9"/>
        <v>14224000</v>
      </c>
      <c r="V312" s="19" t="str">
        <f>VLOOKUP($B312,G2.PL1!$C$10:$AF$35,30,0)</f>
        <v>Công ty Cổ phần Dược Hậu Giang</v>
      </c>
      <c r="W312" s="17" t="s">
        <v>718</v>
      </c>
      <c r="X312" s="56" t="s">
        <v>214</v>
      </c>
      <c r="Y312" s="41" t="s">
        <v>719</v>
      </c>
      <c r="Z312" s="16"/>
      <c r="AA312" s="21" t="e">
        <f>VLOOKUP(W312,#REF!,2,0)</f>
        <v>#REF!</v>
      </c>
      <c r="AB312" s="16"/>
    </row>
    <row r="313" spans="1:28" ht="60">
      <c r="A313" s="38">
        <v>9</v>
      </c>
      <c r="B313" s="38" t="s">
        <v>70</v>
      </c>
      <c r="C313" s="17" t="str">
        <f>VLOOKUP(B313,G2.PL1!$C$10:$D$34,2,0)</f>
        <v xml:space="preserve">Cifga </v>
      </c>
      <c r="D313" s="17" t="str">
        <f>VLOOKUP($B313,G2.PL1!$C$10:$E$34,3,0)</f>
        <v>Ciprofloxacin (dưới dạng Ciprofloxacin hydroclorid)</v>
      </c>
      <c r="E313" s="17" t="str">
        <f>VLOOKUP($B313,G2.PL1!$C$10:$F$34,4,0)</f>
        <v>500mg</v>
      </c>
      <c r="F313" s="17" t="str">
        <f>VLOOKUP($B313,G2.PL1!$C$10:$AF$35,5,0)</f>
        <v>Uống</v>
      </c>
      <c r="G313" s="17" t="str">
        <f>VLOOKUP($B313,G2.PL1!$C$10:$AF$35,6,0)</f>
        <v>viên nén bao phim</v>
      </c>
      <c r="H313" s="17" t="str">
        <f>VLOOKUP($B313,G2.PL1!$C$10:$AF$35,7,0)</f>
        <v>hộp 2 vỉ x 10 viên</v>
      </c>
      <c r="I313" s="38" t="s">
        <v>13</v>
      </c>
      <c r="J313" s="17" t="str">
        <f>VLOOKUP($B313,G2.PL1!$C$10:$AF$35,9,0)</f>
        <v xml:space="preserve">36 tháng </v>
      </c>
      <c r="K313" s="17" t="str">
        <f>VLOOKUP($B313,G2.PL1!$C$10:$AF$35,10,0)</f>
        <v>VD-20549-14</v>
      </c>
      <c r="L313" s="17" t="str">
        <f>VLOOKUP($B313,G2.PL1!$C$10:$AF$35,11,0)</f>
        <v>Công ty Cổ phần Dược Hậu Giang - Chi nhánh nhà máy Dược phẩm DHG tại Hậu Giang</v>
      </c>
      <c r="M313" s="17" t="str">
        <f>VLOOKUP($B313,G2.PL1!$C$10:$AF$35,12,0)</f>
        <v>Việt Nam</v>
      </c>
      <c r="N313" s="17" t="str">
        <f>VLOOKUP($B313,G2.PL1!$C$10:$AF$35,13,0)</f>
        <v>Viên</v>
      </c>
      <c r="O313" s="39">
        <v>18000</v>
      </c>
      <c r="P313" s="39">
        <v>18000</v>
      </c>
      <c r="Q313" s="39">
        <v>18000</v>
      </c>
      <c r="R313" s="39">
        <v>18000</v>
      </c>
      <c r="S313" s="40">
        <v>72000</v>
      </c>
      <c r="T313" s="19">
        <f>VLOOKUP($B313,G2.PL1!$C$10:$AF$35,17,0)</f>
        <v>889</v>
      </c>
      <c r="U313" s="18">
        <f t="shared" si="9"/>
        <v>64008000</v>
      </c>
      <c r="V313" s="19" t="str">
        <f>VLOOKUP($B313,G2.PL1!$C$10:$AF$35,30,0)</f>
        <v>Công ty Cổ phần Dược Hậu Giang</v>
      </c>
      <c r="W313" s="17" t="s">
        <v>698</v>
      </c>
      <c r="X313" s="56" t="s">
        <v>219</v>
      </c>
      <c r="Y313" s="41" t="s">
        <v>699</v>
      </c>
      <c r="Z313" s="16"/>
      <c r="AA313" s="21" t="e">
        <f>VLOOKUP(W313,#REF!,2,0)</f>
        <v>#REF!</v>
      </c>
      <c r="AB313" s="16"/>
    </row>
    <row r="314" spans="1:28" ht="60">
      <c r="A314" s="38">
        <v>9</v>
      </c>
      <c r="B314" s="38" t="s">
        <v>70</v>
      </c>
      <c r="C314" s="17" t="str">
        <f>VLOOKUP(B314,G2.PL1!$C$10:$D$34,2,0)</f>
        <v xml:space="preserve">Cifga </v>
      </c>
      <c r="D314" s="17" t="str">
        <f>VLOOKUP($B314,G2.PL1!$C$10:$E$34,3,0)</f>
        <v>Ciprofloxacin (dưới dạng Ciprofloxacin hydroclorid)</v>
      </c>
      <c r="E314" s="17" t="str">
        <f>VLOOKUP($B314,G2.PL1!$C$10:$F$34,4,0)</f>
        <v>500mg</v>
      </c>
      <c r="F314" s="17" t="str">
        <f>VLOOKUP($B314,G2.PL1!$C$10:$AF$35,5,0)</f>
        <v>Uống</v>
      </c>
      <c r="G314" s="17" t="str">
        <f>VLOOKUP($B314,G2.PL1!$C$10:$AF$35,6,0)</f>
        <v>viên nén bao phim</v>
      </c>
      <c r="H314" s="17" t="str">
        <f>VLOOKUP($B314,G2.PL1!$C$10:$AF$35,7,0)</f>
        <v>hộp 2 vỉ x 10 viên</v>
      </c>
      <c r="I314" s="38" t="s">
        <v>13</v>
      </c>
      <c r="J314" s="17" t="str">
        <f>VLOOKUP($B314,G2.PL1!$C$10:$AF$35,9,0)</f>
        <v xml:space="preserve">36 tháng </v>
      </c>
      <c r="K314" s="17" t="str">
        <f>VLOOKUP($B314,G2.PL1!$C$10:$AF$35,10,0)</f>
        <v>VD-20549-14</v>
      </c>
      <c r="L314" s="17" t="str">
        <f>VLOOKUP($B314,G2.PL1!$C$10:$AF$35,11,0)</f>
        <v>Công ty Cổ phần Dược Hậu Giang - Chi nhánh nhà máy Dược phẩm DHG tại Hậu Giang</v>
      </c>
      <c r="M314" s="17" t="str">
        <f>VLOOKUP($B314,G2.PL1!$C$10:$AF$35,12,0)</f>
        <v>Việt Nam</v>
      </c>
      <c r="N314" s="17" t="str">
        <f>VLOOKUP($B314,G2.PL1!$C$10:$AF$35,13,0)</f>
        <v>Viên</v>
      </c>
      <c r="O314" s="39">
        <v>5000</v>
      </c>
      <c r="P314" s="39">
        <v>5000</v>
      </c>
      <c r="Q314" s="39">
        <v>5000</v>
      </c>
      <c r="R314" s="39">
        <v>5000</v>
      </c>
      <c r="S314" s="40">
        <v>20000</v>
      </c>
      <c r="T314" s="19">
        <f>VLOOKUP($B314,G2.PL1!$C$10:$AF$35,17,0)</f>
        <v>889</v>
      </c>
      <c r="U314" s="18">
        <f t="shared" si="9"/>
        <v>17780000</v>
      </c>
      <c r="V314" s="19" t="str">
        <f>VLOOKUP($B314,G2.PL1!$C$10:$AF$35,30,0)</f>
        <v>Công ty Cổ phần Dược Hậu Giang</v>
      </c>
      <c r="W314" s="17" t="s">
        <v>221</v>
      </c>
      <c r="X314" s="56" t="s">
        <v>219</v>
      </c>
      <c r="Y314" s="41" t="s">
        <v>222</v>
      </c>
      <c r="Z314" s="16"/>
      <c r="AA314" s="21" t="e">
        <f>VLOOKUP(W314,#REF!,2,0)</f>
        <v>#REF!</v>
      </c>
      <c r="AB314" s="16"/>
    </row>
    <row r="315" spans="1:28" ht="60">
      <c r="A315" s="38">
        <v>9</v>
      </c>
      <c r="B315" s="38" t="s">
        <v>70</v>
      </c>
      <c r="C315" s="17" t="str">
        <f>VLOOKUP(B315,G2.PL1!$C$10:$D$34,2,0)</f>
        <v xml:space="preserve">Cifga </v>
      </c>
      <c r="D315" s="17" t="str">
        <f>VLOOKUP($B315,G2.PL1!$C$10:$E$34,3,0)</f>
        <v>Ciprofloxacin (dưới dạng Ciprofloxacin hydroclorid)</v>
      </c>
      <c r="E315" s="17" t="str">
        <f>VLOOKUP($B315,G2.PL1!$C$10:$F$34,4,0)</f>
        <v>500mg</v>
      </c>
      <c r="F315" s="17" t="str">
        <f>VLOOKUP($B315,G2.PL1!$C$10:$AF$35,5,0)</f>
        <v>Uống</v>
      </c>
      <c r="G315" s="17" t="str">
        <f>VLOOKUP($B315,G2.PL1!$C$10:$AF$35,6,0)</f>
        <v>viên nén bao phim</v>
      </c>
      <c r="H315" s="17" t="str">
        <f>VLOOKUP($B315,G2.PL1!$C$10:$AF$35,7,0)</f>
        <v>hộp 2 vỉ x 10 viên</v>
      </c>
      <c r="I315" s="38" t="s">
        <v>13</v>
      </c>
      <c r="J315" s="17" t="str">
        <f>VLOOKUP($B315,G2.PL1!$C$10:$AF$35,9,0)</f>
        <v xml:space="preserve">36 tháng </v>
      </c>
      <c r="K315" s="17" t="str">
        <f>VLOOKUP($B315,G2.PL1!$C$10:$AF$35,10,0)</f>
        <v>VD-20549-14</v>
      </c>
      <c r="L315" s="17" t="str">
        <f>VLOOKUP($B315,G2.PL1!$C$10:$AF$35,11,0)</f>
        <v>Công ty Cổ phần Dược Hậu Giang - Chi nhánh nhà máy Dược phẩm DHG tại Hậu Giang</v>
      </c>
      <c r="M315" s="17" t="str">
        <f>VLOOKUP($B315,G2.PL1!$C$10:$AF$35,12,0)</f>
        <v>Việt Nam</v>
      </c>
      <c r="N315" s="17" t="str">
        <f>VLOOKUP($B315,G2.PL1!$C$10:$AF$35,13,0)</f>
        <v>Viên</v>
      </c>
      <c r="O315" s="39">
        <v>6000</v>
      </c>
      <c r="P315" s="39">
        <v>6000</v>
      </c>
      <c r="Q315" s="39">
        <v>6000</v>
      </c>
      <c r="R315" s="39">
        <v>6000</v>
      </c>
      <c r="S315" s="40">
        <v>24000</v>
      </c>
      <c r="T315" s="19">
        <f>VLOOKUP($B315,G2.PL1!$C$10:$AF$35,17,0)</f>
        <v>889</v>
      </c>
      <c r="U315" s="18">
        <f t="shared" si="9"/>
        <v>21336000</v>
      </c>
      <c r="V315" s="19" t="str">
        <f>VLOOKUP($B315,G2.PL1!$C$10:$AF$35,30,0)</f>
        <v>Công ty Cổ phần Dược Hậu Giang</v>
      </c>
      <c r="W315" s="17" t="s">
        <v>496</v>
      </c>
      <c r="X315" s="56" t="s">
        <v>219</v>
      </c>
      <c r="Y315" s="41" t="s">
        <v>497</v>
      </c>
      <c r="Z315" s="16"/>
      <c r="AA315" s="21" t="e">
        <f>VLOOKUP(W315,#REF!,2,0)</f>
        <v>#REF!</v>
      </c>
      <c r="AB315" s="16"/>
    </row>
    <row r="316" spans="1:28" ht="60">
      <c r="A316" s="38">
        <v>9</v>
      </c>
      <c r="B316" s="38" t="s">
        <v>70</v>
      </c>
      <c r="C316" s="17" t="str">
        <f>VLOOKUP(B316,G2.PL1!$C$10:$D$34,2,0)</f>
        <v xml:space="preserve">Cifga </v>
      </c>
      <c r="D316" s="17" t="str">
        <f>VLOOKUP($B316,G2.PL1!$C$10:$E$34,3,0)</f>
        <v>Ciprofloxacin (dưới dạng Ciprofloxacin hydroclorid)</v>
      </c>
      <c r="E316" s="17" t="str">
        <f>VLOOKUP($B316,G2.PL1!$C$10:$F$34,4,0)</f>
        <v>500mg</v>
      </c>
      <c r="F316" s="17" t="str">
        <f>VLOOKUP($B316,G2.PL1!$C$10:$AF$35,5,0)</f>
        <v>Uống</v>
      </c>
      <c r="G316" s="17" t="str">
        <f>VLOOKUP($B316,G2.PL1!$C$10:$AF$35,6,0)</f>
        <v>viên nén bao phim</v>
      </c>
      <c r="H316" s="17" t="str">
        <f>VLOOKUP($B316,G2.PL1!$C$10:$AF$35,7,0)</f>
        <v>hộp 2 vỉ x 10 viên</v>
      </c>
      <c r="I316" s="38" t="s">
        <v>13</v>
      </c>
      <c r="J316" s="17" t="str">
        <f>VLOOKUP($B316,G2.PL1!$C$10:$AF$35,9,0)</f>
        <v xml:space="preserve">36 tháng </v>
      </c>
      <c r="K316" s="17" t="str">
        <f>VLOOKUP($B316,G2.PL1!$C$10:$AF$35,10,0)</f>
        <v>VD-20549-14</v>
      </c>
      <c r="L316" s="17" t="str">
        <f>VLOOKUP($B316,G2.PL1!$C$10:$AF$35,11,0)</f>
        <v>Công ty Cổ phần Dược Hậu Giang - Chi nhánh nhà máy Dược phẩm DHG tại Hậu Giang</v>
      </c>
      <c r="M316" s="17" t="str">
        <f>VLOOKUP($B316,G2.PL1!$C$10:$AF$35,12,0)</f>
        <v>Việt Nam</v>
      </c>
      <c r="N316" s="17" t="str">
        <f>VLOOKUP($B316,G2.PL1!$C$10:$AF$35,13,0)</f>
        <v>Viên</v>
      </c>
      <c r="O316" s="39">
        <v>15000</v>
      </c>
      <c r="P316" s="39">
        <v>15000</v>
      </c>
      <c r="Q316" s="39">
        <v>15000</v>
      </c>
      <c r="R316" s="39">
        <v>15000</v>
      </c>
      <c r="S316" s="40">
        <v>60000</v>
      </c>
      <c r="T316" s="19">
        <f>VLOOKUP($B316,G2.PL1!$C$10:$AF$35,17,0)</f>
        <v>889</v>
      </c>
      <c r="U316" s="18">
        <f t="shared" si="9"/>
        <v>53340000</v>
      </c>
      <c r="V316" s="19" t="str">
        <f>VLOOKUP($B316,G2.PL1!$C$10:$AF$35,30,0)</f>
        <v>Công ty Cổ phần Dược Hậu Giang</v>
      </c>
      <c r="W316" s="17" t="s">
        <v>347</v>
      </c>
      <c r="X316" s="56" t="s">
        <v>219</v>
      </c>
      <c r="Y316" s="41" t="s">
        <v>348</v>
      </c>
      <c r="Z316" s="16"/>
      <c r="AA316" s="21" t="e">
        <f>VLOOKUP(W316,#REF!,2,0)</f>
        <v>#REF!</v>
      </c>
      <c r="AB316" s="16"/>
    </row>
    <row r="317" spans="1:28" ht="60">
      <c r="A317" s="38">
        <v>9</v>
      </c>
      <c r="B317" s="38" t="s">
        <v>70</v>
      </c>
      <c r="C317" s="17" t="str">
        <f>VLOOKUP(B317,G2.PL1!$C$10:$D$34,2,0)</f>
        <v xml:space="preserve">Cifga </v>
      </c>
      <c r="D317" s="17" t="str">
        <f>VLOOKUP($B317,G2.PL1!$C$10:$E$34,3,0)</f>
        <v>Ciprofloxacin (dưới dạng Ciprofloxacin hydroclorid)</v>
      </c>
      <c r="E317" s="17" t="str">
        <f>VLOOKUP($B317,G2.PL1!$C$10:$F$34,4,0)</f>
        <v>500mg</v>
      </c>
      <c r="F317" s="17" t="str">
        <f>VLOOKUP($B317,G2.PL1!$C$10:$AF$35,5,0)</f>
        <v>Uống</v>
      </c>
      <c r="G317" s="17" t="str">
        <f>VLOOKUP($B317,G2.PL1!$C$10:$AF$35,6,0)</f>
        <v>viên nén bao phim</v>
      </c>
      <c r="H317" s="17" t="str">
        <f>VLOOKUP($B317,G2.PL1!$C$10:$AF$35,7,0)</f>
        <v>hộp 2 vỉ x 10 viên</v>
      </c>
      <c r="I317" s="38" t="s">
        <v>13</v>
      </c>
      <c r="J317" s="17" t="str">
        <f>VLOOKUP($B317,G2.PL1!$C$10:$AF$35,9,0)</f>
        <v xml:space="preserve">36 tháng </v>
      </c>
      <c r="K317" s="17" t="str">
        <f>VLOOKUP($B317,G2.PL1!$C$10:$AF$35,10,0)</f>
        <v>VD-20549-14</v>
      </c>
      <c r="L317" s="17" t="str">
        <f>VLOOKUP($B317,G2.PL1!$C$10:$AF$35,11,0)</f>
        <v>Công ty Cổ phần Dược Hậu Giang - Chi nhánh nhà máy Dược phẩm DHG tại Hậu Giang</v>
      </c>
      <c r="M317" s="17" t="str">
        <f>VLOOKUP($B317,G2.PL1!$C$10:$AF$35,12,0)</f>
        <v>Việt Nam</v>
      </c>
      <c r="N317" s="17" t="str">
        <f>VLOOKUP($B317,G2.PL1!$C$10:$AF$35,13,0)</f>
        <v>Viên</v>
      </c>
      <c r="O317" s="39">
        <v>20000</v>
      </c>
      <c r="P317" s="39">
        <v>30000</v>
      </c>
      <c r="Q317" s="39">
        <v>30000</v>
      </c>
      <c r="R317" s="39">
        <v>20000</v>
      </c>
      <c r="S317" s="40">
        <v>100000</v>
      </c>
      <c r="T317" s="19">
        <f>VLOOKUP($B317,G2.PL1!$C$10:$AF$35,17,0)</f>
        <v>889</v>
      </c>
      <c r="U317" s="18">
        <f t="shared" si="9"/>
        <v>88900000</v>
      </c>
      <c r="V317" s="19" t="str">
        <f>VLOOKUP($B317,G2.PL1!$C$10:$AF$35,30,0)</f>
        <v>Công ty Cổ phần Dược Hậu Giang</v>
      </c>
      <c r="W317" s="17" t="s">
        <v>498</v>
      </c>
      <c r="X317" s="56" t="s">
        <v>219</v>
      </c>
      <c r="Y317" s="41" t="s">
        <v>499</v>
      </c>
      <c r="Z317" s="16"/>
      <c r="AA317" s="21" t="e">
        <f>VLOOKUP(W317,#REF!,2,0)</f>
        <v>#REF!</v>
      </c>
      <c r="AB317" s="16"/>
    </row>
    <row r="318" spans="1:28" ht="60">
      <c r="A318" s="38">
        <v>9</v>
      </c>
      <c r="B318" s="38" t="s">
        <v>70</v>
      </c>
      <c r="C318" s="17" t="str">
        <f>VLOOKUP(B318,G2.PL1!$C$10:$D$34,2,0)</f>
        <v xml:space="preserve">Cifga </v>
      </c>
      <c r="D318" s="17" t="str">
        <f>VLOOKUP($B318,G2.PL1!$C$10:$E$34,3,0)</f>
        <v>Ciprofloxacin (dưới dạng Ciprofloxacin hydroclorid)</v>
      </c>
      <c r="E318" s="17" t="str">
        <f>VLOOKUP($B318,G2.PL1!$C$10:$F$34,4,0)</f>
        <v>500mg</v>
      </c>
      <c r="F318" s="17" t="str">
        <f>VLOOKUP($B318,G2.PL1!$C$10:$AF$35,5,0)</f>
        <v>Uống</v>
      </c>
      <c r="G318" s="17" t="str">
        <f>VLOOKUP($B318,G2.PL1!$C$10:$AF$35,6,0)</f>
        <v>viên nén bao phim</v>
      </c>
      <c r="H318" s="17" t="str">
        <f>VLOOKUP($B318,G2.PL1!$C$10:$AF$35,7,0)</f>
        <v>hộp 2 vỉ x 10 viên</v>
      </c>
      <c r="I318" s="38" t="s">
        <v>13</v>
      </c>
      <c r="J318" s="17" t="str">
        <f>VLOOKUP($B318,G2.PL1!$C$10:$AF$35,9,0)</f>
        <v xml:space="preserve">36 tháng </v>
      </c>
      <c r="K318" s="17" t="str">
        <f>VLOOKUP($B318,G2.PL1!$C$10:$AF$35,10,0)</f>
        <v>VD-20549-14</v>
      </c>
      <c r="L318" s="17" t="str">
        <f>VLOOKUP($B318,G2.PL1!$C$10:$AF$35,11,0)</f>
        <v>Công ty Cổ phần Dược Hậu Giang - Chi nhánh nhà máy Dược phẩm DHG tại Hậu Giang</v>
      </c>
      <c r="M318" s="17" t="str">
        <f>VLOOKUP($B318,G2.PL1!$C$10:$AF$35,12,0)</f>
        <v>Việt Nam</v>
      </c>
      <c r="N318" s="17" t="str">
        <f>VLOOKUP($B318,G2.PL1!$C$10:$AF$35,13,0)</f>
        <v>Viên</v>
      </c>
      <c r="O318" s="39">
        <v>2000</v>
      </c>
      <c r="P318" s="39">
        <v>1000</v>
      </c>
      <c r="Q318" s="39">
        <v>1000</v>
      </c>
      <c r="R318" s="39">
        <v>1000</v>
      </c>
      <c r="S318" s="40">
        <v>5000</v>
      </c>
      <c r="T318" s="19">
        <f>VLOOKUP($B318,G2.PL1!$C$10:$AF$35,17,0)</f>
        <v>889</v>
      </c>
      <c r="U318" s="18">
        <f t="shared" si="9"/>
        <v>4445000</v>
      </c>
      <c r="V318" s="19" t="str">
        <f>VLOOKUP($B318,G2.PL1!$C$10:$AF$35,30,0)</f>
        <v>Công ty Cổ phần Dược Hậu Giang</v>
      </c>
      <c r="W318" s="17" t="s">
        <v>349</v>
      </c>
      <c r="X318" s="56" t="s">
        <v>219</v>
      </c>
      <c r="Y318" s="41" t="s">
        <v>350</v>
      </c>
      <c r="Z318" s="16"/>
      <c r="AA318" s="21" t="e">
        <f>VLOOKUP(W318,#REF!,2,0)</f>
        <v>#REF!</v>
      </c>
      <c r="AB318" s="16"/>
    </row>
    <row r="319" spans="1:28" ht="60">
      <c r="A319" s="38">
        <v>9</v>
      </c>
      <c r="B319" s="38" t="s">
        <v>70</v>
      </c>
      <c r="C319" s="17" t="str">
        <f>VLOOKUP(B319,G2.PL1!$C$10:$D$34,2,0)</f>
        <v xml:space="preserve">Cifga </v>
      </c>
      <c r="D319" s="17" t="str">
        <f>VLOOKUP($B319,G2.PL1!$C$10:$E$34,3,0)</f>
        <v>Ciprofloxacin (dưới dạng Ciprofloxacin hydroclorid)</v>
      </c>
      <c r="E319" s="17" t="str">
        <f>VLOOKUP($B319,G2.PL1!$C$10:$F$34,4,0)</f>
        <v>500mg</v>
      </c>
      <c r="F319" s="17" t="str">
        <f>VLOOKUP($B319,G2.PL1!$C$10:$AF$35,5,0)</f>
        <v>Uống</v>
      </c>
      <c r="G319" s="17" t="str">
        <f>VLOOKUP($B319,G2.PL1!$C$10:$AF$35,6,0)</f>
        <v>viên nén bao phim</v>
      </c>
      <c r="H319" s="17" t="str">
        <f>VLOOKUP($B319,G2.PL1!$C$10:$AF$35,7,0)</f>
        <v>hộp 2 vỉ x 10 viên</v>
      </c>
      <c r="I319" s="38" t="s">
        <v>13</v>
      </c>
      <c r="J319" s="17" t="str">
        <f>VLOOKUP($B319,G2.PL1!$C$10:$AF$35,9,0)</f>
        <v xml:space="preserve">36 tháng </v>
      </c>
      <c r="K319" s="17" t="str">
        <f>VLOOKUP($B319,G2.PL1!$C$10:$AF$35,10,0)</f>
        <v>VD-20549-14</v>
      </c>
      <c r="L319" s="17" t="str">
        <f>VLOOKUP($B319,G2.PL1!$C$10:$AF$35,11,0)</f>
        <v>Công ty Cổ phần Dược Hậu Giang - Chi nhánh nhà máy Dược phẩm DHG tại Hậu Giang</v>
      </c>
      <c r="M319" s="17" t="str">
        <f>VLOOKUP($B319,G2.PL1!$C$10:$AF$35,12,0)</f>
        <v>Việt Nam</v>
      </c>
      <c r="N319" s="17" t="str">
        <f>VLOOKUP($B319,G2.PL1!$C$10:$AF$35,13,0)</f>
        <v>Viên</v>
      </c>
      <c r="O319" s="39">
        <v>4475</v>
      </c>
      <c r="P319" s="39">
        <v>4475</v>
      </c>
      <c r="Q319" s="39">
        <v>4475</v>
      </c>
      <c r="R319" s="39">
        <v>4475</v>
      </c>
      <c r="S319" s="40">
        <v>17900</v>
      </c>
      <c r="T319" s="19">
        <f>VLOOKUP($B319,G2.PL1!$C$10:$AF$35,17,0)</f>
        <v>889</v>
      </c>
      <c r="U319" s="18">
        <f t="shared" si="9"/>
        <v>15913100</v>
      </c>
      <c r="V319" s="19" t="str">
        <f>VLOOKUP($B319,G2.PL1!$C$10:$AF$35,30,0)</f>
        <v>Công ty Cổ phần Dược Hậu Giang</v>
      </c>
      <c r="W319" s="17" t="s">
        <v>670</v>
      </c>
      <c r="X319" s="56" t="s">
        <v>219</v>
      </c>
      <c r="Y319" s="41" t="s">
        <v>671</v>
      </c>
      <c r="Z319" s="16"/>
      <c r="AA319" s="21" t="e">
        <f>VLOOKUP(W319,#REF!,2,0)</f>
        <v>#REF!</v>
      </c>
      <c r="AB319" s="16"/>
    </row>
    <row r="320" spans="1:28" ht="60">
      <c r="A320" s="38">
        <v>9</v>
      </c>
      <c r="B320" s="38" t="s">
        <v>70</v>
      </c>
      <c r="C320" s="17" t="str">
        <f>VLOOKUP(B320,G2.PL1!$C$10:$D$34,2,0)</f>
        <v xml:space="preserve">Cifga </v>
      </c>
      <c r="D320" s="17" t="str">
        <f>VLOOKUP($B320,G2.PL1!$C$10:$E$34,3,0)</f>
        <v>Ciprofloxacin (dưới dạng Ciprofloxacin hydroclorid)</v>
      </c>
      <c r="E320" s="17" t="str">
        <f>VLOOKUP($B320,G2.PL1!$C$10:$F$34,4,0)</f>
        <v>500mg</v>
      </c>
      <c r="F320" s="17" t="str">
        <f>VLOOKUP($B320,G2.PL1!$C$10:$AF$35,5,0)</f>
        <v>Uống</v>
      </c>
      <c r="G320" s="17" t="str">
        <f>VLOOKUP($B320,G2.PL1!$C$10:$AF$35,6,0)</f>
        <v>viên nén bao phim</v>
      </c>
      <c r="H320" s="17" t="str">
        <f>VLOOKUP($B320,G2.PL1!$C$10:$AF$35,7,0)</f>
        <v>hộp 2 vỉ x 10 viên</v>
      </c>
      <c r="I320" s="38" t="s">
        <v>13</v>
      </c>
      <c r="J320" s="17" t="str">
        <f>VLOOKUP($B320,G2.PL1!$C$10:$AF$35,9,0)</f>
        <v xml:space="preserve">36 tháng </v>
      </c>
      <c r="K320" s="17" t="str">
        <f>VLOOKUP($B320,G2.PL1!$C$10:$AF$35,10,0)</f>
        <v>VD-20549-14</v>
      </c>
      <c r="L320" s="17" t="str">
        <f>VLOOKUP($B320,G2.PL1!$C$10:$AF$35,11,0)</f>
        <v>Công ty Cổ phần Dược Hậu Giang - Chi nhánh nhà máy Dược phẩm DHG tại Hậu Giang</v>
      </c>
      <c r="M320" s="17" t="str">
        <f>VLOOKUP($B320,G2.PL1!$C$10:$AF$35,12,0)</f>
        <v>Việt Nam</v>
      </c>
      <c r="N320" s="17" t="str">
        <f>VLOOKUP($B320,G2.PL1!$C$10:$AF$35,13,0)</f>
        <v>Viên</v>
      </c>
      <c r="O320" s="39">
        <v>18000</v>
      </c>
      <c r="P320" s="39">
        <v>18000</v>
      </c>
      <c r="Q320" s="39">
        <v>18000</v>
      </c>
      <c r="R320" s="39">
        <v>18000</v>
      </c>
      <c r="S320" s="40">
        <v>72000</v>
      </c>
      <c r="T320" s="19">
        <f>VLOOKUP($B320,G2.PL1!$C$10:$AF$35,17,0)</f>
        <v>889</v>
      </c>
      <c r="U320" s="18">
        <f t="shared" si="9"/>
        <v>64008000</v>
      </c>
      <c r="V320" s="19" t="str">
        <f>VLOOKUP($B320,G2.PL1!$C$10:$AF$35,30,0)</f>
        <v>Công ty Cổ phần Dược Hậu Giang</v>
      </c>
      <c r="W320" s="17" t="s">
        <v>351</v>
      </c>
      <c r="X320" s="56" t="s">
        <v>219</v>
      </c>
      <c r="Y320" s="41" t="s">
        <v>352</v>
      </c>
      <c r="Z320" s="16"/>
      <c r="AA320" s="21" t="e">
        <f>VLOOKUP(W320,#REF!,2,0)</f>
        <v>#REF!</v>
      </c>
      <c r="AB320" s="16"/>
    </row>
    <row r="321" spans="1:28" ht="60">
      <c r="A321" s="38">
        <v>9</v>
      </c>
      <c r="B321" s="38" t="s">
        <v>70</v>
      </c>
      <c r="C321" s="17" t="str">
        <f>VLOOKUP(B321,G2.PL1!$C$10:$D$34,2,0)</f>
        <v xml:space="preserve">Cifga </v>
      </c>
      <c r="D321" s="17" t="str">
        <f>VLOOKUP($B321,G2.PL1!$C$10:$E$34,3,0)</f>
        <v>Ciprofloxacin (dưới dạng Ciprofloxacin hydroclorid)</v>
      </c>
      <c r="E321" s="17" t="str">
        <f>VLOOKUP($B321,G2.PL1!$C$10:$F$34,4,0)</f>
        <v>500mg</v>
      </c>
      <c r="F321" s="17" t="str">
        <f>VLOOKUP($B321,G2.PL1!$C$10:$AF$35,5,0)</f>
        <v>Uống</v>
      </c>
      <c r="G321" s="17" t="str">
        <f>VLOOKUP($B321,G2.PL1!$C$10:$AF$35,6,0)</f>
        <v>viên nén bao phim</v>
      </c>
      <c r="H321" s="17" t="str">
        <f>VLOOKUP($B321,G2.PL1!$C$10:$AF$35,7,0)</f>
        <v>hộp 2 vỉ x 10 viên</v>
      </c>
      <c r="I321" s="38" t="s">
        <v>13</v>
      </c>
      <c r="J321" s="17" t="str">
        <f>VLOOKUP($B321,G2.PL1!$C$10:$AF$35,9,0)</f>
        <v xml:space="preserve">36 tháng </v>
      </c>
      <c r="K321" s="17" t="str">
        <f>VLOOKUP($B321,G2.PL1!$C$10:$AF$35,10,0)</f>
        <v>VD-20549-14</v>
      </c>
      <c r="L321" s="17" t="str">
        <f>VLOOKUP($B321,G2.PL1!$C$10:$AF$35,11,0)</f>
        <v>Công ty Cổ phần Dược Hậu Giang - Chi nhánh nhà máy Dược phẩm DHG tại Hậu Giang</v>
      </c>
      <c r="M321" s="17" t="str">
        <f>VLOOKUP($B321,G2.PL1!$C$10:$AF$35,12,0)</f>
        <v>Việt Nam</v>
      </c>
      <c r="N321" s="17" t="str">
        <f>VLOOKUP($B321,G2.PL1!$C$10:$AF$35,13,0)</f>
        <v>Viên</v>
      </c>
      <c r="O321" s="39">
        <v>9000</v>
      </c>
      <c r="P321" s="39">
        <v>9000</v>
      </c>
      <c r="Q321" s="39">
        <v>9000</v>
      </c>
      <c r="R321" s="39">
        <v>9000</v>
      </c>
      <c r="S321" s="40">
        <v>36000</v>
      </c>
      <c r="T321" s="19">
        <f>VLOOKUP($B321,G2.PL1!$C$10:$AF$35,17,0)</f>
        <v>889</v>
      </c>
      <c r="U321" s="18">
        <f t="shared" si="9"/>
        <v>32004000</v>
      </c>
      <c r="V321" s="19" t="str">
        <f>VLOOKUP($B321,G2.PL1!$C$10:$AF$35,30,0)</f>
        <v>Công ty Cổ phần Dược Hậu Giang</v>
      </c>
      <c r="W321" s="17" t="s">
        <v>627</v>
      </c>
      <c r="X321" s="56" t="s">
        <v>219</v>
      </c>
      <c r="Y321" s="41" t="s">
        <v>628</v>
      </c>
      <c r="Z321" s="16"/>
      <c r="AA321" s="21" t="e">
        <f>VLOOKUP(W321,#REF!,2,0)</f>
        <v>#REF!</v>
      </c>
      <c r="AB321" s="16"/>
    </row>
    <row r="322" spans="1:28" ht="60">
      <c r="A322" s="38">
        <v>9</v>
      </c>
      <c r="B322" s="38" t="s">
        <v>70</v>
      </c>
      <c r="C322" s="17" t="str">
        <f>VLOOKUP(B322,G2.PL1!$C$10:$D$34,2,0)</f>
        <v xml:space="preserve">Cifga </v>
      </c>
      <c r="D322" s="17" t="str">
        <f>VLOOKUP($B322,G2.PL1!$C$10:$E$34,3,0)</f>
        <v>Ciprofloxacin (dưới dạng Ciprofloxacin hydroclorid)</v>
      </c>
      <c r="E322" s="17" t="str">
        <f>VLOOKUP($B322,G2.PL1!$C$10:$F$34,4,0)</f>
        <v>500mg</v>
      </c>
      <c r="F322" s="17" t="str">
        <f>VLOOKUP($B322,G2.PL1!$C$10:$AF$35,5,0)</f>
        <v>Uống</v>
      </c>
      <c r="G322" s="17" t="str">
        <f>VLOOKUP($B322,G2.PL1!$C$10:$AF$35,6,0)</f>
        <v>viên nén bao phim</v>
      </c>
      <c r="H322" s="17" t="str">
        <f>VLOOKUP($B322,G2.PL1!$C$10:$AF$35,7,0)</f>
        <v>hộp 2 vỉ x 10 viên</v>
      </c>
      <c r="I322" s="38" t="s">
        <v>13</v>
      </c>
      <c r="J322" s="17" t="str">
        <f>VLOOKUP($B322,G2.PL1!$C$10:$AF$35,9,0)</f>
        <v xml:space="preserve">36 tháng </v>
      </c>
      <c r="K322" s="17" t="str">
        <f>VLOOKUP($B322,G2.PL1!$C$10:$AF$35,10,0)</f>
        <v>VD-20549-14</v>
      </c>
      <c r="L322" s="17" t="str">
        <f>VLOOKUP($B322,G2.PL1!$C$10:$AF$35,11,0)</f>
        <v>Công ty Cổ phần Dược Hậu Giang - Chi nhánh nhà máy Dược phẩm DHG tại Hậu Giang</v>
      </c>
      <c r="M322" s="17" t="str">
        <f>VLOOKUP($B322,G2.PL1!$C$10:$AF$35,12,0)</f>
        <v>Việt Nam</v>
      </c>
      <c r="N322" s="17" t="str">
        <f>VLOOKUP($B322,G2.PL1!$C$10:$AF$35,13,0)</f>
        <v>Viên</v>
      </c>
      <c r="O322" s="39">
        <v>3000</v>
      </c>
      <c r="P322" s="39">
        <v>3000</v>
      </c>
      <c r="Q322" s="39">
        <v>3000</v>
      </c>
      <c r="R322" s="39">
        <v>3000</v>
      </c>
      <c r="S322" s="40">
        <v>12000</v>
      </c>
      <c r="T322" s="19">
        <f>VLOOKUP($B322,G2.PL1!$C$10:$AF$35,17,0)</f>
        <v>889</v>
      </c>
      <c r="U322" s="18">
        <f t="shared" si="9"/>
        <v>10668000</v>
      </c>
      <c r="V322" s="19" t="str">
        <f>VLOOKUP($B322,G2.PL1!$C$10:$AF$35,30,0)</f>
        <v>Công ty Cổ phần Dược Hậu Giang</v>
      </c>
      <c r="W322" s="17" t="s">
        <v>720</v>
      </c>
      <c r="X322" s="56" t="s">
        <v>219</v>
      </c>
      <c r="Y322" s="41" t="s">
        <v>721</v>
      </c>
      <c r="Z322" s="16"/>
      <c r="AA322" s="21" t="e">
        <f>VLOOKUP(W322,#REF!,2,0)</f>
        <v>#REF!</v>
      </c>
      <c r="AB322" s="16"/>
    </row>
    <row r="323" spans="1:28" ht="60">
      <c r="A323" s="38">
        <v>9</v>
      </c>
      <c r="B323" s="38" t="s">
        <v>70</v>
      </c>
      <c r="C323" s="17" t="str">
        <f>VLOOKUP(B323,G2.PL1!$C$10:$D$34,2,0)</f>
        <v xml:space="preserve">Cifga </v>
      </c>
      <c r="D323" s="17" t="str">
        <f>VLOOKUP($B323,G2.PL1!$C$10:$E$34,3,0)</f>
        <v>Ciprofloxacin (dưới dạng Ciprofloxacin hydroclorid)</v>
      </c>
      <c r="E323" s="17" t="str">
        <f>VLOOKUP($B323,G2.PL1!$C$10:$F$34,4,0)</f>
        <v>500mg</v>
      </c>
      <c r="F323" s="17" t="str">
        <f>VLOOKUP($B323,G2.PL1!$C$10:$AF$35,5,0)</f>
        <v>Uống</v>
      </c>
      <c r="G323" s="17" t="str">
        <f>VLOOKUP($B323,G2.PL1!$C$10:$AF$35,6,0)</f>
        <v>viên nén bao phim</v>
      </c>
      <c r="H323" s="17" t="str">
        <f>VLOOKUP($B323,G2.PL1!$C$10:$AF$35,7,0)</f>
        <v>hộp 2 vỉ x 10 viên</v>
      </c>
      <c r="I323" s="38" t="s">
        <v>13</v>
      </c>
      <c r="J323" s="17" t="str">
        <f>VLOOKUP($B323,G2.PL1!$C$10:$AF$35,9,0)</f>
        <v xml:space="preserve">36 tháng </v>
      </c>
      <c r="K323" s="17" t="str">
        <f>VLOOKUP($B323,G2.PL1!$C$10:$AF$35,10,0)</f>
        <v>VD-20549-14</v>
      </c>
      <c r="L323" s="17" t="str">
        <f>VLOOKUP($B323,G2.PL1!$C$10:$AF$35,11,0)</f>
        <v>Công ty Cổ phần Dược Hậu Giang - Chi nhánh nhà máy Dược phẩm DHG tại Hậu Giang</v>
      </c>
      <c r="M323" s="17" t="str">
        <f>VLOOKUP($B323,G2.PL1!$C$10:$AF$35,12,0)</f>
        <v>Việt Nam</v>
      </c>
      <c r="N323" s="17" t="str">
        <f>VLOOKUP($B323,G2.PL1!$C$10:$AF$35,13,0)</f>
        <v>Viên</v>
      </c>
      <c r="O323" s="39">
        <v>1000</v>
      </c>
      <c r="P323" s="39">
        <v>1000</v>
      </c>
      <c r="Q323" s="39">
        <v>1000</v>
      </c>
      <c r="R323" s="39">
        <v>1000</v>
      </c>
      <c r="S323" s="40">
        <v>4000</v>
      </c>
      <c r="T323" s="19">
        <f>VLOOKUP($B323,G2.PL1!$C$10:$AF$35,17,0)</f>
        <v>889</v>
      </c>
      <c r="U323" s="18">
        <f t="shared" si="9"/>
        <v>3556000</v>
      </c>
      <c r="V323" s="19" t="str">
        <f>VLOOKUP($B323,G2.PL1!$C$10:$AF$35,30,0)</f>
        <v>Công ty Cổ phần Dược Hậu Giang</v>
      </c>
      <c r="W323" s="17" t="s">
        <v>502</v>
      </c>
      <c r="X323" s="56" t="s">
        <v>219</v>
      </c>
      <c r="Y323" s="41" t="s">
        <v>503</v>
      </c>
      <c r="Z323" s="16"/>
      <c r="AA323" s="21" t="e">
        <f>VLOOKUP(W323,#REF!,2,0)</f>
        <v>#REF!</v>
      </c>
      <c r="AB323" s="16"/>
    </row>
    <row r="324" spans="1:28" ht="60">
      <c r="A324" s="38">
        <v>9</v>
      </c>
      <c r="B324" s="38" t="s">
        <v>70</v>
      </c>
      <c r="C324" s="17" t="str">
        <f>VLOOKUP(B324,G2.PL1!$C$10:$D$34,2,0)</f>
        <v xml:space="preserve">Cifga </v>
      </c>
      <c r="D324" s="17" t="str">
        <f>VLOOKUP($B324,G2.PL1!$C$10:$E$34,3,0)</f>
        <v>Ciprofloxacin (dưới dạng Ciprofloxacin hydroclorid)</v>
      </c>
      <c r="E324" s="17" t="str">
        <f>VLOOKUP($B324,G2.PL1!$C$10:$F$34,4,0)</f>
        <v>500mg</v>
      </c>
      <c r="F324" s="17" t="str">
        <f>VLOOKUP($B324,G2.PL1!$C$10:$AF$35,5,0)</f>
        <v>Uống</v>
      </c>
      <c r="G324" s="17" t="str">
        <f>VLOOKUP($B324,G2.PL1!$C$10:$AF$35,6,0)</f>
        <v>viên nén bao phim</v>
      </c>
      <c r="H324" s="17" t="str">
        <f>VLOOKUP($B324,G2.PL1!$C$10:$AF$35,7,0)</f>
        <v>hộp 2 vỉ x 10 viên</v>
      </c>
      <c r="I324" s="38" t="s">
        <v>13</v>
      </c>
      <c r="J324" s="17" t="str">
        <f>VLOOKUP($B324,G2.PL1!$C$10:$AF$35,9,0)</f>
        <v xml:space="preserve">36 tháng </v>
      </c>
      <c r="K324" s="17" t="str">
        <f>VLOOKUP($B324,G2.PL1!$C$10:$AF$35,10,0)</f>
        <v>VD-20549-14</v>
      </c>
      <c r="L324" s="17" t="str">
        <f>VLOOKUP($B324,G2.PL1!$C$10:$AF$35,11,0)</f>
        <v>Công ty Cổ phần Dược Hậu Giang - Chi nhánh nhà máy Dược phẩm DHG tại Hậu Giang</v>
      </c>
      <c r="M324" s="17" t="str">
        <f>VLOOKUP($B324,G2.PL1!$C$10:$AF$35,12,0)</f>
        <v>Việt Nam</v>
      </c>
      <c r="N324" s="17" t="str">
        <f>VLOOKUP($B324,G2.PL1!$C$10:$AF$35,13,0)</f>
        <v>Viên</v>
      </c>
      <c r="O324" s="39">
        <v>5000</v>
      </c>
      <c r="P324" s="39">
        <v>10000</v>
      </c>
      <c r="Q324" s="39">
        <v>15000</v>
      </c>
      <c r="R324" s="39">
        <v>10000</v>
      </c>
      <c r="S324" s="40">
        <v>40000</v>
      </c>
      <c r="T324" s="19">
        <f>VLOOKUP($B324,G2.PL1!$C$10:$AF$35,17,0)</f>
        <v>889</v>
      </c>
      <c r="U324" s="18">
        <f t="shared" si="9"/>
        <v>35560000</v>
      </c>
      <c r="V324" s="19" t="str">
        <f>VLOOKUP($B324,G2.PL1!$C$10:$AF$35,30,0)</f>
        <v>Công ty Cổ phần Dược Hậu Giang</v>
      </c>
      <c r="W324" s="17" t="s">
        <v>722</v>
      </c>
      <c r="X324" s="56" t="s">
        <v>219</v>
      </c>
      <c r="Y324" s="41" t="s">
        <v>723</v>
      </c>
      <c r="Z324" s="16"/>
      <c r="AA324" s="21" t="e">
        <f>VLOOKUP(W324,#REF!,2,0)</f>
        <v>#REF!</v>
      </c>
      <c r="AB324" s="16"/>
    </row>
    <row r="325" spans="1:28" ht="60">
      <c r="A325" s="38">
        <v>9</v>
      </c>
      <c r="B325" s="38" t="s">
        <v>70</v>
      </c>
      <c r="C325" s="17" t="str">
        <f>VLOOKUP(B325,G2.PL1!$C$10:$D$34,2,0)</f>
        <v xml:space="preserve">Cifga </v>
      </c>
      <c r="D325" s="17" t="str">
        <f>VLOOKUP($B325,G2.PL1!$C$10:$E$34,3,0)</f>
        <v>Ciprofloxacin (dưới dạng Ciprofloxacin hydroclorid)</v>
      </c>
      <c r="E325" s="17" t="str">
        <f>VLOOKUP($B325,G2.PL1!$C$10:$F$34,4,0)</f>
        <v>500mg</v>
      </c>
      <c r="F325" s="17" t="str">
        <f>VLOOKUP($B325,G2.PL1!$C$10:$AF$35,5,0)</f>
        <v>Uống</v>
      </c>
      <c r="G325" s="17" t="str">
        <f>VLOOKUP($B325,G2.PL1!$C$10:$AF$35,6,0)</f>
        <v>viên nén bao phim</v>
      </c>
      <c r="H325" s="17" t="str">
        <f>VLOOKUP($B325,G2.PL1!$C$10:$AF$35,7,0)</f>
        <v>hộp 2 vỉ x 10 viên</v>
      </c>
      <c r="I325" s="38" t="s">
        <v>13</v>
      </c>
      <c r="J325" s="17" t="str">
        <f>VLOOKUP($B325,G2.PL1!$C$10:$AF$35,9,0)</f>
        <v xml:space="preserve">36 tháng </v>
      </c>
      <c r="K325" s="17" t="str">
        <f>VLOOKUP($B325,G2.PL1!$C$10:$AF$35,10,0)</f>
        <v>VD-20549-14</v>
      </c>
      <c r="L325" s="17" t="str">
        <f>VLOOKUP($B325,G2.PL1!$C$10:$AF$35,11,0)</f>
        <v>Công ty Cổ phần Dược Hậu Giang - Chi nhánh nhà máy Dược phẩm DHG tại Hậu Giang</v>
      </c>
      <c r="M325" s="17" t="str">
        <f>VLOOKUP($B325,G2.PL1!$C$10:$AF$35,12,0)</f>
        <v>Việt Nam</v>
      </c>
      <c r="N325" s="17" t="str">
        <f>VLOOKUP($B325,G2.PL1!$C$10:$AF$35,13,0)</f>
        <v>Viên</v>
      </c>
      <c r="O325" s="39">
        <v>15000</v>
      </c>
      <c r="P325" s="39">
        <v>15000</v>
      </c>
      <c r="Q325" s="39">
        <v>15000</v>
      </c>
      <c r="R325" s="39">
        <v>15000</v>
      </c>
      <c r="S325" s="40">
        <v>60000</v>
      </c>
      <c r="T325" s="19">
        <f>VLOOKUP($B325,G2.PL1!$C$10:$AF$35,17,0)</f>
        <v>889</v>
      </c>
      <c r="U325" s="18">
        <f t="shared" si="9"/>
        <v>53340000</v>
      </c>
      <c r="V325" s="19" t="str">
        <f>VLOOKUP($B325,G2.PL1!$C$10:$AF$35,30,0)</f>
        <v>Công ty Cổ phần Dược Hậu Giang</v>
      </c>
      <c r="W325" s="17" t="s">
        <v>226</v>
      </c>
      <c r="X325" s="56" t="s">
        <v>219</v>
      </c>
      <c r="Y325" s="41" t="s">
        <v>227</v>
      </c>
      <c r="Z325" s="16"/>
      <c r="AA325" s="21" t="e">
        <f>VLOOKUP(W325,#REF!,2,0)</f>
        <v>#REF!</v>
      </c>
      <c r="AB325" s="16"/>
    </row>
    <row r="326" spans="1:28" ht="60">
      <c r="A326" s="38">
        <v>9</v>
      </c>
      <c r="B326" s="38" t="s">
        <v>70</v>
      </c>
      <c r="C326" s="17" t="str">
        <f>VLOOKUP(B326,G2.PL1!$C$10:$D$34,2,0)</f>
        <v xml:space="preserve">Cifga </v>
      </c>
      <c r="D326" s="17" t="str">
        <f>VLOOKUP($B326,G2.PL1!$C$10:$E$34,3,0)</f>
        <v>Ciprofloxacin (dưới dạng Ciprofloxacin hydroclorid)</v>
      </c>
      <c r="E326" s="17" t="str">
        <f>VLOOKUP($B326,G2.PL1!$C$10:$F$34,4,0)</f>
        <v>500mg</v>
      </c>
      <c r="F326" s="17" t="str">
        <f>VLOOKUP($B326,G2.PL1!$C$10:$AF$35,5,0)</f>
        <v>Uống</v>
      </c>
      <c r="G326" s="17" t="str">
        <f>VLOOKUP($B326,G2.PL1!$C$10:$AF$35,6,0)</f>
        <v>viên nén bao phim</v>
      </c>
      <c r="H326" s="17" t="str">
        <f>VLOOKUP($B326,G2.PL1!$C$10:$AF$35,7,0)</f>
        <v>hộp 2 vỉ x 10 viên</v>
      </c>
      <c r="I326" s="38" t="s">
        <v>13</v>
      </c>
      <c r="J326" s="17" t="str">
        <f>VLOOKUP($B326,G2.PL1!$C$10:$AF$35,9,0)</f>
        <v xml:space="preserve">36 tháng </v>
      </c>
      <c r="K326" s="17" t="str">
        <f>VLOOKUP($B326,G2.PL1!$C$10:$AF$35,10,0)</f>
        <v>VD-20549-14</v>
      </c>
      <c r="L326" s="17" t="str">
        <f>VLOOKUP($B326,G2.PL1!$C$10:$AF$35,11,0)</f>
        <v>Công ty Cổ phần Dược Hậu Giang - Chi nhánh nhà máy Dược phẩm DHG tại Hậu Giang</v>
      </c>
      <c r="M326" s="17" t="str">
        <f>VLOOKUP($B326,G2.PL1!$C$10:$AF$35,12,0)</f>
        <v>Việt Nam</v>
      </c>
      <c r="N326" s="17" t="str">
        <f>VLOOKUP($B326,G2.PL1!$C$10:$AF$35,13,0)</f>
        <v>Viên</v>
      </c>
      <c r="O326" s="39">
        <v>1000</v>
      </c>
      <c r="P326" s="39">
        <v>1000</v>
      </c>
      <c r="Q326" s="39">
        <v>1000</v>
      </c>
      <c r="R326" s="39">
        <v>1000</v>
      </c>
      <c r="S326" s="40">
        <v>4000</v>
      </c>
      <c r="T326" s="19">
        <f>VLOOKUP($B326,G2.PL1!$C$10:$AF$35,17,0)</f>
        <v>889</v>
      </c>
      <c r="U326" s="18">
        <f t="shared" si="9"/>
        <v>3556000</v>
      </c>
      <c r="V326" s="19" t="str">
        <f>VLOOKUP($B326,G2.PL1!$C$10:$AF$35,30,0)</f>
        <v>Công ty Cổ phần Dược Hậu Giang</v>
      </c>
      <c r="W326" s="17" t="s">
        <v>353</v>
      </c>
      <c r="X326" s="56" t="s">
        <v>219</v>
      </c>
      <c r="Y326" s="41" t="s">
        <v>354</v>
      </c>
      <c r="Z326" s="16"/>
      <c r="AA326" s="21" t="e">
        <f>VLOOKUP(W326,#REF!,2,0)</f>
        <v>#REF!</v>
      </c>
      <c r="AB326" s="16"/>
    </row>
    <row r="327" spans="1:28" ht="60">
      <c r="A327" s="38">
        <v>9</v>
      </c>
      <c r="B327" s="38" t="s">
        <v>70</v>
      </c>
      <c r="C327" s="17" t="str">
        <f>VLOOKUP(B327,G2.PL1!$C$10:$D$34,2,0)</f>
        <v xml:space="preserve">Cifga </v>
      </c>
      <c r="D327" s="17" t="str">
        <f>VLOOKUP($B327,G2.PL1!$C$10:$E$34,3,0)</f>
        <v>Ciprofloxacin (dưới dạng Ciprofloxacin hydroclorid)</v>
      </c>
      <c r="E327" s="17" t="str">
        <f>VLOOKUP($B327,G2.PL1!$C$10:$F$34,4,0)</f>
        <v>500mg</v>
      </c>
      <c r="F327" s="17" t="str">
        <f>VLOOKUP($B327,G2.PL1!$C$10:$AF$35,5,0)</f>
        <v>Uống</v>
      </c>
      <c r="G327" s="17" t="str">
        <f>VLOOKUP($B327,G2.PL1!$C$10:$AF$35,6,0)</f>
        <v>viên nén bao phim</v>
      </c>
      <c r="H327" s="17" t="str">
        <f>VLOOKUP($B327,G2.PL1!$C$10:$AF$35,7,0)</f>
        <v>hộp 2 vỉ x 10 viên</v>
      </c>
      <c r="I327" s="38" t="s">
        <v>13</v>
      </c>
      <c r="J327" s="17" t="str">
        <f>VLOOKUP($B327,G2.PL1!$C$10:$AF$35,9,0)</f>
        <v xml:space="preserve">36 tháng </v>
      </c>
      <c r="K327" s="17" t="str">
        <f>VLOOKUP($B327,G2.PL1!$C$10:$AF$35,10,0)</f>
        <v>VD-20549-14</v>
      </c>
      <c r="L327" s="17" t="str">
        <f>VLOOKUP($B327,G2.PL1!$C$10:$AF$35,11,0)</f>
        <v>Công ty Cổ phần Dược Hậu Giang - Chi nhánh nhà máy Dược phẩm DHG tại Hậu Giang</v>
      </c>
      <c r="M327" s="17" t="str">
        <f>VLOOKUP($B327,G2.PL1!$C$10:$AF$35,12,0)</f>
        <v>Việt Nam</v>
      </c>
      <c r="N327" s="17" t="str">
        <f>VLOOKUP($B327,G2.PL1!$C$10:$AF$35,13,0)</f>
        <v>Viên</v>
      </c>
      <c r="O327" s="39">
        <v>1000</v>
      </c>
      <c r="P327" s="39">
        <v>1000</v>
      </c>
      <c r="Q327" s="39">
        <v>1000</v>
      </c>
      <c r="R327" s="39">
        <v>1000</v>
      </c>
      <c r="S327" s="40">
        <v>4000</v>
      </c>
      <c r="T327" s="19">
        <f>VLOOKUP($B327,G2.PL1!$C$10:$AF$35,17,0)</f>
        <v>889</v>
      </c>
      <c r="U327" s="18">
        <f t="shared" si="9"/>
        <v>3556000</v>
      </c>
      <c r="V327" s="19" t="str">
        <f>VLOOKUP($B327,G2.PL1!$C$10:$AF$35,30,0)</f>
        <v>Công ty Cổ phần Dược Hậu Giang</v>
      </c>
      <c r="W327" s="17" t="s">
        <v>506</v>
      </c>
      <c r="X327" s="56" t="s">
        <v>219</v>
      </c>
      <c r="Y327" s="41" t="s">
        <v>507</v>
      </c>
      <c r="Z327" s="16"/>
      <c r="AA327" s="21" t="e">
        <f>VLOOKUP(W327,#REF!,2,0)</f>
        <v>#REF!</v>
      </c>
      <c r="AB327" s="16"/>
    </row>
    <row r="328" spans="1:28" ht="60">
      <c r="A328" s="38">
        <v>9</v>
      </c>
      <c r="B328" s="38" t="s">
        <v>70</v>
      </c>
      <c r="C328" s="17" t="str">
        <f>VLOOKUP(B328,G2.PL1!$C$10:$D$34,2,0)</f>
        <v xml:space="preserve">Cifga </v>
      </c>
      <c r="D328" s="17" t="str">
        <f>VLOOKUP($B328,G2.PL1!$C$10:$E$34,3,0)</f>
        <v>Ciprofloxacin (dưới dạng Ciprofloxacin hydroclorid)</v>
      </c>
      <c r="E328" s="17" t="str">
        <f>VLOOKUP($B328,G2.PL1!$C$10:$F$34,4,0)</f>
        <v>500mg</v>
      </c>
      <c r="F328" s="17" t="str">
        <f>VLOOKUP($B328,G2.PL1!$C$10:$AF$35,5,0)</f>
        <v>Uống</v>
      </c>
      <c r="G328" s="17" t="str">
        <f>VLOOKUP($B328,G2.PL1!$C$10:$AF$35,6,0)</f>
        <v>viên nén bao phim</v>
      </c>
      <c r="H328" s="17" t="str">
        <f>VLOOKUP($B328,G2.PL1!$C$10:$AF$35,7,0)</f>
        <v>hộp 2 vỉ x 10 viên</v>
      </c>
      <c r="I328" s="38" t="s">
        <v>13</v>
      </c>
      <c r="J328" s="17" t="str">
        <f>VLOOKUP($B328,G2.PL1!$C$10:$AF$35,9,0)</f>
        <v xml:space="preserve">36 tháng </v>
      </c>
      <c r="K328" s="17" t="str">
        <f>VLOOKUP($B328,G2.PL1!$C$10:$AF$35,10,0)</f>
        <v>VD-20549-14</v>
      </c>
      <c r="L328" s="17" t="str">
        <f>VLOOKUP($B328,G2.PL1!$C$10:$AF$35,11,0)</f>
        <v>Công ty Cổ phần Dược Hậu Giang - Chi nhánh nhà máy Dược phẩm DHG tại Hậu Giang</v>
      </c>
      <c r="M328" s="17" t="str">
        <f>VLOOKUP($B328,G2.PL1!$C$10:$AF$35,12,0)</f>
        <v>Việt Nam</v>
      </c>
      <c r="N328" s="17" t="str">
        <f>VLOOKUP($B328,G2.PL1!$C$10:$AF$35,13,0)</f>
        <v>Viên</v>
      </c>
      <c r="O328" s="39">
        <v>1260</v>
      </c>
      <c r="P328" s="39">
        <v>1260</v>
      </c>
      <c r="Q328" s="39">
        <v>1260</v>
      </c>
      <c r="R328" s="39">
        <v>1260</v>
      </c>
      <c r="S328" s="40">
        <v>5040</v>
      </c>
      <c r="T328" s="19">
        <f>VLOOKUP($B328,G2.PL1!$C$10:$AF$35,17,0)</f>
        <v>889</v>
      </c>
      <c r="U328" s="18">
        <f t="shared" si="9"/>
        <v>4480560</v>
      </c>
      <c r="V328" s="19" t="str">
        <f>VLOOKUP($B328,G2.PL1!$C$10:$AF$35,30,0)</f>
        <v>Công ty Cổ phần Dược Hậu Giang</v>
      </c>
      <c r="W328" s="17" t="s">
        <v>629</v>
      </c>
      <c r="X328" s="56" t="s">
        <v>219</v>
      </c>
      <c r="Y328" s="41" t="s">
        <v>630</v>
      </c>
      <c r="Z328" s="16"/>
      <c r="AA328" s="21" t="e">
        <f>VLOOKUP(W328,#REF!,2,0)</f>
        <v>#REF!</v>
      </c>
      <c r="AB328" s="16"/>
    </row>
    <row r="329" spans="1:28" ht="60">
      <c r="A329" s="38">
        <v>9</v>
      </c>
      <c r="B329" s="38" t="s">
        <v>70</v>
      </c>
      <c r="C329" s="17" t="str">
        <f>VLOOKUP(B329,G2.PL1!$C$10:$D$34,2,0)</f>
        <v xml:space="preserve">Cifga </v>
      </c>
      <c r="D329" s="17" t="str">
        <f>VLOOKUP($B329,G2.PL1!$C$10:$E$34,3,0)</f>
        <v>Ciprofloxacin (dưới dạng Ciprofloxacin hydroclorid)</v>
      </c>
      <c r="E329" s="17" t="str">
        <f>VLOOKUP($B329,G2.PL1!$C$10:$F$34,4,0)</f>
        <v>500mg</v>
      </c>
      <c r="F329" s="17" t="str">
        <f>VLOOKUP($B329,G2.PL1!$C$10:$AF$35,5,0)</f>
        <v>Uống</v>
      </c>
      <c r="G329" s="17" t="str">
        <f>VLOOKUP($B329,G2.PL1!$C$10:$AF$35,6,0)</f>
        <v>viên nén bao phim</v>
      </c>
      <c r="H329" s="17" t="str">
        <f>VLOOKUP($B329,G2.PL1!$C$10:$AF$35,7,0)</f>
        <v>hộp 2 vỉ x 10 viên</v>
      </c>
      <c r="I329" s="38" t="s">
        <v>13</v>
      </c>
      <c r="J329" s="17" t="str">
        <f>VLOOKUP($B329,G2.PL1!$C$10:$AF$35,9,0)</f>
        <v xml:space="preserve">36 tháng </v>
      </c>
      <c r="K329" s="17" t="str">
        <f>VLOOKUP($B329,G2.PL1!$C$10:$AF$35,10,0)</f>
        <v>VD-20549-14</v>
      </c>
      <c r="L329" s="17" t="str">
        <f>VLOOKUP($B329,G2.PL1!$C$10:$AF$35,11,0)</f>
        <v>Công ty Cổ phần Dược Hậu Giang - Chi nhánh nhà máy Dược phẩm DHG tại Hậu Giang</v>
      </c>
      <c r="M329" s="17" t="str">
        <f>VLOOKUP($B329,G2.PL1!$C$10:$AF$35,12,0)</f>
        <v>Việt Nam</v>
      </c>
      <c r="N329" s="17" t="str">
        <f>VLOOKUP($B329,G2.PL1!$C$10:$AF$35,13,0)</f>
        <v>Viên</v>
      </c>
      <c r="O329" s="39">
        <v>5000</v>
      </c>
      <c r="P329" s="39">
        <v>5000</v>
      </c>
      <c r="Q329" s="39">
        <v>5000</v>
      </c>
      <c r="R329" s="39">
        <v>5000</v>
      </c>
      <c r="S329" s="40">
        <v>20000</v>
      </c>
      <c r="T329" s="19">
        <f>VLOOKUP($B329,G2.PL1!$C$10:$AF$35,17,0)</f>
        <v>889</v>
      </c>
      <c r="U329" s="18">
        <f t="shared" si="9"/>
        <v>17780000</v>
      </c>
      <c r="V329" s="19" t="str">
        <f>VLOOKUP($B329,G2.PL1!$C$10:$AF$35,30,0)</f>
        <v>Công ty Cổ phần Dược Hậu Giang</v>
      </c>
      <c r="W329" s="17" t="s">
        <v>724</v>
      </c>
      <c r="X329" s="56" t="s">
        <v>219</v>
      </c>
      <c r="Y329" s="41" t="s">
        <v>725</v>
      </c>
      <c r="Z329" s="16"/>
      <c r="AA329" s="21" t="e">
        <f>VLOOKUP(W329,#REF!,2,0)</f>
        <v>#REF!</v>
      </c>
      <c r="AB329" s="16"/>
    </row>
    <row r="330" spans="1:28" ht="60">
      <c r="A330" s="38">
        <v>9</v>
      </c>
      <c r="B330" s="38" t="s">
        <v>70</v>
      </c>
      <c r="C330" s="17" t="str">
        <f>VLOOKUP(B330,G2.PL1!$C$10:$D$34,2,0)</f>
        <v xml:space="preserve">Cifga </v>
      </c>
      <c r="D330" s="17" t="str">
        <f>VLOOKUP($B330,G2.PL1!$C$10:$E$34,3,0)</f>
        <v>Ciprofloxacin (dưới dạng Ciprofloxacin hydroclorid)</v>
      </c>
      <c r="E330" s="17" t="str">
        <f>VLOOKUP($B330,G2.PL1!$C$10:$F$34,4,0)</f>
        <v>500mg</v>
      </c>
      <c r="F330" s="17" t="str">
        <f>VLOOKUP($B330,G2.PL1!$C$10:$AF$35,5,0)</f>
        <v>Uống</v>
      </c>
      <c r="G330" s="17" t="str">
        <f>VLOOKUP($B330,G2.PL1!$C$10:$AF$35,6,0)</f>
        <v>viên nén bao phim</v>
      </c>
      <c r="H330" s="17" t="str">
        <f>VLOOKUP($B330,G2.PL1!$C$10:$AF$35,7,0)</f>
        <v>hộp 2 vỉ x 10 viên</v>
      </c>
      <c r="I330" s="38" t="s">
        <v>13</v>
      </c>
      <c r="J330" s="17" t="str">
        <f>VLOOKUP($B330,G2.PL1!$C$10:$AF$35,9,0)</f>
        <v xml:space="preserve">36 tháng </v>
      </c>
      <c r="K330" s="17" t="str">
        <f>VLOOKUP($B330,G2.PL1!$C$10:$AF$35,10,0)</f>
        <v>VD-20549-14</v>
      </c>
      <c r="L330" s="17" t="str">
        <f>VLOOKUP($B330,G2.PL1!$C$10:$AF$35,11,0)</f>
        <v>Công ty Cổ phần Dược Hậu Giang - Chi nhánh nhà máy Dược phẩm DHG tại Hậu Giang</v>
      </c>
      <c r="M330" s="17" t="str">
        <f>VLOOKUP($B330,G2.PL1!$C$10:$AF$35,12,0)</f>
        <v>Việt Nam</v>
      </c>
      <c r="N330" s="17" t="str">
        <f>VLOOKUP($B330,G2.PL1!$C$10:$AF$35,13,0)</f>
        <v>Viên</v>
      </c>
      <c r="O330" s="39">
        <v>5000</v>
      </c>
      <c r="P330" s="39">
        <v>5000</v>
      </c>
      <c r="Q330" s="39">
        <v>5000</v>
      </c>
      <c r="R330" s="39">
        <v>5000</v>
      </c>
      <c r="S330" s="40">
        <v>20000</v>
      </c>
      <c r="T330" s="19">
        <f>VLOOKUP($B330,G2.PL1!$C$10:$AF$35,17,0)</f>
        <v>889</v>
      </c>
      <c r="U330" s="18">
        <f t="shared" si="9"/>
        <v>17780000</v>
      </c>
      <c r="V330" s="19" t="str">
        <f>VLOOKUP($B330,G2.PL1!$C$10:$AF$35,30,0)</f>
        <v>Công ty Cổ phần Dược Hậu Giang</v>
      </c>
      <c r="W330" s="17" t="s">
        <v>631</v>
      </c>
      <c r="X330" s="56" t="s">
        <v>219</v>
      </c>
      <c r="Y330" s="41" t="s">
        <v>632</v>
      </c>
      <c r="Z330" s="16"/>
      <c r="AA330" s="21" t="e">
        <f>VLOOKUP(W330,#REF!,2,0)</f>
        <v>#REF!</v>
      </c>
      <c r="AB330" s="16"/>
    </row>
    <row r="331" spans="1:28" ht="60">
      <c r="A331" s="38">
        <v>9</v>
      </c>
      <c r="B331" s="38" t="s">
        <v>70</v>
      </c>
      <c r="C331" s="17" t="str">
        <f>VLOOKUP(B331,G2.PL1!$C$10:$D$34,2,0)</f>
        <v xml:space="preserve">Cifga </v>
      </c>
      <c r="D331" s="17" t="str">
        <f>VLOOKUP($B331,G2.PL1!$C$10:$E$34,3,0)</f>
        <v>Ciprofloxacin (dưới dạng Ciprofloxacin hydroclorid)</v>
      </c>
      <c r="E331" s="17" t="str">
        <f>VLOOKUP($B331,G2.PL1!$C$10:$F$34,4,0)</f>
        <v>500mg</v>
      </c>
      <c r="F331" s="17" t="str">
        <f>VLOOKUP($B331,G2.PL1!$C$10:$AF$35,5,0)</f>
        <v>Uống</v>
      </c>
      <c r="G331" s="17" t="str">
        <f>VLOOKUP($B331,G2.PL1!$C$10:$AF$35,6,0)</f>
        <v>viên nén bao phim</v>
      </c>
      <c r="H331" s="17" t="str">
        <f>VLOOKUP($B331,G2.PL1!$C$10:$AF$35,7,0)</f>
        <v>hộp 2 vỉ x 10 viên</v>
      </c>
      <c r="I331" s="38" t="s">
        <v>13</v>
      </c>
      <c r="J331" s="17" t="str">
        <f>VLOOKUP($B331,G2.PL1!$C$10:$AF$35,9,0)</f>
        <v xml:space="preserve">36 tháng </v>
      </c>
      <c r="K331" s="17" t="str">
        <f>VLOOKUP($B331,G2.PL1!$C$10:$AF$35,10,0)</f>
        <v>VD-20549-14</v>
      </c>
      <c r="L331" s="17" t="str">
        <f>VLOOKUP($B331,G2.PL1!$C$10:$AF$35,11,0)</f>
        <v>Công ty Cổ phần Dược Hậu Giang - Chi nhánh nhà máy Dược phẩm DHG tại Hậu Giang</v>
      </c>
      <c r="M331" s="17" t="str">
        <f>VLOOKUP($B331,G2.PL1!$C$10:$AF$35,12,0)</f>
        <v>Việt Nam</v>
      </c>
      <c r="N331" s="17" t="str">
        <f>VLOOKUP($B331,G2.PL1!$C$10:$AF$35,13,0)</f>
        <v>Viên</v>
      </c>
      <c r="O331" s="39">
        <v>3000</v>
      </c>
      <c r="P331" s="39">
        <v>3000</v>
      </c>
      <c r="Q331" s="39">
        <v>3000</v>
      </c>
      <c r="R331" s="39">
        <v>3000</v>
      </c>
      <c r="S331" s="40">
        <v>12000</v>
      </c>
      <c r="T331" s="19">
        <f>VLOOKUP($B331,G2.PL1!$C$10:$AF$35,17,0)</f>
        <v>889</v>
      </c>
      <c r="U331" s="18">
        <f t="shared" si="9"/>
        <v>10668000</v>
      </c>
      <c r="V331" s="19" t="str">
        <f>VLOOKUP($B331,G2.PL1!$C$10:$AF$35,30,0)</f>
        <v>Công ty Cổ phần Dược Hậu Giang</v>
      </c>
      <c r="W331" s="17" t="s">
        <v>726</v>
      </c>
      <c r="X331" s="56" t="s">
        <v>219</v>
      </c>
      <c r="Y331" s="41" t="s">
        <v>727</v>
      </c>
      <c r="Z331" s="16"/>
      <c r="AA331" s="21" t="e">
        <f>VLOOKUP(W331,#REF!,2,0)</f>
        <v>#REF!</v>
      </c>
      <c r="AB331" s="16"/>
    </row>
    <row r="332" spans="1:28" ht="60">
      <c r="A332" s="38">
        <v>9</v>
      </c>
      <c r="B332" s="38" t="s">
        <v>70</v>
      </c>
      <c r="C332" s="17" t="str">
        <f>VLOOKUP(B332,G2.PL1!$C$10:$D$34,2,0)</f>
        <v xml:space="preserve">Cifga </v>
      </c>
      <c r="D332" s="17" t="str">
        <f>VLOOKUP($B332,G2.PL1!$C$10:$E$34,3,0)</f>
        <v>Ciprofloxacin (dưới dạng Ciprofloxacin hydroclorid)</v>
      </c>
      <c r="E332" s="17" t="str">
        <f>VLOOKUP($B332,G2.PL1!$C$10:$F$34,4,0)</f>
        <v>500mg</v>
      </c>
      <c r="F332" s="17" t="str">
        <f>VLOOKUP($B332,G2.PL1!$C$10:$AF$35,5,0)</f>
        <v>Uống</v>
      </c>
      <c r="G332" s="17" t="str">
        <f>VLOOKUP($B332,G2.PL1!$C$10:$AF$35,6,0)</f>
        <v>viên nén bao phim</v>
      </c>
      <c r="H332" s="17" t="str">
        <f>VLOOKUP($B332,G2.PL1!$C$10:$AF$35,7,0)</f>
        <v>hộp 2 vỉ x 10 viên</v>
      </c>
      <c r="I332" s="38" t="s">
        <v>13</v>
      </c>
      <c r="J332" s="17" t="str">
        <f>VLOOKUP($B332,G2.PL1!$C$10:$AF$35,9,0)</f>
        <v xml:space="preserve">36 tháng </v>
      </c>
      <c r="K332" s="17" t="str">
        <f>VLOOKUP($B332,G2.PL1!$C$10:$AF$35,10,0)</f>
        <v>VD-20549-14</v>
      </c>
      <c r="L332" s="17" t="str">
        <f>VLOOKUP($B332,G2.PL1!$C$10:$AF$35,11,0)</f>
        <v>Công ty Cổ phần Dược Hậu Giang - Chi nhánh nhà máy Dược phẩm DHG tại Hậu Giang</v>
      </c>
      <c r="M332" s="17" t="str">
        <f>VLOOKUP($B332,G2.PL1!$C$10:$AF$35,12,0)</f>
        <v>Việt Nam</v>
      </c>
      <c r="N332" s="17" t="str">
        <f>VLOOKUP($B332,G2.PL1!$C$10:$AF$35,13,0)</f>
        <v>Viên</v>
      </c>
      <c r="O332" s="39">
        <v>6000</v>
      </c>
      <c r="P332" s="39">
        <v>6000</v>
      </c>
      <c r="Q332" s="39">
        <v>6000</v>
      </c>
      <c r="R332" s="39">
        <v>6000</v>
      </c>
      <c r="S332" s="40">
        <v>24000</v>
      </c>
      <c r="T332" s="19">
        <f>VLOOKUP($B332,G2.PL1!$C$10:$AF$35,17,0)</f>
        <v>889</v>
      </c>
      <c r="U332" s="18">
        <f t="shared" si="9"/>
        <v>21336000</v>
      </c>
      <c r="V332" s="19" t="str">
        <f>VLOOKUP($B332,G2.PL1!$C$10:$AF$35,30,0)</f>
        <v>Công ty Cổ phần Dược Hậu Giang</v>
      </c>
      <c r="W332" s="17" t="s">
        <v>510</v>
      </c>
      <c r="X332" s="56" t="s">
        <v>219</v>
      </c>
      <c r="Y332" s="41" t="s">
        <v>511</v>
      </c>
      <c r="Z332" s="16"/>
      <c r="AA332" s="21" t="e">
        <f>VLOOKUP(W332,#REF!,2,0)</f>
        <v>#REF!</v>
      </c>
      <c r="AB332" s="16"/>
    </row>
    <row r="333" spans="1:28" ht="60">
      <c r="A333" s="38">
        <v>9</v>
      </c>
      <c r="B333" s="38" t="s">
        <v>70</v>
      </c>
      <c r="C333" s="17" t="str">
        <f>VLOOKUP(B333,G2.PL1!$C$10:$D$34,2,0)</f>
        <v xml:space="preserve">Cifga </v>
      </c>
      <c r="D333" s="17" t="str">
        <f>VLOOKUP($B333,G2.PL1!$C$10:$E$34,3,0)</f>
        <v>Ciprofloxacin (dưới dạng Ciprofloxacin hydroclorid)</v>
      </c>
      <c r="E333" s="17" t="str">
        <f>VLOOKUP($B333,G2.PL1!$C$10:$F$34,4,0)</f>
        <v>500mg</v>
      </c>
      <c r="F333" s="17" t="str">
        <f>VLOOKUP($B333,G2.PL1!$C$10:$AF$35,5,0)</f>
        <v>Uống</v>
      </c>
      <c r="G333" s="17" t="str">
        <f>VLOOKUP($B333,G2.PL1!$C$10:$AF$35,6,0)</f>
        <v>viên nén bao phim</v>
      </c>
      <c r="H333" s="17" t="str">
        <f>VLOOKUP($B333,G2.PL1!$C$10:$AF$35,7,0)</f>
        <v>hộp 2 vỉ x 10 viên</v>
      </c>
      <c r="I333" s="38" t="s">
        <v>13</v>
      </c>
      <c r="J333" s="17" t="str">
        <f>VLOOKUP($B333,G2.PL1!$C$10:$AF$35,9,0)</f>
        <v xml:space="preserve">36 tháng </v>
      </c>
      <c r="K333" s="17" t="str">
        <f>VLOOKUP($B333,G2.PL1!$C$10:$AF$35,10,0)</f>
        <v>VD-20549-14</v>
      </c>
      <c r="L333" s="17" t="str">
        <f>VLOOKUP($B333,G2.PL1!$C$10:$AF$35,11,0)</f>
        <v>Công ty Cổ phần Dược Hậu Giang - Chi nhánh nhà máy Dược phẩm DHG tại Hậu Giang</v>
      </c>
      <c r="M333" s="17" t="str">
        <f>VLOOKUP($B333,G2.PL1!$C$10:$AF$35,12,0)</f>
        <v>Việt Nam</v>
      </c>
      <c r="N333" s="17" t="str">
        <f>VLOOKUP($B333,G2.PL1!$C$10:$AF$35,13,0)</f>
        <v>Viên</v>
      </c>
      <c r="O333" s="39">
        <v>7500</v>
      </c>
      <c r="P333" s="39">
        <v>7500</v>
      </c>
      <c r="Q333" s="39">
        <v>7500</v>
      </c>
      <c r="R333" s="39">
        <v>7500</v>
      </c>
      <c r="S333" s="40">
        <v>30000</v>
      </c>
      <c r="T333" s="19">
        <f>VLOOKUP($B333,G2.PL1!$C$10:$AF$35,17,0)</f>
        <v>889</v>
      </c>
      <c r="U333" s="18">
        <f t="shared" si="9"/>
        <v>26670000</v>
      </c>
      <c r="V333" s="19" t="str">
        <f>VLOOKUP($B333,G2.PL1!$C$10:$AF$35,30,0)</f>
        <v>Công ty Cổ phần Dược Hậu Giang</v>
      </c>
      <c r="W333" s="17" t="s">
        <v>728</v>
      </c>
      <c r="X333" s="56" t="s">
        <v>219</v>
      </c>
      <c r="Y333" s="41" t="s">
        <v>729</v>
      </c>
      <c r="Z333" s="16"/>
      <c r="AA333" s="21" t="e">
        <f>VLOOKUP(W333,#REF!,2,0)</f>
        <v>#REF!</v>
      </c>
      <c r="AB333" s="16"/>
    </row>
    <row r="334" spans="1:28" ht="60">
      <c r="A334" s="38">
        <v>9</v>
      </c>
      <c r="B334" s="38" t="s">
        <v>70</v>
      </c>
      <c r="C334" s="17" t="str">
        <f>VLOOKUP(B334,G2.PL1!$C$10:$D$34,2,0)</f>
        <v xml:space="preserve">Cifga </v>
      </c>
      <c r="D334" s="17" t="str">
        <f>VLOOKUP($B334,G2.PL1!$C$10:$E$34,3,0)</f>
        <v>Ciprofloxacin (dưới dạng Ciprofloxacin hydroclorid)</v>
      </c>
      <c r="E334" s="17" t="str">
        <f>VLOOKUP($B334,G2.PL1!$C$10:$F$34,4,0)</f>
        <v>500mg</v>
      </c>
      <c r="F334" s="17" t="str">
        <f>VLOOKUP($B334,G2.PL1!$C$10:$AF$35,5,0)</f>
        <v>Uống</v>
      </c>
      <c r="G334" s="17" t="str">
        <f>VLOOKUP($B334,G2.PL1!$C$10:$AF$35,6,0)</f>
        <v>viên nén bao phim</v>
      </c>
      <c r="H334" s="17" t="str">
        <f>VLOOKUP($B334,G2.PL1!$C$10:$AF$35,7,0)</f>
        <v>hộp 2 vỉ x 10 viên</v>
      </c>
      <c r="I334" s="38" t="s">
        <v>13</v>
      </c>
      <c r="J334" s="17" t="str">
        <f>VLOOKUP($B334,G2.PL1!$C$10:$AF$35,9,0)</f>
        <v xml:space="preserve">36 tháng </v>
      </c>
      <c r="K334" s="17" t="str">
        <f>VLOOKUP($B334,G2.PL1!$C$10:$AF$35,10,0)</f>
        <v>VD-20549-14</v>
      </c>
      <c r="L334" s="17" t="str">
        <f>VLOOKUP($B334,G2.PL1!$C$10:$AF$35,11,0)</f>
        <v>Công ty Cổ phần Dược Hậu Giang - Chi nhánh nhà máy Dược phẩm DHG tại Hậu Giang</v>
      </c>
      <c r="M334" s="17" t="str">
        <f>VLOOKUP($B334,G2.PL1!$C$10:$AF$35,12,0)</f>
        <v>Việt Nam</v>
      </c>
      <c r="N334" s="17" t="str">
        <f>VLOOKUP($B334,G2.PL1!$C$10:$AF$35,13,0)</f>
        <v>Viên</v>
      </c>
      <c r="O334" s="39">
        <v>10000</v>
      </c>
      <c r="P334" s="39">
        <v>10000</v>
      </c>
      <c r="Q334" s="39">
        <v>10000</v>
      </c>
      <c r="R334" s="39">
        <v>10000</v>
      </c>
      <c r="S334" s="40">
        <v>40000</v>
      </c>
      <c r="T334" s="19">
        <f>VLOOKUP($B334,G2.PL1!$C$10:$AF$35,17,0)</f>
        <v>889</v>
      </c>
      <c r="U334" s="18">
        <f t="shared" si="9"/>
        <v>35560000</v>
      </c>
      <c r="V334" s="19" t="str">
        <f>VLOOKUP($B334,G2.PL1!$C$10:$AF$35,30,0)</f>
        <v>Công ty Cổ phần Dược Hậu Giang</v>
      </c>
      <c r="W334" s="17" t="s">
        <v>672</v>
      </c>
      <c r="X334" s="56" t="s">
        <v>219</v>
      </c>
      <c r="Y334" s="41" t="s">
        <v>673</v>
      </c>
      <c r="Z334" s="16"/>
      <c r="AA334" s="21" t="e">
        <f>VLOOKUP(W334,#REF!,2,0)</f>
        <v>#REF!</v>
      </c>
      <c r="AB334" s="16"/>
    </row>
    <row r="335" spans="1:28" ht="60">
      <c r="A335" s="38">
        <v>9</v>
      </c>
      <c r="B335" s="38" t="s">
        <v>70</v>
      </c>
      <c r="C335" s="17" t="str">
        <f>VLOOKUP(B335,G2.PL1!$C$10:$D$34,2,0)</f>
        <v xml:space="preserve">Cifga </v>
      </c>
      <c r="D335" s="17" t="str">
        <f>VLOOKUP($B335,G2.PL1!$C$10:$E$34,3,0)</f>
        <v>Ciprofloxacin (dưới dạng Ciprofloxacin hydroclorid)</v>
      </c>
      <c r="E335" s="17" t="str">
        <f>VLOOKUP($B335,G2.PL1!$C$10:$F$34,4,0)</f>
        <v>500mg</v>
      </c>
      <c r="F335" s="17" t="str">
        <f>VLOOKUP($B335,G2.PL1!$C$10:$AF$35,5,0)</f>
        <v>Uống</v>
      </c>
      <c r="G335" s="17" t="str">
        <f>VLOOKUP($B335,G2.PL1!$C$10:$AF$35,6,0)</f>
        <v>viên nén bao phim</v>
      </c>
      <c r="H335" s="17" t="str">
        <f>VLOOKUP($B335,G2.PL1!$C$10:$AF$35,7,0)</f>
        <v>hộp 2 vỉ x 10 viên</v>
      </c>
      <c r="I335" s="38" t="s">
        <v>13</v>
      </c>
      <c r="J335" s="17" t="str">
        <f>VLOOKUP($B335,G2.PL1!$C$10:$AF$35,9,0)</f>
        <v xml:space="preserve">36 tháng </v>
      </c>
      <c r="K335" s="17" t="str">
        <f>VLOOKUP($B335,G2.PL1!$C$10:$AF$35,10,0)</f>
        <v>VD-20549-14</v>
      </c>
      <c r="L335" s="17" t="str">
        <f>VLOOKUP($B335,G2.PL1!$C$10:$AF$35,11,0)</f>
        <v>Công ty Cổ phần Dược Hậu Giang - Chi nhánh nhà máy Dược phẩm DHG tại Hậu Giang</v>
      </c>
      <c r="M335" s="17" t="str">
        <f>VLOOKUP($B335,G2.PL1!$C$10:$AF$35,12,0)</f>
        <v>Việt Nam</v>
      </c>
      <c r="N335" s="17" t="str">
        <f>VLOOKUP($B335,G2.PL1!$C$10:$AF$35,13,0)</f>
        <v>Viên</v>
      </c>
      <c r="O335" s="39">
        <v>800</v>
      </c>
      <c r="P335" s="39">
        <v>800</v>
      </c>
      <c r="Q335" s="39">
        <v>900</v>
      </c>
      <c r="R335" s="39">
        <v>900</v>
      </c>
      <c r="S335" s="40">
        <v>3400</v>
      </c>
      <c r="T335" s="19">
        <f>VLOOKUP($B335,G2.PL1!$C$10:$AF$35,17,0)</f>
        <v>889</v>
      </c>
      <c r="U335" s="18">
        <f t="shared" si="9"/>
        <v>3022600</v>
      </c>
      <c r="V335" s="19" t="str">
        <f>VLOOKUP($B335,G2.PL1!$C$10:$AF$35,30,0)</f>
        <v>Công ty Cổ phần Dược Hậu Giang</v>
      </c>
      <c r="W335" s="17" t="s">
        <v>234</v>
      </c>
      <c r="X335" s="56" t="s">
        <v>219</v>
      </c>
      <c r="Y335" s="41" t="s">
        <v>235</v>
      </c>
      <c r="Z335" s="16"/>
      <c r="AA335" s="21" t="e">
        <f>VLOOKUP(W335,#REF!,2,0)</f>
        <v>#REF!</v>
      </c>
      <c r="AB335" s="16"/>
    </row>
    <row r="336" spans="1:28" ht="60">
      <c r="A336" s="38">
        <v>9</v>
      </c>
      <c r="B336" s="38" t="s">
        <v>70</v>
      </c>
      <c r="C336" s="17" t="str">
        <f>VLOOKUP(B336,G2.PL1!$C$10:$D$34,2,0)</f>
        <v xml:space="preserve">Cifga </v>
      </c>
      <c r="D336" s="17" t="str">
        <f>VLOOKUP($B336,G2.PL1!$C$10:$E$34,3,0)</f>
        <v>Ciprofloxacin (dưới dạng Ciprofloxacin hydroclorid)</v>
      </c>
      <c r="E336" s="17" t="str">
        <f>VLOOKUP($B336,G2.PL1!$C$10:$F$34,4,0)</f>
        <v>500mg</v>
      </c>
      <c r="F336" s="17" t="str">
        <f>VLOOKUP($B336,G2.PL1!$C$10:$AF$35,5,0)</f>
        <v>Uống</v>
      </c>
      <c r="G336" s="17" t="str">
        <f>VLOOKUP($B336,G2.PL1!$C$10:$AF$35,6,0)</f>
        <v>viên nén bao phim</v>
      </c>
      <c r="H336" s="17" t="str">
        <f>VLOOKUP($B336,G2.PL1!$C$10:$AF$35,7,0)</f>
        <v>hộp 2 vỉ x 10 viên</v>
      </c>
      <c r="I336" s="38" t="s">
        <v>13</v>
      </c>
      <c r="J336" s="17" t="str">
        <f>VLOOKUP($B336,G2.PL1!$C$10:$AF$35,9,0)</f>
        <v xml:space="preserve">36 tháng </v>
      </c>
      <c r="K336" s="17" t="str">
        <f>VLOOKUP($B336,G2.PL1!$C$10:$AF$35,10,0)</f>
        <v>VD-20549-14</v>
      </c>
      <c r="L336" s="17" t="str">
        <f>VLOOKUP($B336,G2.PL1!$C$10:$AF$35,11,0)</f>
        <v>Công ty Cổ phần Dược Hậu Giang - Chi nhánh nhà máy Dược phẩm DHG tại Hậu Giang</v>
      </c>
      <c r="M336" s="17" t="str">
        <f>VLOOKUP($B336,G2.PL1!$C$10:$AF$35,12,0)</f>
        <v>Việt Nam</v>
      </c>
      <c r="N336" s="17" t="str">
        <f>VLOOKUP($B336,G2.PL1!$C$10:$AF$35,13,0)</f>
        <v>Viên</v>
      </c>
      <c r="O336" s="39">
        <v>5000</v>
      </c>
      <c r="P336" s="39">
        <v>5000</v>
      </c>
      <c r="Q336" s="39">
        <v>5000</v>
      </c>
      <c r="R336" s="39">
        <v>5000</v>
      </c>
      <c r="S336" s="40">
        <v>20000</v>
      </c>
      <c r="T336" s="19">
        <f>VLOOKUP($B336,G2.PL1!$C$10:$AF$35,17,0)</f>
        <v>889</v>
      </c>
      <c r="U336" s="18">
        <f t="shared" si="9"/>
        <v>17780000</v>
      </c>
      <c r="V336" s="19" t="str">
        <f>VLOOKUP($B336,G2.PL1!$C$10:$AF$35,30,0)</f>
        <v>Công ty Cổ phần Dược Hậu Giang</v>
      </c>
      <c r="W336" s="17" t="s">
        <v>515</v>
      </c>
      <c r="X336" s="56" t="s">
        <v>237</v>
      </c>
      <c r="Y336" s="41" t="s">
        <v>516</v>
      </c>
      <c r="Z336" s="16"/>
      <c r="AA336" s="21" t="e">
        <f>VLOOKUP(W336,#REF!,2,0)</f>
        <v>#REF!</v>
      </c>
      <c r="AB336" s="16"/>
    </row>
    <row r="337" spans="1:28" ht="60">
      <c r="A337" s="38">
        <v>9</v>
      </c>
      <c r="B337" s="38" t="s">
        <v>70</v>
      </c>
      <c r="C337" s="17" t="str">
        <f>VLOOKUP(B337,G2.PL1!$C$10:$D$34,2,0)</f>
        <v xml:space="preserve">Cifga </v>
      </c>
      <c r="D337" s="17" t="str">
        <f>VLOOKUP($B337,G2.PL1!$C$10:$E$34,3,0)</f>
        <v>Ciprofloxacin (dưới dạng Ciprofloxacin hydroclorid)</v>
      </c>
      <c r="E337" s="17" t="str">
        <f>VLOOKUP($B337,G2.PL1!$C$10:$F$34,4,0)</f>
        <v>500mg</v>
      </c>
      <c r="F337" s="17" t="str">
        <f>VLOOKUP($B337,G2.PL1!$C$10:$AF$35,5,0)</f>
        <v>Uống</v>
      </c>
      <c r="G337" s="17" t="str">
        <f>VLOOKUP($B337,G2.PL1!$C$10:$AF$35,6,0)</f>
        <v>viên nén bao phim</v>
      </c>
      <c r="H337" s="17" t="str">
        <f>VLOOKUP($B337,G2.PL1!$C$10:$AF$35,7,0)</f>
        <v>hộp 2 vỉ x 10 viên</v>
      </c>
      <c r="I337" s="38" t="s">
        <v>13</v>
      </c>
      <c r="J337" s="17" t="str">
        <f>VLOOKUP($B337,G2.PL1!$C$10:$AF$35,9,0)</f>
        <v xml:space="preserve">36 tháng </v>
      </c>
      <c r="K337" s="17" t="str">
        <f>VLOOKUP($B337,G2.PL1!$C$10:$AF$35,10,0)</f>
        <v>VD-20549-14</v>
      </c>
      <c r="L337" s="17" t="str">
        <f>VLOOKUP($B337,G2.PL1!$C$10:$AF$35,11,0)</f>
        <v>Công ty Cổ phần Dược Hậu Giang - Chi nhánh nhà máy Dược phẩm DHG tại Hậu Giang</v>
      </c>
      <c r="M337" s="17" t="str">
        <f>VLOOKUP($B337,G2.PL1!$C$10:$AF$35,12,0)</f>
        <v>Việt Nam</v>
      </c>
      <c r="N337" s="17" t="str">
        <f>VLOOKUP($B337,G2.PL1!$C$10:$AF$35,13,0)</f>
        <v>Viên</v>
      </c>
      <c r="O337" s="39">
        <v>3000</v>
      </c>
      <c r="P337" s="39">
        <v>3000</v>
      </c>
      <c r="Q337" s="39">
        <v>3000</v>
      </c>
      <c r="R337" s="39">
        <v>3000</v>
      </c>
      <c r="S337" s="40">
        <v>12000</v>
      </c>
      <c r="T337" s="19">
        <f>VLOOKUP($B337,G2.PL1!$C$10:$AF$35,17,0)</f>
        <v>889</v>
      </c>
      <c r="U337" s="18">
        <f t="shared" ref="U337:U400" si="10">S337*T337</f>
        <v>10668000</v>
      </c>
      <c r="V337" s="19" t="str">
        <f>VLOOKUP($B337,G2.PL1!$C$10:$AF$35,30,0)</f>
        <v>Công ty Cổ phần Dược Hậu Giang</v>
      </c>
      <c r="W337" s="17" t="s">
        <v>521</v>
      </c>
      <c r="X337" s="56" t="s">
        <v>237</v>
      </c>
      <c r="Y337" s="41" t="s">
        <v>522</v>
      </c>
      <c r="Z337" s="16"/>
      <c r="AA337" s="21" t="e">
        <f>VLOOKUP(W337,#REF!,2,0)</f>
        <v>#REF!</v>
      </c>
      <c r="AB337" s="16"/>
    </row>
    <row r="338" spans="1:28" ht="60">
      <c r="A338" s="38">
        <v>9</v>
      </c>
      <c r="B338" s="38" t="s">
        <v>70</v>
      </c>
      <c r="C338" s="17" t="str">
        <f>VLOOKUP(B338,G2.PL1!$C$10:$D$34,2,0)</f>
        <v xml:space="preserve">Cifga </v>
      </c>
      <c r="D338" s="17" t="str">
        <f>VLOOKUP($B338,G2.PL1!$C$10:$E$34,3,0)</f>
        <v>Ciprofloxacin (dưới dạng Ciprofloxacin hydroclorid)</v>
      </c>
      <c r="E338" s="17" t="str">
        <f>VLOOKUP($B338,G2.PL1!$C$10:$F$34,4,0)</f>
        <v>500mg</v>
      </c>
      <c r="F338" s="17" t="str">
        <f>VLOOKUP($B338,G2.PL1!$C$10:$AF$35,5,0)</f>
        <v>Uống</v>
      </c>
      <c r="G338" s="17" t="str">
        <f>VLOOKUP($B338,G2.PL1!$C$10:$AF$35,6,0)</f>
        <v>viên nén bao phim</v>
      </c>
      <c r="H338" s="17" t="str">
        <f>VLOOKUP($B338,G2.PL1!$C$10:$AF$35,7,0)</f>
        <v>hộp 2 vỉ x 10 viên</v>
      </c>
      <c r="I338" s="38" t="s">
        <v>13</v>
      </c>
      <c r="J338" s="17" t="str">
        <f>VLOOKUP($B338,G2.PL1!$C$10:$AF$35,9,0)</f>
        <v xml:space="preserve">36 tháng </v>
      </c>
      <c r="K338" s="17" t="str">
        <f>VLOOKUP($B338,G2.PL1!$C$10:$AF$35,10,0)</f>
        <v>VD-20549-14</v>
      </c>
      <c r="L338" s="17" t="str">
        <f>VLOOKUP($B338,G2.PL1!$C$10:$AF$35,11,0)</f>
        <v>Công ty Cổ phần Dược Hậu Giang - Chi nhánh nhà máy Dược phẩm DHG tại Hậu Giang</v>
      </c>
      <c r="M338" s="17" t="str">
        <f>VLOOKUP($B338,G2.PL1!$C$10:$AF$35,12,0)</f>
        <v>Việt Nam</v>
      </c>
      <c r="N338" s="17" t="str">
        <f>VLOOKUP($B338,G2.PL1!$C$10:$AF$35,13,0)</f>
        <v>Viên</v>
      </c>
      <c r="O338" s="39">
        <v>2270</v>
      </c>
      <c r="P338" s="39">
        <v>2270</v>
      </c>
      <c r="Q338" s="39">
        <v>2275</v>
      </c>
      <c r="R338" s="39">
        <v>2275</v>
      </c>
      <c r="S338" s="40">
        <v>9090</v>
      </c>
      <c r="T338" s="19">
        <f>VLOOKUP($B338,G2.PL1!$C$10:$AF$35,17,0)</f>
        <v>889</v>
      </c>
      <c r="U338" s="18">
        <f t="shared" si="10"/>
        <v>8081010</v>
      </c>
      <c r="V338" s="19" t="str">
        <f>VLOOKUP($B338,G2.PL1!$C$10:$AF$35,30,0)</f>
        <v>Công ty Cổ phần Dược Hậu Giang</v>
      </c>
      <c r="W338" s="17" t="s">
        <v>523</v>
      </c>
      <c r="X338" s="56" t="s">
        <v>237</v>
      </c>
      <c r="Y338" s="41" t="s">
        <v>524</v>
      </c>
      <c r="Z338" s="16"/>
      <c r="AA338" s="21" t="e">
        <f>VLOOKUP(W338,#REF!,2,0)</f>
        <v>#REF!</v>
      </c>
      <c r="AB338" s="16"/>
    </row>
    <row r="339" spans="1:28" ht="60">
      <c r="A339" s="38">
        <v>9</v>
      </c>
      <c r="B339" s="38" t="s">
        <v>70</v>
      </c>
      <c r="C339" s="17" t="str">
        <f>VLOOKUP(B339,G2.PL1!$C$10:$D$34,2,0)</f>
        <v xml:space="preserve">Cifga </v>
      </c>
      <c r="D339" s="17" t="str">
        <f>VLOOKUP($B339,G2.PL1!$C$10:$E$34,3,0)</f>
        <v>Ciprofloxacin (dưới dạng Ciprofloxacin hydroclorid)</v>
      </c>
      <c r="E339" s="17" t="str">
        <f>VLOOKUP($B339,G2.PL1!$C$10:$F$34,4,0)</f>
        <v>500mg</v>
      </c>
      <c r="F339" s="17" t="str">
        <f>VLOOKUP($B339,G2.PL1!$C$10:$AF$35,5,0)</f>
        <v>Uống</v>
      </c>
      <c r="G339" s="17" t="str">
        <f>VLOOKUP($B339,G2.PL1!$C$10:$AF$35,6,0)</f>
        <v>viên nén bao phim</v>
      </c>
      <c r="H339" s="17" t="str">
        <f>VLOOKUP($B339,G2.PL1!$C$10:$AF$35,7,0)</f>
        <v>hộp 2 vỉ x 10 viên</v>
      </c>
      <c r="I339" s="38" t="s">
        <v>13</v>
      </c>
      <c r="J339" s="17" t="str">
        <f>VLOOKUP($B339,G2.PL1!$C$10:$AF$35,9,0)</f>
        <v xml:space="preserve">36 tháng </v>
      </c>
      <c r="K339" s="17" t="str">
        <f>VLOOKUP($B339,G2.PL1!$C$10:$AF$35,10,0)</f>
        <v>VD-20549-14</v>
      </c>
      <c r="L339" s="17" t="str">
        <f>VLOOKUP($B339,G2.PL1!$C$10:$AF$35,11,0)</f>
        <v>Công ty Cổ phần Dược Hậu Giang - Chi nhánh nhà máy Dược phẩm DHG tại Hậu Giang</v>
      </c>
      <c r="M339" s="17" t="str">
        <f>VLOOKUP($B339,G2.PL1!$C$10:$AF$35,12,0)</f>
        <v>Việt Nam</v>
      </c>
      <c r="N339" s="17" t="str">
        <f>VLOOKUP($B339,G2.PL1!$C$10:$AF$35,13,0)</f>
        <v>Viên</v>
      </c>
      <c r="O339" s="39">
        <v>3000</v>
      </c>
      <c r="P339" s="39">
        <v>3000</v>
      </c>
      <c r="Q339" s="39">
        <v>3000</v>
      </c>
      <c r="R339" s="39">
        <v>3000</v>
      </c>
      <c r="S339" s="40">
        <v>12000</v>
      </c>
      <c r="T339" s="19">
        <f>VLOOKUP($B339,G2.PL1!$C$10:$AF$35,17,0)</f>
        <v>889</v>
      </c>
      <c r="U339" s="18">
        <f t="shared" si="10"/>
        <v>10668000</v>
      </c>
      <c r="V339" s="19" t="str">
        <f>VLOOKUP($B339,G2.PL1!$C$10:$AF$35,30,0)</f>
        <v>Công ty Cổ phần Dược Hậu Giang</v>
      </c>
      <c r="W339" s="17" t="s">
        <v>525</v>
      </c>
      <c r="X339" s="56" t="s">
        <v>237</v>
      </c>
      <c r="Y339" s="41" t="s">
        <v>526</v>
      </c>
      <c r="Z339" s="16"/>
      <c r="AA339" s="21" t="e">
        <f>VLOOKUP(W339,#REF!,2,0)</f>
        <v>#REF!</v>
      </c>
      <c r="AB339" s="16"/>
    </row>
    <row r="340" spans="1:28" ht="60">
      <c r="A340" s="38">
        <v>9</v>
      </c>
      <c r="B340" s="38" t="s">
        <v>70</v>
      </c>
      <c r="C340" s="17" t="str">
        <f>VLOOKUP(B340,G2.PL1!$C$10:$D$34,2,0)</f>
        <v xml:space="preserve">Cifga </v>
      </c>
      <c r="D340" s="17" t="str">
        <f>VLOOKUP($B340,G2.PL1!$C$10:$E$34,3,0)</f>
        <v>Ciprofloxacin (dưới dạng Ciprofloxacin hydroclorid)</v>
      </c>
      <c r="E340" s="17" t="str">
        <f>VLOOKUP($B340,G2.PL1!$C$10:$F$34,4,0)</f>
        <v>500mg</v>
      </c>
      <c r="F340" s="17" t="str">
        <f>VLOOKUP($B340,G2.PL1!$C$10:$AF$35,5,0)</f>
        <v>Uống</v>
      </c>
      <c r="G340" s="17" t="str">
        <f>VLOOKUP($B340,G2.PL1!$C$10:$AF$35,6,0)</f>
        <v>viên nén bao phim</v>
      </c>
      <c r="H340" s="17" t="str">
        <f>VLOOKUP($B340,G2.PL1!$C$10:$AF$35,7,0)</f>
        <v>hộp 2 vỉ x 10 viên</v>
      </c>
      <c r="I340" s="38" t="s">
        <v>13</v>
      </c>
      <c r="J340" s="17" t="str">
        <f>VLOOKUP($B340,G2.PL1!$C$10:$AF$35,9,0)</f>
        <v xml:space="preserve">36 tháng </v>
      </c>
      <c r="K340" s="17" t="str">
        <f>VLOOKUP($B340,G2.PL1!$C$10:$AF$35,10,0)</f>
        <v>VD-20549-14</v>
      </c>
      <c r="L340" s="17" t="str">
        <f>VLOOKUP($B340,G2.PL1!$C$10:$AF$35,11,0)</f>
        <v>Công ty Cổ phần Dược Hậu Giang - Chi nhánh nhà máy Dược phẩm DHG tại Hậu Giang</v>
      </c>
      <c r="M340" s="17" t="str">
        <f>VLOOKUP($B340,G2.PL1!$C$10:$AF$35,12,0)</f>
        <v>Việt Nam</v>
      </c>
      <c r="N340" s="17" t="str">
        <f>VLOOKUP($B340,G2.PL1!$C$10:$AF$35,13,0)</f>
        <v>Viên</v>
      </c>
      <c r="O340" s="39">
        <v>1500</v>
      </c>
      <c r="P340" s="39">
        <v>1500</v>
      </c>
      <c r="Q340" s="39">
        <v>1500</v>
      </c>
      <c r="R340" s="39">
        <v>1500</v>
      </c>
      <c r="S340" s="40">
        <v>6000</v>
      </c>
      <c r="T340" s="19">
        <f>VLOOKUP($B340,G2.PL1!$C$10:$AF$35,17,0)</f>
        <v>889</v>
      </c>
      <c r="U340" s="18">
        <f t="shared" si="10"/>
        <v>5334000</v>
      </c>
      <c r="V340" s="19" t="str">
        <f>VLOOKUP($B340,G2.PL1!$C$10:$AF$35,30,0)</f>
        <v>Công ty Cổ phần Dược Hậu Giang</v>
      </c>
      <c r="W340" s="17" t="s">
        <v>527</v>
      </c>
      <c r="X340" s="56" t="s">
        <v>237</v>
      </c>
      <c r="Y340" s="41" t="s">
        <v>528</v>
      </c>
      <c r="Z340" s="16"/>
      <c r="AA340" s="21" t="e">
        <f>VLOOKUP(W340,#REF!,2,0)</f>
        <v>#REF!</v>
      </c>
      <c r="AB340" s="16"/>
    </row>
    <row r="341" spans="1:28" ht="60">
      <c r="A341" s="38">
        <v>9</v>
      </c>
      <c r="B341" s="38" t="s">
        <v>70</v>
      </c>
      <c r="C341" s="17" t="str">
        <f>VLOOKUP(B341,G2.PL1!$C$10:$D$34,2,0)</f>
        <v xml:space="preserve">Cifga </v>
      </c>
      <c r="D341" s="17" t="str">
        <f>VLOOKUP($B341,G2.PL1!$C$10:$E$34,3,0)</f>
        <v>Ciprofloxacin (dưới dạng Ciprofloxacin hydroclorid)</v>
      </c>
      <c r="E341" s="17" t="str">
        <f>VLOOKUP($B341,G2.PL1!$C$10:$F$34,4,0)</f>
        <v>500mg</v>
      </c>
      <c r="F341" s="17" t="str">
        <f>VLOOKUP($B341,G2.PL1!$C$10:$AF$35,5,0)</f>
        <v>Uống</v>
      </c>
      <c r="G341" s="17" t="str">
        <f>VLOOKUP($B341,G2.PL1!$C$10:$AF$35,6,0)</f>
        <v>viên nén bao phim</v>
      </c>
      <c r="H341" s="17" t="str">
        <f>VLOOKUP($B341,G2.PL1!$C$10:$AF$35,7,0)</f>
        <v>hộp 2 vỉ x 10 viên</v>
      </c>
      <c r="I341" s="38" t="s">
        <v>13</v>
      </c>
      <c r="J341" s="17" t="str">
        <f>VLOOKUP($B341,G2.PL1!$C$10:$AF$35,9,0)</f>
        <v xml:space="preserve">36 tháng </v>
      </c>
      <c r="K341" s="17" t="str">
        <f>VLOOKUP($B341,G2.PL1!$C$10:$AF$35,10,0)</f>
        <v>VD-20549-14</v>
      </c>
      <c r="L341" s="17" t="str">
        <f>VLOOKUP($B341,G2.PL1!$C$10:$AF$35,11,0)</f>
        <v>Công ty Cổ phần Dược Hậu Giang - Chi nhánh nhà máy Dược phẩm DHG tại Hậu Giang</v>
      </c>
      <c r="M341" s="17" t="str">
        <f>VLOOKUP($B341,G2.PL1!$C$10:$AF$35,12,0)</f>
        <v>Việt Nam</v>
      </c>
      <c r="N341" s="17" t="str">
        <f>VLOOKUP($B341,G2.PL1!$C$10:$AF$35,13,0)</f>
        <v>Viên</v>
      </c>
      <c r="O341" s="39">
        <v>7500</v>
      </c>
      <c r="P341" s="39">
        <v>7500</v>
      </c>
      <c r="Q341" s="39">
        <v>7500</v>
      </c>
      <c r="R341" s="39">
        <v>7500</v>
      </c>
      <c r="S341" s="40">
        <v>30000</v>
      </c>
      <c r="T341" s="19">
        <f>VLOOKUP($B341,G2.PL1!$C$10:$AF$35,17,0)</f>
        <v>889</v>
      </c>
      <c r="U341" s="18">
        <f t="shared" si="10"/>
        <v>26670000</v>
      </c>
      <c r="V341" s="19" t="str">
        <f>VLOOKUP($B341,G2.PL1!$C$10:$AF$35,30,0)</f>
        <v>Công ty Cổ phần Dược Hậu Giang</v>
      </c>
      <c r="W341" s="17" t="s">
        <v>529</v>
      </c>
      <c r="X341" s="56" t="s">
        <v>237</v>
      </c>
      <c r="Y341" s="41" t="s">
        <v>530</v>
      </c>
      <c r="Z341" s="16"/>
      <c r="AA341" s="21" t="e">
        <f>VLOOKUP(W341,#REF!,2,0)</f>
        <v>#REF!</v>
      </c>
      <c r="AB341" s="16"/>
    </row>
    <row r="342" spans="1:28" ht="60">
      <c r="A342" s="38">
        <v>9</v>
      </c>
      <c r="B342" s="38" t="s">
        <v>70</v>
      </c>
      <c r="C342" s="17" t="str">
        <f>VLOOKUP(B342,G2.PL1!$C$10:$D$34,2,0)</f>
        <v xml:space="preserve">Cifga </v>
      </c>
      <c r="D342" s="17" t="str">
        <f>VLOOKUP($B342,G2.PL1!$C$10:$E$34,3,0)</f>
        <v>Ciprofloxacin (dưới dạng Ciprofloxacin hydroclorid)</v>
      </c>
      <c r="E342" s="17" t="str">
        <f>VLOOKUP($B342,G2.PL1!$C$10:$F$34,4,0)</f>
        <v>500mg</v>
      </c>
      <c r="F342" s="17" t="str">
        <f>VLOOKUP($B342,G2.PL1!$C$10:$AF$35,5,0)</f>
        <v>Uống</v>
      </c>
      <c r="G342" s="17" t="str">
        <f>VLOOKUP($B342,G2.PL1!$C$10:$AF$35,6,0)</f>
        <v>viên nén bao phim</v>
      </c>
      <c r="H342" s="17" t="str">
        <f>VLOOKUP($B342,G2.PL1!$C$10:$AF$35,7,0)</f>
        <v>hộp 2 vỉ x 10 viên</v>
      </c>
      <c r="I342" s="38" t="s">
        <v>13</v>
      </c>
      <c r="J342" s="17" t="str">
        <f>VLOOKUP($B342,G2.PL1!$C$10:$AF$35,9,0)</f>
        <v xml:space="preserve">36 tháng </v>
      </c>
      <c r="K342" s="17" t="str">
        <f>VLOOKUP($B342,G2.PL1!$C$10:$AF$35,10,0)</f>
        <v>VD-20549-14</v>
      </c>
      <c r="L342" s="17" t="str">
        <f>VLOOKUP($B342,G2.PL1!$C$10:$AF$35,11,0)</f>
        <v>Công ty Cổ phần Dược Hậu Giang - Chi nhánh nhà máy Dược phẩm DHG tại Hậu Giang</v>
      </c>
      <c r="M342" s="17" t="str">
        <f>VLOOKUP($B342,G2.PL1!$C$10:$AF$35,12,0)</f>
        <v>Việt Nam</v>
      </c>
      <c r="N342" s="17" t="str">
        <f>VLOOKUP($B342,G2.PL1!$C$10:$AF$35,13,0)</f>
        <v>Viên</v>
      </c>
      <c r="O342" s="39">
        <v>5000</v>
      </c>
      <c r="P342" s="39">
        <v>5000</v>
      </c>
      <c r="Q342" s="39">
        <v>5000</v>
      </c>
      <c r="R342" s="39">
        <v>5000</v>
      </c>
      <c r="S342" s="40">
        <v>20000</v>
      </c>
      <c r="T342" s="19">
        <f>VLOOKUP($B342,G2.PL1!$C$10:$AF$35,17,0)</f>
        <v>889</v>
      </c>
      <c r="U342" s="18">
        <f t="shared" si="10"/>
        <v>17780000</v>
      </c>
      <c r="V342" s="19" t="str">
        <f>VLOOKUP($B342,G2.PL1!$C$10:$AF$35,30,0)</f>
        <v>Công ty Cổ phần Dược Hậu Giang</v>
      </c>
      <c r="W342" s="17" t="s">
        <v>531</v>
      </c>
      <c r="X342" s="56" t="s">
        <v>237</v>
      </c>
      <c r="Y342" s="41" t="s">
        <v>532</v>
      </c>
      <c r="Z342" s="16"/>
      <c r="AA342" s="21" t="e">
        <f>VLOOKUP(W342,#REF!,2,0)</f>
        <v>#REF!</v>
      </c>
      <c r="AB342" s="16"/>
    </row>
    <row r="343" spans="1:28" ht="60">
      <c r="A343" s="38">
        <v>9</v>
      </c>
      <c r="B343" s="38" t="s">
        <v>70</v>
      </c>
      <c r="C343" s="17" t="str">
        <f>VLOOKUP(B343,G2.PL1!$C$10:$D$34,2,0)</f>
        <v xml:space="preserve">Cifga </v>
      </c>
      <c r="D343" s="17" t="str">
        <f>VLOOKUP($B343,G2.PL1!$C$10:$E$34,3,0)</f>
        <v>Ciprofloxacin (dưới dạng Ciprofloxacin hydroclorid)</v>
      </c>
      <c r="E343" s="17" t="str">
        <f>VLOOKUP($B343,G2.PL1!$C$10:$F$34,4,0)</f>
        <v>500mg</v>
      </c>
      <c r="F343" s="17" t="str">
        <f>VLOOKUP($B343,G2.PL1!$C$10:$AF$35,5,0)</f>
        <v>Uống</v>
      </c>
      <c r="G343" s="17" t="str">
        <f>VLOOKUP($B343,G2.PL1!$C$10:$AF$35,6,0)</f>
        <v>viên nén bao phim</v>
      </c>
      <c r="H343" s="17" t="str">
        <f>VLOOKUP($B343,G2.PL1!$C$10:$AF$35,7,0)</f>
        <v>hộp 2 vỉ x 10 viên</v>
      </c>
      <c r="I343" s="38" t="s">
        <v>13</v>
      </c>
      <c r="J343" s="17" t="str">
        <f>VLOOKUP($B343,G2.PL1!$C$10:$AF$35,9,0)</f>
        <v xml:space="preserve">36 tháng </v>
      </c>
      <c r="K343" s="17" t="str">
        <f>VLOOKUP($B343,G2.PL1!$C$10:$AF$35,10,0)</f>
        <v>VD-20549-14</v>
      </c>
      <c r="L343" s="17" t="str">
        <f>VLOOKUP($B343,G2.PL1!$C$10:$AF$35,11,0)</f>
        <v>Công ty Cổ phần Dược Hậu Giang - Chi nhánh nhà máy Dược phẩm DHG tại Hậu Giang</v>
      </c>
      <c r="M343" s="17" t="str">
        <f>VLOOKUP($B343,G2.PL1!$C$10:$AF$35,12,0)</f>
        <v>Việt Nam</v>
      </c>
      <c r="N343" s="17" t="str">
        <f>VLOOKUP($B343,G2.PL1!$C$10:$AF$35,13,0)</f>
        <v>Viên</v>
      </c>
      <c r="O343" s="39">
        <v>5000</v>
      </c>
      <c r="P343" s="39">
        <v>5000</v>
      </c>
      <c r="Q343" s="39">
        <v>5000</v>
      </c>
      <c r="R343" s="39">
        <v>5000</v>
      </c>
      <c r="S343" s="40">
        <v>20000</v>
      </c>
      <c r="T343" s="19">
        <f>VLOOKUP($B343,G2.PL1!$C$10:$AF$35,17,0)</f>
        <v>889</v>
      </c>
      <c r="U343" s="18">
        <f t="shared" si="10"/>
        <v>17780000</v>
      </c>
      <c r="V343" s="19" t="str">
        <f>VLOOKUP($B343,G2.PL1!$C$10:$AF$35,30,0)</f>
        <v>Công ty Cổ phần Dược Hậu Giang</v>
      </c>
      <c r="W343" s="17" t="s">
        <v>689</v>
      </c>
      <c r="X343" s="56" t="s">
        <v>239</v>
      </c>
      <c r="Y343" s="41" t="s">
        <v>690</v>
      </c>
      <c r="Z343" s="16"/>
      <c r="AA343" s="21" t="e">
        <f>VLOOKUP(W343,#REF!,2,0)</f>
        <v>#REF!</v>
      </c>
      <c r="AB343" s="16"/>
    </row>
    <row r="344" spans="1:28" ht="60">
      <c r="A344" s="38">
        <v>9</v>
      </c>
      <c r="B344" s="38" t="s">
        <v>70</v>
      </c>
      <c r="C344" s="17" t="str">
        <f>VLOOKUP(B344,G2.PL1!$C$10:$D$34,2,0)</f>
        <v xml:space="preserve">Cifga </v>
      </c>
      <c r="D344" s="17" t="str">
        <f>VLOOKUP($B344,G2.PL1!$C$10:$E$34,3,0)</f>
        <v>Ciprofloxacin (dưới dạng Ciprofloxacin hydroclorid)</v>
      </c>
      <c r="E344" s="17" t="str">
        <f>VLOOKUP($B344,G2.PL1!$C$10:$F$34,4,0)</f>
        <v>500mg</v>
      </c>
      <c r="F344" s="17" t="str">
        <f>VLOOKUP($B344,G2.PL1!$C$10:$AF$35,5,0)</f>
        <v>Uống</v>
      </c>
      <c r="G344" s="17" t="str">
        <f>VLOOKUP($B344,G2.PL1!$C$10:$AF$35,6,0)</f>
        <v>viên nén bao phim</v>
      </c>
      <c r="H344" s="17" t="str">
        <f>VLOOKUP($B344,G2.PL1!$C$10:$AF$35,7,0)</f>
        <v>hộp 2 vỉ x 10 viên</v>
      </c>
      <c r="I344" s="38" t="s">
        <v>13</v>
      </c>
      <c r="J344" s="17" t="str">
        <f>VLOOKUP($B344,G2.PL1!$C$10:$AF$35,9,0)</f>
        <v xml:space="preserve">36 tháng </v>
      </c>
      <c r="K344" s="17" t="str">
        <f>VLOOKUP($B344,G2.PL1!$C$10:$AF$35,10,0)</f>
        <v>VD-20549-14</v>
      </c>
      <c r="L344" s="17" t="str">
        <f>VLOOKUP($B344,G2.PL1!$C$10:$AF$35,11,0)</f>
        <v>Công ty Cổ phần Dược Hậu Giang - Chi nhánh nhà máy Dược phẩm DHG tại Hậu Giang</v>
      </c>
      <c r="M344" s="17" t="str">
        <f>VLOOKUP($B344,G2.PL1!$C$10:$AF$35,12,0)</f>
        <v>Việt Nam</v>
      </c>
      <c r="N344" s="17" t="str">
        <f>VLOOKUP($B344,G2.PL1!$C$10:$AF$35,13,0)</f>
        <v>Viên</v>
      </c>
      <c r="O344" s="39">
        <v>3000</v>
      </c>
      <c r="P344" s="39">
        <v>4000</v>
      </c>
      <c r="Q344" s="39">
        <v>4000</v>
      </c>
      <c r="R344" s="39">
        <v>4000</v>
      </c>
      <c r="S344" s="40">
        <v>15000</v>
      </c>
      <c r="T344" s="19">
        <f>VLOOKUP($B344,G2.PL1!$C$10:$AF$35,17,0)</f>
        <v>889</v>
      </c>
      <c r="U344" s="18">
        <f t="shared" si="10"/>
        <v>13335000</v>
      </c>
      <c r="V344" s="19" t="str">
        <f>VLOOKUP($B344,G2.PL1!$C$10:$AF$35,30,0)</f>
        <v>Công ty Cổ phần Dược Hậu Giang</v>
      </c>
      <c r="W344" s="17" t="s">
        <v>238</v>
      </c>
      <c r="X344" s="56" t="s">
        <v>239</v>
      </c>
      <c r="Y344" s="41" t="s">
        <v>240</v>
      </c>
      <c r="Z344" s="16"/>
      <c r="AA344" s="21" t="e">
        <f>VLOOKUP(W344,#REF!,2,0)</f>
        <v>#REF!</v>
      </c>
      <c r="AB344" s="16"/>
    </row>
    <row r="345" spans="1:28" ht="60">
      <c r="A345" s="38">
        <v>9</v>
      </c>
      <c r="B345" s="38" t="s">
        <v>70</v>
      </c>
      <c r="C345" s="17" t="str">
        <f>VLOOKUP(B345,G2.PL1!$C$10:$D$34,2,0)</f>
        <v xml:space="preserve">Cifga </v>
      </c>
      <c r="D345" s="17" t="str">
        <f>VLOOKUP($B345,G2.PL1!$C$10:$E$34,3,0)</f>
        <v>Ciprofloxacin (dưới dạng Ciprofloxacin hydroclorid)</v>
      </c>
      <c r="E345" s="17" t="str">
        <f>VLOOKUP($B345,G2.PL1!$C$10:$F$34,4,0)</f>
        <v>500mg</v>
      </c>
      <c r="F345" s="17" t="str">
        <f>VLOOKUP($B345,G2.PL1!$C$10:$AF$35,5,0)</f>
        <v>Uống</v>
      </c>
      <c r="G345" s="17" t="str">
        <f>VLOOKUP($B345,G2.PL1!$C$10:$AF$35,6,0)</f>
        <v>viên nén bao phim</v>
      </c>
      <c r="H345" s="17" t="str">
        <f>VLOOKUP($B345,G2.PL1!$C$10:$AF$35,7,0)</f>
        <v>hộp 2 vỉ x 10 viên</v>
      </c>
      <c r="I345" s="38" t="s">
        <v>13</v>
      </c>
      <c r="J345" s="17" t="str">
        <f>VLOOKUP($B345,G2.PL1!$C$10:$AF$35,9,0)</f>
        <v xml:space="preserve">36 tháng </v>
      </c>
      <c r="K345" s="17" t="str">
        <f>VLOOKUP($B345,G2.PL1!$C$10:$AF$35,10,0)</f>
        <v>VD-20549-14</v>
      </c>
      <c r="L345" s="17" t="str">
        <f>VLOOKUP($B345,G2.PL1!$C$10:$AF$35,11,0)</f>
        <v>Công ty Cổ phần Dược Hậu Giang - Chi nhánh nhà máy Dược phẩm DHG tại Hậu Giang</v>
      </c>
      <c r="M345" s="17" t="str">
        <f>VLOOKUP($B345,G2.PL1!$C$10:$AF$35,12,0)</f>
        <v>Việt Nam</v>
      </c>
      <c r="N345" s="17" t="str">
        <f>VLOOKUP($B345,G2.PL1!$C$10:$AF$35,13,0)</f>
        <v>Viên</v>
      </c>
      <c r="O345" s="39">
        <v>2500</v>
      </c>
      <c r="P345" s="39">
        <v>2500</v>
      </c>
      <c r="Q345" s="39">
        <v>2500</v>
      </c>
      <c r="R345" s="39">
        <v>2500</v>
      </c>
      <c r="S345" s="40">
        <v>10000</v>
      </c>
      <c r="T345" s="19">
        <f>VLOOKUP($B345,G2.PL1!$C$10:$AF$35,17,0)</f>
        <v>889</v>
      </c>
      <c r="U345" s="18">
        <f t="shared" si="10"/>
        <v>8890000</v>
      </c>
      <c r="V345" s="19" t="str">
        <f>VLOOKUP($B345,G2.PL1!$C$10:$AF$35,30,0)</f>
        <v>Công ty Cổ phần Dược Hậu Giang</v>
      </c>
      <c r="W345" s="17" t="s">
        <v>248</v>
      </c>
      <c r="X345" s="56" t="s">
        <v>246</v>
      </c>
      <c r="Y345" s="41" t="s">
        <v>249</v>
      </c>
      <c r="Z345" s="16"/>
      <c r="AA345" s="21" t="e">
        <f>VLOOKUP(W345,#REF!,2,0)</f>
        <v>#REF!</v>
      </c>
      <c r="AB345" s="16"/>
    </row>
    <row r="346" spans="1:28" ht="60">
      <c r="A346" s="38">
        <v>9</v>
      </c>
      <c r="B346" s="38" t="s">
        <v>70</v>
      </c>
      <c r="C346" s="17" t="str">
        <f>VLOOKUP(B346,G2.PL1!$C$10:$D$34,2,0)</f>
        <v xml:space="preserve">Cifga </v>
      </c>
      <c r="D346" s="17" t="str">
        <f>VLOOKUP($B346,G2.PL1!$C$10:$E$34,3,0)</f>
        <v>Ciprofloxacin (dưới dạng Ciprofloxacin hydroclorid)</v>
      </c>
      <c r="E346" s="17" t="str">
        <f>VLOOKUP($B346,G2.PL1!$C$10:$F$34,4,0)</f>
        <v>500mg</v>
      </c>
      <c r="F346" s="17" t="str">
        <f>VLOOKUP($B346,G2.PL1!$C$10:$AF$35,5,0)</f>
        <v>Uống</v>
      </c>
      <c r="G346" s="17" t="str">
        <f>VLOOKUP($B346,G2.PL1!$C$10:$AF$35,6,0)</f>
        <v>viên nén bao phim</v>
      </c>
      <c r="H346" s="17" t="str">
        <f>VLOOKUP($B346,G2.PL1!$C$10:$AF$35,7,0)</f>
        <v>hộp 2 vỉ x 10 viên</v>
      </c>
      <c r="I346" s="38" t="s">
        <v>13</v>
      </c>
      <c r="J346" s="17" t="str">
        <f>VLOOKUP($B346,G2.PL1!$C$10:$AF$35,9,0)</f>
        <v xml:space="preserve">36 tháng </v>
      </c>
      <c r="K346" s="17" t="str">
        <f>VLOOKUP($B346,G2.PL1!$C$10:$AF$35,10,0)</f>
        <v>VD-20549-14</v>
      </c>
      <c r="L346" s="17" t="str">
        <f>VLOOKUP($B346,G2.PL1!$C$10:$AF$35,11,0)</f>
        <v>Công ty Cổ phần Dược Hậu Giang - Chi nhánh nhà máy Dược phẩm DHG tại Hậu Giang</v>
      </c>
      <c r="M346" s="17" t="str">
        <f>VLOOKUP($B346,G2.PL1!$C$10:$AF$35,12,0)</f>
        <v>Việt Nam</v>
      </c>
      <c r="N346" s="17" t="str">
        <f>VLOOKUP($B346,G2.PL1!$C$10:$AF$35,13,0)</f>
        <v>Viên</v>
      </c>
      <c r="O346" s="39">
        <v>27525</v>
      </c>
      <c r="P346" s="39">
        <v>27525</v>
      </c>
      <c r="Q346" s="39">
        <v>27525</v>
      </c>
      <c r="R346" s="39">
        <v>27525</v>
      </c>
      <c r="S346" s="40">
        <v>110100</v>
      </c>
      <c r="T346" s="19">
        <f>VLOOKUP($B346,G2.PL1!$C$10:$AF$35,17,0)</f>
        <v>889</v>
      </c>
      <c r="U346" s="18">
        <f t="shared" si="10"/>
        <v>97878900</v>
      </c>
      <c r="V346" s="19" t="str">
        <f>VLOOKUP($B346,G2.PL1!$C$10:$AF$35,30,0)</f>
        <v>Công ty Cổ phần Dược Hậu Giang</v>
      </c>
      <c r="W346" s="17" t="s">
        <v>250</v>
      </c>
      <c r="X346" s="56" t="s">
        <v>246</v>
      </c>
      <c r="Y346" s="41" t="s">
        <v>251</v>
      </c>
      <c r="Z346" s="16"/>
      <c r="AA346" s="21" t="e">
        <f>VLOOKUP(W346,#REF!,2,0)</f>
        <v>#REF!</v>
      </c>
      <c r="AB346" s="16"/>
    </row>
    <row r="347" spans="1:28" ht="60">
      <c r="A347" s="38">
        <v>9</v>
      </c>
      <c r="B347" s="38" t="s">
        <v>70</v>
      </c>
      <c r="C347" s="17" t="str">
        <f>VLOOKUP(B347,G2.PL1!$C$10:$D$34,2,0)</f>
        <v xml:space="preserve">Cifga </v>
      </c>
      <c r="D347" s="17" t="str">
        <f>VLOOKUP($B347,G2.PL1!$C$10:$E$34,3,0)</f>
        <v>Ciprofloxacin (dưới dạng Ciprofloxacin hydroclorid)</v>
      </c>
      <c r="E347" s="17" t="str">
        <f>VLOOKUP($B347,G2.PL1!$C$10:$F$34,4,0)</f>
        <v>500mg</v>
      </c>
      <c r="F347" s="17" t="str">
        <f>VLOOKUP($B347,G2.PL1!$C$10:$AF$35,5,0)</f>
        <v>Uống</v>
      </c>
      <c r="G347" s="17" t="str">
        <f>VLOOKUP($B347,G2.PL1!$C$10:$AF$35,6,0)</f>
        <v>viên nén bao phim</v>
      </c>
      <c r="H347" s="17" t="str">
        <f>VLOOKUP($B347,G2.PL1!$C$10:$AF$35,7,0)</f>
        <v>hộp 2 vỉ x 10 viên</v>
      </c>
      <c r="I347" s="38" t="s">
        <v>13</v>
      </c>
      <c r="J347" s="17" t="str">
        <f>VLOOKUP($B347,G2.PL1!$C$10:$AF$35,9,0)</f>
        <v xml:space="preserve">36 tháng </v>
      </c>
      <c r="K347" s="17" t="str">
        <f>VLOOKUP($B347,G2.PL1!$C$10:$AF$35,10,0)</f>
        <v>VD-20549-14</v>
      </c>
      <c r="L347" s="17" t="str">
        <f>VLOOKUP($B347,G2.PL1!$C$10:$AF$35,11,0)</f>
        <v>Công ty Cổ phần Dược Hậu Giang - Chi nhánh nhà máy Dược phẩm DHG tại Hậu Giang</v>
      </c>
      <c r="M347" s="17" t="str">
        <f>VLOOKUP($B347,G2.PL1!$C$10:$AF$35,12,0)</f>
        <v>Việt Nam</v>
      </c>
      <c r="N347" s="17" t="str">
        <f>VLOOKUP($B347,G2.PL1!$C$10:$AF$35,13,0)</f>
        <v>Viên</v>
      </c>
      <c r="O347" s="39">
        <v>14450</v>
      </c>
      <c r="P347" s="39">
        <v>14450</v>
      </c>
      <c r="Q347" s="39">
        <v>14450</v>
      </c>
      <c r="R347" s="39">
        <v>14450</v>
      </c>
      <c r="S347" s="40">
        <v>57800</v>
      </c>
      <c r="T347" s="19">
        <f>VLOOKUP($B347,G2.PL1!$C$10:$AF$35,17,0)</f>
        <v>889</v>
      </c>
      <c r="U347" s="18">
        <f t="shared" si="10"/>
        <v>51384200</v>
      </c>
      <c r="V347" s="19" t="str">
        <f>VLOOKUP($B347,G2.PL1!$C$10:$AF$35,30,0)</f>
        <v>Công ty Cổ phần Dược Hậu Giang</v>
      </c>
      <c r="W347" s="17" t="s">
        <v>252</v>
      </c>
      <c r="X347" s="56" t="s">
        <v>246</v>
      </c>
      <c r="Y347" s="41" t="s">
        <v>253</v>
      </c>
      <c r="Z347" s="16"/>
      <c r="AA347" s="21" t="e">
        <f>VLOOKUP(W347,#REF!,2,0)</f>
        <v>#REF!</v>
      </c>
      <c r="AB347" s="16"/>
    </row>
    <row r="348" spans="1:28" ht="60">
      <c r="A348" s="38">
        <v>9</v>
      </c>
      <c r="B348" s="38" t="s">
        <v>70</v>
      </c>
      <c r="C348" s="17" t="str">
        <f>VLOOKUP(B348,G2.PL1!$C$10:$D$34,2,0)</f>
        <v xml:space="preserve">Cifga </v>
      </c>
      <c r="D348" s="17" t="str">
        <f>VLOOKUP($B348,G2.PL1!$C$10:$E$34,3,0)</f>
        <v>Ciprofloxacin (dưới dạng Ciprofloxacin hydroclorid)</v>
      </c>
      <c r="E348" s="17" t="str">
        <f>VLOOKUP($B348,G2.PL1!$C$10:$F$34,4,0)</f>
        <v>500mg</v>
      </c>
      <c r="F348" s="17" t="str">
        <f>VLOOKUP($B348,G2.PL1!$C$10:$AF$35,5,0)</f>
        <v>Uống</v>
      </c>
      <c r="G348" s="17" t="str">
        <f>VLOOKUP($B348,G2.PL1!$C$10:$AF$35,6,0)</f>
        <v>viên nén bao phim</v>
      </c>
      <c r="H348" s="17" t="str">
        <f>VLOOKUP($B348,G2.PL1!$C$10:$AF$35,7,0)</f>
        <v>hộp 2 vỉ x 10 viên</v>
      </c>
      <c r="I348" s="38" t="s">
        <v>13</v>
      </c>
      <c r="J348" s="17" t="str">
        <f>VLOOKUP($B348,G2.PL1!$C$10:$AF$35,9,0)</f>
        <v xml:space="preserve">36 tháng </v>
      </c>
      <c r="K348" s="17" t="str">
        <f>VLOOKUP($B348,G2.PL1!$C$10:$AF$35,10,0)</f>
        <v>VD-20549-14</v>
      </c>
      <c r="L348" s="17" t="str">
        <f>VLOOKUP($B348,G2.PL1!$C$10:$AF$35,11,0)</f>
        <v>Công ty Cổ phần Dược Hậu Giang - Chi nhánh nhà máy Dược phẩm DHG tại Hậu Giang</v>
      </c>
      <c r="M348" s="17" t="str">
        <f>VLOOKUP($B348,G2.PL1!$C$10:$AF$35,12,0)</f>
        <v>Việt Nam</v>
      </c>
      <c r="N348" s="17" t="str">
        <f>VLOOKUP($B348,G2.PL1!$C$10:$AF$35,13,0)</f>
        <v>Viên</v>
      </c>
      <c r="O348" s="39">
        <v>5000</v>
      </c>
      <c r="P348" s="39">
        <v>5000</v>
      </c>
      <c r="Q348" s="39">
        <v>5000</v>
      </c>
      <c r="R348" s="39">
        <v>5000</v>
      </c>
      <c r="S348" s="40">
        <v>20000</v>
      </c>
      <c r="T348" s="19">
        <f>VLOOKUP($B348,G2.PL1!$C$10:$AF$35,17,0)</f>
        <v>889</v>
      </c>
      <c r="U348" s="18">
        <f t="shared" si="10"/>
        <v>17780000</v>
      </c>
      <c r="V348" s="19" t="str">
        <f>VLOOKUP($B348,G2.PL1!$C$10:$AF$35,30,0)</f>
        <v>Công ty Cổ phần Dược Hậu Giang</v>
      </c>
      <c r="W348" s="17" t="s">
        <v>254</v>
      </c>
      <c r="X348" s="56" t="s">
        <v>246</v>
      </c>
      <c r="Y348" s="41" t="s">
        <v>255</v>
      </c>
      <c r="Z348" s="16"/>
      <c r="AA348" s="21" t="e">
        <f>VLOOKUP(W348,#REF!,2,0)</f>
        <v>#REF!</v>
      </c>
      <c r="AB348" s="16"/>
    </row>
    <row r="349" spans="1:28" ht="60">
      <c r="A349" s="38">
        <v>9</v>
      </c>
      <c r="B349" s="38" t="s">
        <v>70</v>
      </c>
      <c r="C349" s="17" t="str">
        <f>VLOOKUP(B349,G2.PL1!$C$10:$D$34,2,0)</f>
        <v xml:space="preserve">Cifga </v>
      </c>
      <c r="D349" s="17" t="str">
        <f>VLOOKUP($B349,G2.PL1!$C$10:$E$34,3,0)</f>
        <v>Ciprofloxacin (dưới dạng Ciprofloxacin hydroclorid)</v>
      </c>
      <c r="E349" s="17" t="str">
        <f>VLOOKUP($B349,G2.PL1!$C$10:$F$34,4,0)</f>
        <v>500mg</v>
      </c>
      <c r="F349" s="17" t="str">
        <f>VLOOKUP($B349,G2.PL1!$C$10:$AF$35,5,0)</f>
        <v>Uống</v>
      </c>
      <c r="G349" s="17" t="str">
        <f>VLOOKUP($B349,G2.PL1!$C$10:$AF$35,6,0)</f>
        <v>viên nén bao phim</v>
      </c>
      <c r="H349" s="17" t="str">
        <f>VLOOKUP($B349,G2.PL1!$C$10:$AF$35,7,0)</f>
        <v>hộp 2 vỉ x 10 viên</v>
      </c>
      <c r="I349" s="38" t="s">
        <v>13</v>
      </c>
      <c r="J349" s="17" t="str">
        <f>VLOOKUP($B349,G2.PL1!$C$10:$AF$35,9,0)</f>
        <v xml:space="preserve">36 tháng </v>
      </c>
      <c r="K349" s="17" t="str">
        <f>VLOOKUP($B349,G2.PL1!$C$10:$AF$35,10,0)</f>
        <v>VD-20549-14</v>
      </c>
      <c r="L349" s="17" t="str">
        <f>VLOOKUP($B349,G2.PL1!$C$10:$AF$35,11,0)</f>
        <v>Công ty Cổ phần Dược Hậu Giang - Chi nhánh nhà máy Dược phẩm DHG tại Hậu Giang</v>
      </c>
      <c r="M349" s="17" t="str">
        <f>VLOOKUP($B349,G2.PL1!$C$10:$AF$35,12,0)</f>
        <v>Việt Nam</v>
      </c>
      <c r="N349" s="17" t="str">
        <f>VLOOKUP($B349,G2.PL1!$C$10:$AF$35,13,0)</f>
        <v>Viên</v>
      </c>
      <c r="O349" s="39">
        <v>2000</v>
      </c>
      <c r="P349" s="39">
        <v>2000</v>
      </c>
      <c r="Q349" s="39">
        <v>2000</v>
      </c>
      <c r="R349" s="39">
        <v>2000</v>
      </c>
      <c r="S349" s="40">
        <v>8000</v>
      </c>
      <c r="T349" s="19">
        <f>VLOOKUP($B349,G2.PL1!$C$10:$AF$35,17,0)</f>
        <v>889</v>
      </c>
      <c r="U349" s="18">
        <f t="shared" si="10"/>
        <v>7112000</v>
      </c>
      <c r="V349" s="19" t="str">
        <f>VLOOKUP($B349,G2.PL1!$C$10:$AF$35,30,0)</f>
        <v>Công ty Cổ phần Dược Hậu Giang</v>
      </c>
      <c r="W349" s="17" t="s">
        <v>535</v>
      </c>
      <c r="X349" s="56" t="s">
        <v>246</v>
      </c>
      <c r="Y349" s="41" t="s">
        <v>536</v>
      </c>
      <c r="Z349" s="16"/>
      <c r="AA349" s="21" t="e">
        <f>VLOOKUP(W349,#REF!,2,0)</f>
        <v>#REF!</v>
      </c>
      <c r="AB349" s="16"/>
    </row>
    <row r="350" spans="1:28" ht="60">
      <c r="A350" s="38">
        <v>9</v>
      </c>
      <c r="B350" s="38" t="s">
        <v>70</v>
      </c>
      <c r="C350" s="17" t="str">
        <f>VLOOKUP(B350,G2.PL1!$C$10:$D$34,2,0)</f>
        <v xml:space="preserve">Cifga </v>
      </c>
      <c r="D350" s="17" t="str">
        <f>VLOOKUP($B350,G2.PL1!$C$10:$E$34,3,0)</f>
        <v>Ciprofloxacin (dưới dạng Ciprofloxacin hydroclorid)</v>
      </c>
      <c r="E350" s="17" t="str">
        <f>VLOOKUP($B350,G2.PL1!$C$10:$F$34,4,0)</f>
        <v>500mg</v>
      </c>
      <c r="F350" s="17" t="str">
        <f>VLOOKUP($B350,G2.PL1!$C$10:$AF$35,5,0)</f>
        <v>Uống</v>
      </c>
      <c r="G350" s="17" t="str">
        <f>VLOOKUP($B350,G2.PL1!$C$10:$AF$35,6,0)</f>
        <v>viên nén bao phim</v>
      </c>
      <c r="H350" s="17" t="str">
        <f>VLOOKUP($B350,G2.PL1!$C$10:$AF$35,7,0)</f>
        <v>hộp 2 vỉ x 10 viên</v>
      </c>
      <c r="I350" s="38" t="s">
        <v>13</v>
      </c>
      <c r="J350" s="17" t="str">
        <f>VLOOKUP($B350,G2.PL1!$C$10:$AF$35,9,0)</f>
        <v xml:space="preserve">36 tháng </v>
      </c>
      <c r="K350" s="17" t="str">
        <f>VLOOKUP($B350,G2.PL1!$C$10:$AF$35,10,0)</f>
        <v>VD-20549-14</v>
      </c>
      <c r="L350" s="17" t="str">
        <f>VLOOKUP($B350,G2.PL1!$C$10:$AF$35,11,0)</f>
        <v>Công ty Cổ phần Dược Hậu Giang - Chi nhánh nhà máy Dược phẩm DHG tại Hậu Giang</v>
      </c>
      <c r="M350" s="17" t="str">
        <f>VLOOKUP($B350,G2.PL1!$C$10:$AF$35,12,0)</f>
        <v>Việt Nam</v>
      </c>
      <c r="N350" s="17" t="str">
        <f>VLOOKUP($B350,G2.PL1!$C$10:$AF$35,13,0)</f>
        <v>Viên</v>
      </c>
      <c r="O350" s="39">
        <v>15000</v>
      </c>
      <c r="P350" s="39">
        <v>15000</v>
      </c>
      <c r="Q350" s="39">
        <v>15000</v>
      </c>
      <c r="R350" s="39">
        <v>15000</v>
      </c>
      <c r="S350" s="40">
        <v>60000</v>
      </c>
      <c r="T350" s="19">
        <f>VLOOKUP($B350,G2.PL1!$C$10:$AF$35,17,0)</f>
        <v>889</v>
      </c>
      <c r="U350" s="18">
        <f t="shared" si="10"/>
        <v>53340000</v>
      </c>
      <c r="V350" s="19" t="str">
        <f>VLOOKUP($B350,G2.PL1!$C$10:$AF$35,30,0)</f>
        <v>Công ty Cổ phần Dược Hậu Giang</v>
      </c>
      <c r="W350" s="17" t="s">
        <v>537</v>
      </c>
      <c r="X350" s="56" t="s">
        <v>246</v>
      </c>
      <c r="Y350" s="41" t="s">
        <v>538</v>
      </c>
      <c r="Z350" s="16"/>
      <c r="AA350" s="21" t="e">
        <f>VLOOKUP(W350,#REF!,2,0)</f>
        <v>#REF!</v>
      </c>
      <c r="AB350" s="16"/>
    </row>
    <row r="351" spans="1:28" ht="60">
      <c r="A351" s="38">
        <v>9</v>
      </c>
      <c r="B351" s="38" t="s">
        <v>70</v>
      </c>
      <c r="C351" s="17" t="str">
        <f>VLOOKUP(B351,G2.PL1!$C$10:$D$34,2,0)</f>
        <v xml:space="preserve">Cifga </v>
      </c>
      <c r="D351" s="17" t="str">
        <f>VLOOKUP($B351,G2.PL1!$C$10:$E$34,3,0)</f>
        <v>Ciprofloxacin (dưới dạng Ciprofloxacin hydroclorid)</v>
      </c>
      <c r="E351" s="17" t="str">
        <f>VLOOKUP($B351,G2.PL1!$C$10:$F$34,4,0)</f>
        <v>500mg</v>
      </c>
      <c r="F351" s="17" t="str">
        <f>VLOOKUP($B351,G2.PL1!$C$10:$AF$35,5,0)</f>
        <v>Uống</v>
      </c>
      <c r="G351" s="17" t="str">
        <f>VLOOKUP($B351,G2.PL1!$C$10:$AF$35,6,0)</f>
        <v>viên nén bao phim</v>
      </c>
      <c r="H351" s="17" t="str">
        <f>VLOOKUP($B351,G2.PL1!$C$10:$AF$35,7,0)</f>
        <v>hộp 2 vỉ x 10 viên</v>
      </c>
      <c r="I351" s="38" t="s">
        <v>13</v>
      </c>
      <c r="J351" s="17" t="str">
        <f>VLOOKUP($B351,G2.PL1!$C$10:$AF$35,9,0)</f>
        <v xml:space="preserve">36 tháng </v>
      </c>
      <c r="K351" s="17" t="str">
        <f>VLOOKUP($B351,G2.PL1!$C$10:$AF$35,10,0)</f>
        <v>VD-20549-14</v>
      </c>
      <c r="L351" s="17" t="str">
        <f>VLOOKUP($B351,G2.PL1!$C$10:$AF$35,11,0)</f>
        <v>Công ty Cổ phần Dược Hậu Giang - Chi nhánh nhà máy Dược phẩm DHG tại Hậu Giang</v>
      </c>
      <c r="M351" s="17" t="str">
        <f>VLOOKUP($B351,G2.PL1!$C$10:$AF$35,12,0)</f>
        <v>Việt Nam</v>
      </c>
      <c r="N351" s="17" t="str">
        <f>VLOOKUP($B351,G2.PL1!$C$10:$AF$35,13,0)</f>
        <v>Viên</v>
      </c>
      <c r="O351" s="39">
        <v>500</v>
      </c>
      <c r="P351" s="39">
        <v>500</v>
      </c>
      <c r="Q351" s="39">
        <v>500</v>
      </c>
      <c r="R351" s="39">
        <v>500</v>
      </c>
      <c r="S351" s="40">
        <v>2000</v>
      </c>
      <c r="T351" s="19">
        <f>VLOOKUP($B351,G2.PL1!$C$10:$AF$35,17,0)</f>
        <v>889</v>
      </c>
      <c r="U351" s="18">
        <f t="shared" si="10"/>
        <v>1778000</v>
      </c>
      <c r="V351" s="19" t="str">
        <f>VLOOKUP($B351,G2.PL1!$C$10:$AF$35,30,0)</f>
        <v>Công ty Cổ phần Dược Hậu Giang</v>
      </c>
      <c r="W351" s="17" t="s">
        <v>637</v>
      </c>
      <c r="X351" s="56" t="s">
        <v>246</v>
      </c>
      <c r="Y351" s="41" t="s">
        <v>638</v>
      </c>
      <c r="Z351" s="16"/>
      <c r="AA351" s="21" t="e">
        <f>VLOOKUP(W351,#REF!,2,0)</f>
        <v>#REF!</v>
      </c>
      <c r="AB351" s="16"/>
    </row>
    <row r="352" spans="1:28" ht="60">
      <c r="A352" s="38">
        <v>9</v>
      </c>
      <c r="B352" s="38" t="s">
        <v>70</v>
      </c>
      <c r="C352" s="17" t="str">
        <f>VLOOKUP(B352,G2.PL1!$C$10:$D$34,2,0)</f>
        <v xml:space="preserve">Cifga </v>
      </c>
      <c r="D352" s="17" t="str">
        <f>VLOOKUP($B352,G2.PL1!$C$10:$E$34,3,0)</f>
        <v>Ciprofloxacin (dưới dạng Ciprofloxacin hydroclorid)</v>
      </c>
      <c r="E352" s="17" t="str">
        <f>VLOOKUP($B352,G2.PL1!$C$10:$F$34,4,0)</f>
        <v>500mg</v>
      </c>
      <c r="F352" s="17" t="str">
        <f>VLOOKUP($B352,G2.PL1!$C$10:$AF$35,5,0)</f>
        <v>Uống</v>
      </c>
      <c r="G352" s="17" t="str">
        <f>VLOOKUP($B352,G2.PL1!$C$10:$AF$35,6,0)</f>
        <v>viên nén bao phim</v>
      </c>
      <c r="H352" s="17" t="str">
        <f>VLOOKUP($B352,G2.PL1!$C$10:$AF$35,7,0)</f>
        <v>hộp 2 vỉ x 10 viên</v>
      </c>
      <c r="I352" s="38" t="s">
        <v>13</v>
      </c>
      <c r="J352" s="17" t="str">
        <f>VLOOKUP($B352,G2.PL1!$C$10:$AF$35,9,0)</f>
        <v xml:space="preserve">36 tháng </v>
      </c>
      <c r="K352" s="17" t="str">
        <f>VLOOKUP($B352,G2.PL1!$C$10:$AF$35,10,0)</f>
        <v>VD-20549-14</v>
      </c>
      <c r="L352" s="17" t="str">
        <f>VLOOKUP($B352,G2.PL1!$C$10:$AF$35,11,0)</f>
        <v>Công ty Cổ phần Dược Hậu Giang - Chi nhánh nhà máy Dược phẩm DHG tại Hậu Giang</v>
      </c>
      <c r="M352" s="17" t="str">
        <f>VLOOKUP($B352,G2.PL1!$C$10:$AF$35,12,0)</f>
        <v>Việt Nam</v>
      </c>
      <c r="N352" s="17" t="str">
        <f>VLOOKUP($B352,G2.PL1!$C$10:$AF$35,13,0)</f>
        <v>Viên</v>
      </c>
      <c r="O352" s="39">
        <v>5000</v>
      </c>
      <c r="P352" s="39">
        <v>5000</v>
      </c>
      <c r="Q352" s="39">
        <v>5000</v>
      </c>
      <c r="R352" s="39">
        <v>5000</v>
      </c>
      <c r="S352" s="40">
        <v>20000</v>
      </c>
      <c r="T352" s="19">
        <f>VLOOKUP($B352,G2.PL1!$C$10:$AF$35,17,0)</f>
        <v>889</v>
      </c>
      <c r="U352" s="18">
        <f t="shared" si="10"/>
        <v>17780000</v>
      </c>
      <c r="V352" s="19" t="str">
        <f>VLOOKUP($B352,G2.PL1!$C$10:$AF$35,30,0)</f>
        <v>Công ty Cổ phần Dược Hậu Giang</v>
      </c>
      <c r="W352" s="17" t="s">
        <v>545</v>
      </c>
      <c r="X352" s="56" t="s">
        <v>264</v>
      </c>
      <c r="Y352" s="41" t="s">
        <v>546</v>
      </c>
      <c r="Z352" s="16"/>
      <c r="AA352" s="21" t="e">
        <f>VLOOKUP(W352,#REF!,2,0)</f>
        <v>#REF!</v>
      </c>
      <c r="AB352" s="16"/>
    </row>
    <row r="353" spans="1:28" ht="60">
      <c r="A353" s="38">
        <v>9</v>
      </c>
      <c r="B353" s="38" t="s">
        <v>70</v>
      </c>
      <c r="C353" s="17" t="str">
        <f>VLOOKUP(B353,G2.PL1!$C$10:$D$34,2,0)</f>
        <v xml:space="preserve">Cifga </v>
      </c>
      <c r="D353" s="17" t="str">
        <f>VLOOKUP($B353,G2.PL1!$C$10:$E$34,3,0)</f>
        <v>Ciprofloxacin (dưới dạng Ciprofloxacin hydroclorid)</v>
      </c>
      <c r="E353" s="17" t="str">
        <f>VLOOKUP($B353,G2.PL1!$C$10:$F$34,4,0)</f>
        <v>500mg</v>
      </c>
      <c r="F353" s="17" t="str">
        <f>VLOOKUP($B353,G2.PL1!$C$10:$AF$35,5,0)</f>
        <v>Uống</v>
      </c>
      <c r="G353" s="17" t="str">
        <f>VLOOKUP($B353,G2.PL1!$C$10:$AF$35,6,0)</f>
        <v>viên nén bao phim</v>
      </c>
      <c r="H353" s="17" t="str">
        <f>VLOOKUP($B353,G2.PL1!$C$10:$AF$35,7,0)</f>
        <v>hộp 2 vỉ x 10 viên</v>
      </c>
      <c r="I353" s="38" t="s">
        <v>13</v>
      </c>
      <c r="J353" s="17" t="str">
        <f>VLOOKUP($B353,G2.PL1!$C$10:$AF$35,9,0)</f>
        <v xml:space="preserve">36 tháng </v>
      </c>
      <c r="K353" s="17" t="str">
        <f>VLOOKUP($B353,G2.PL1!$C$10:$AF$35,10,0)</f>
        <v>VD-20549-14</v>
      </c>
      <c r="L353" s="17" t="str">
        <f>VLOOKUP($B353,G2.PL1!$C$10:$AF$35,11,0)</f>
        <v>Công ty Cổ phần Dược Hậu Giang - Chi nhánh nhà máy Dược phẩm DHG tại Hậu Giang</v>
      </c>
      <c r="M353" s="17" t="str">
        <f>VLOOKUP($B353,G2.PL1!$C$10:$AF$35,12,0)</f>
        <v>Việt Nam</v>
      </c>
      <c r="N353" s="17" t="str">
        <f>VLOOKUP($B353,G2.PL1!$C$10:$AF$35,13,0)</f>
        <v>Viên</v>
      </c>
      <c r="O353" s="39">
        <v>3000</v>
      </c>
      <c r="P353" s="39">
        <v>3500</v>
      </c>
      <c r="Q353" s="39">
        <v>3000</v>
      </c>
      <c r="R353" s="39">
        <v>3500</v>
      </c>
      <c r="S353" s="40">
        <v>13000</v>
      </c>
      <c r="T353" s="19">
        <f>VLOOKUP($B353,G2.PL1!$C$10:$AF$35,17,0)</f>
        <v>889</v>
      </c>
      <c r="U353" s="18">
        <f t="shared" si="10"/>
        <v>11557000</v>
      </c>
      <c r="V353" s="19" t="str">
        <f>VLOOKUP($B353,G2.PL1!$C$10:$AF$35,30,0)</f>
        <v>Công ty Cổ phần Dược Hậu Giang</v>
      </c>
      <c r="W353" s="17" t="s">
        <v>263</v>
      </c>
      <c r="X353" s="56" t="s">
        <v>264</v>
      </c>
      <c r="Y353" s="41" t="s">
        <v>265</v>
      </c>
      <c r="Z353" s="16"/>
      <c r="AA353" s="21" t="e">
        <f>VLOOKUP(W353,#REF!,2,0)</f>
        <v>#REF!</v>
      </c>
      <c r="AB353" s="16"/>
    </row>
    <row r="354" spans="1:28" ht="60">
      <c r="A354" s="38">
        <v>9</v>
      </c>
      <c r="B354" s="38" t="s">
        <v>70</v>
      </c>
      <c r="C354" s="17" t="str">
        <f>VLOOKUP(B354,G2.PL1!$C$10:$D$34,2,0)</f>
        <v xml:space="preserve">Cifga </v>
      </c>
      <c r="D354" s="17" t="str">
        <f>VLOOKUP($B354,G2.PL1!$C$10:$E$34,3,0)</f>
        <v>Ciprofloxacin (dưới dạng Ciprofloxacin hydroclorid)</v>
      </c>
      <c r="E354" s="17" t="str">
        <f>VLOOKUP($B354,G2.PL1!$C$10:$F$34,4,0)</f>
        <v>500mg</v>
      </c>
      <c r="F354" s="17" t="str">
        <f>VLOOKUP($B354,G2.PL1!$C$10:$AF$35,5,0)</f>
        <v>Uống</v>
      </c>
      <c r="G354" s="17" t="str">
        <f>VLOOKUP($B354,G2.PL1!$C$10:$AF$35,6,0)</f>
        <v>viên nén bao phim</v>
      </c>
      <c r="H354" s="17" t="str">
        <f>VLOOKUP($B354,G2.PL1!$C$10:$AF$35,7,0)</f>
        <v>hộp 2 vỉ x 10 viên</v>
      </c>
      <c r="I354" s="38" t="s">
        <v>13</v>
      </c>
      <c r="J354" s="17" t="str">
        <f>VLOOKUP($B354,G2.PL1!$C$10:$AF$35,9,0)</f>
        <v xml:space="preserve">36 tháng </v>
      </c>
      <c r="K354" s="17" t="str">
        <f>VLOOKUP($B354,G2.PL1!$C$10:$AF$35,10,0)</f>
        <v>VD-20549-14</v>
      </c>
      <c r="L354" s="17" t="str">
        <f>VLOOKUP($B354,G2.PL1!$C$10:$AF$35,11,0)</f>
        <v>Công ty Cổ phần Dược Hậu Giang - Chi nhánh nhà máy Dược phẩm DHG tại Hậu Giang</v>
      </c>
      <c r="M354" s="17" t="str">
        <f>VLOOKUP($B354,G2.PL1!$C$10:$AF$35,12,0)</f>
        <v>Việt Nam</v>
      </c>
      <c r="N354" s="17" t="str">
        <f>VLOOKUP($B354,G2.PL1!$C$10:$AF$35,13,0)</f>
        <v>Viên</v>
      </c>
      <c r="O354" s="39">
        <v>1600</v>
      </c>
      <c r="P354" s="39">
        <v>1600</v>
      </c>
      <c r="Q354" s="39">
        <v>1600</v>
      </c>
      <c r="R354" s="39">
        <v>1700</v>
      </c>
      <c r="S354" s="40">
        <v>6500</v>
      </c>
      <c r="T354" s="19">
        <f>VLOOKUP($B354,G2.PL1!$C$10:$AF$35,17,0)</f>
        <v>889</v>
      </c>
      <c r="U354" s="18">
        <f t="shared" si="10"/>
        <v>5778500</v>
      </c>
      <c r="V354" s="19" t="str">
        <f>VLOOKUP($B354,G2.PL1!$C$10:$AF$35,30,0)</f>
        <v>Công ty Cổ phần Dược Hậu Giang</v>
      </c>
      <c r="W354" s="17" t="s">
        <v>365</v>
      </c>
      <c r="X354" s="56" t="s">
        <v>264</v>
      </c>
      <c r="Y354" s="41" t="s">
        <v>366</v>
      </c>
      <c r="Z354" s="16"/>
      <c r="AA354" s="21" t="e">
        <f>VLOOKUP(W354,#REF!,2,0)</f>
        <v>#REF!</v>
      </c>
      <c r="AB354" s="16"/>
    </row>
    <row r="355" spans="1:28" ht="60">
      <c r="A355" s="38">
        <v>9</v>
      </c>
      <c r="B355" s="38" t="s">
        <v>70</v>
      </c>
      <c r="C355" s="17" t="str">
        <f>VLOOKUP(B355,G2.PL1!$C$10:$D$34,2,0)</f>
        <v xml:space="preserve">Cifga </v>
      </c>
      <c r="D355" s="17" t="str">
        <f>VLOOKUP($B355,G2.PL1!$C$10:$E$34,3,0)</f>
        <v>Ciprofloxacin (dưới dạng Ciprofloxacin hydroclorid)</v>
      </c>
      <c r="E355" s="17" t="str">
        <f>VLOOKUP($B355,G2.PL1!$C$10:$F$34,4,0)</f>
        <v>500mg</v>
      </c>
      <c r="F355" s="17" t="str">
        <f>VLOOKUP($B355,G2.PL1!$C$10:$AF$35,5,0)</f>
        <v>Uống</v>
      </c>
      <c r="G355" s="17" t="str">
        <f>VLOOKUP($B355,G2.PL1!$C$10:$AF$35,6,0)</f>
        <v>viên nén bao phim</v>
      </c>
      <c r="H355" s="17" t="str">
        <f>VLOOKUP($B355,G2.PL1!$C$10:$AF$35,7,0)</f>
        <v>hộp 2 vỉ x 10 viên</v>
      </c>
      <c r="I355" s="38" t="s">
        <v>13</v>
      </c>
      <c r="J355" s="17" t="str">
        <f>VLOOKUP($B355,G2.PL1!$C$10:$AF$35,9,0)</f>
        <v xml:space="preserve">36 tháng </v>
      </c>
      <c r="K355" s="17" t="str">
        <f>VLOOKUP($B355,G2.PL1!$C$10:$AF$35,10,0)</f>
        <v>VD-20549-14</v>
      </c>
      <c r="L355" s="17" t="str">
        <f>VLOOKUP($B355,G2.PL1!$C$10:$AF$35,11,0)</f>
        <v>Công ty Cổ phần Dược Hậu Giang - Chi nhánh nhà máy Dược phẩm DHG tại Hậu Giang</v>
      </c>
      <c r="M355" s="17" t="str">
        <f>VLOOKUP($B355,G2.PL1!$C$10:$AF$35,12,0)</f>
        <v>Việt Nam</v>
      </c>
      <c r="N355" s="17" t="str">
        <f>VLOOKUP($B355,G2.PL1!$C$10:$AF$35,13,0)</f>
        <v>Viên</v>
      </c>
      <c r="O355" s="39">
        <v>9000</v>
      </c>
      <c r="P355" s="39">
        <v>9000</v>
      </c>
      <c r="Q355" s="39">
        <v>9000</v>
      </c>
      <c r="R355" s="39">
        <v>9000</v>
      </c>
      <c r="S355" s="40">
        <v>36000</v>
      </c>
      <c r="T355" s="19">
        <f>VLOOKUP($B355,G2.PL1!$C$10:$AF$35,17,0)</f>
        <v>889</v>
      </c>
      <c r="U355" s="18">
        <f t="shared" si="10"/>
        <v>32004000</v>
      </c>
      <c r="V355" s="19" t="str">
        <f>VLOOKUP($B355,G2.PL1!$C$10:$AF$35,30,0)</f>
        <v>Công ty Cổ phần Dược Hậu Giang</v>
      </c>
      <c r="W355" s="17" t="s">
        <v>639</v>
      </c>
      <c r="X355" s="56" t="s">
        <v>264</v>
      </c>
      <c r="Y355" s="41" t="s">
        <v>640</v>
      </c>
      <c r="Z355" s="16"/>
      <c r="AA355" s="21" t="e">
        <f>VLOOKUP(W355,#REF!,2,0)</f>
        <v>#REF!</v>
      </c>
      <c r="AB355" s="16"/>
    </row>
    <row r="356" spans="1:28" ht="60">
      <c r="A356" s="38">
        <v>9</v>
      </c>
      <c r="B356" s="38" t="s">
        <v>70</v>
      </c>
      <c r="C356" s="17" t="str">
        <f>VLOOKUP(B356,G2.PL1!$C$10:$D$34,2,0)</f>
        <v xml:space="preserve">Cifga </v>
      </c>
      <c r="D356" s="17" t="str">
        <f>VLOOKUP($B356,G2.PL1!$C$10:$E$34,3,0)</f>
        <v>Ciprofloxacin (dưới dạng Ciprofloxacin hydroclorid)</v>
      </c>
      <c r="E356" s="17" t="str">
        <f>VLOOKUP($B356,G2.PL1!$C$10:$F$34,4,0)</f>
        <v>500mg</v>
      </c>
      <c r="F356" s="17" t="str">
        <f>VLOOKUP($B356,G2.PL1!$C$10:$AF$35,5,0)</f>
        <v>Uống</v>
      </c>
      <c r="G356" s="17" t="str">
        <f>VLOOKUP($B356,G2.PL1!$C$10:$AF$35,6,0)</f>
        <v>viên nén bao phim</v>
      </c>
      <c r="H356" s="17" t="str">
        <f>VLOOKUP($B356,G2.PL1!$C$10:$AF$35,7,0)</f>
        <v>hộp 2 vỉ x 10 viên</v>
      </c>
      <c r="I356" s="38" t="s">
        <v>13</v>
      </c>
      <c r="J356" s="17" t="str">
        <f>VLOOKUP($B356,G2.PL1!$C$10:$AF$35,9,0)</f>
        <v xml:space="preserve">36 tháng </v>
      </c>
      <c r="K356" s="17" t="str">
        <f>VLOOKUP($B356,G2.PL1!$C$10:$AF$35,10,0)</f>
        <v>VD-20549-14</v>
      </c>
      <c r="L356" s="17" t="str">
        <f>VLOOKUP($B356,G2.PL1!$C$10:$AF$35,11,0)</f>
        <v>Công ty Cổ phần Dược Hậu Giang - Chi nhánh nhà máy Dược phẩm DHG tại Hậu Giang</v>
      </c>
      <c r="M356" s="17" t="str">
        <f>VLOOKUP($B356,G2.PL1!$C$10:$AF$35,12,0)</f>
        <v>Việt Nam</v>
      </c>
      <c r="N356" s="17" t="str">
        <f>VLOOKUP($B356,G2.PL1!$C$10:$AF$35,13,0)</f>
        <v>Viên</v>
      </c>
      <c r="O356" s="39">
        <v>2000</v>
      </c>
      <c r="P356" s="39">
        <v>2000</v>
      </c>
      <c r="Q356" s="39">
        <v>2000</v>
      </c>
      <c r="R356" s="39">
        <v>2000</v>
      </c>
      <c r="S356" s="40">
        <v>8000</v>
      </c>
      <c r="T356" s="19">
        <f>VLOOKUP($B356,G2.PL1!$C$10:$AF$35,17,0)</f>
        <v>889</v>
      </c>
      <c r="U356" s="18">
        <f t="shared" si="10"/>
        <v>7112000</v>
      </c>
      <c r="V356" s="19" t="str">
        <f>VLOOKUP($B356,G2.PL1!$C$10:$AF$35,30,0)</f>
        <v>Công ty Cổ phần Dược Hậu Giang</v>
      </c>
      <c r="W356" s="17" t="s">
        <v>548</v>
      </c>
      <c r="X356" s="56" t="s">
        <v>264</v>
      </c>
      <c r="Y356" s="41" t="s">
        <v>549</v>
      </c>
      <c r="Z356" s="16"/>
      <c r="AA356" s="21" t="e">
        <f>VLOOKUP(W356,#REF!,2,0)</f>
        <v>#REF!</v>
      </c>
      <c r="AB356" s="16"/>
    </row>
    <row r="357" spans="1:28" ht="60">
      <c r="A357" s="38">
        <v>9</v>
      </c>
      <c r="B357" s="38" t="s">
        <v>70</v>
      </c>
      <c r="C357" s="17" t="str">
        <f>VLOOKUP(B357,G2.PL1!$C$10:$D$34,2,0)</f>
        <v xml:space="preserve">Cifga </v>
      </c>
      <c r="D357" s="17" t="str">
        <f>VLOOKUP($B357,G2.PL1!$C$10:$E$34,3,0)</f>
        <v>Ciprofloxacin (dưới dạng Ciprofloxacin hydroclorid)</v>
      </c>
      <c r="E357" s="17" t="str">
        <f>VLOOKUP($B357,G2.PL1!$C$10:$F$34,4,0)</f>
        <v>500mg</v>
      </c>
      <c r="F357" s="17" t="str">
        <f>VLOOKUP($B357,G2.PL1!$C$10:$AF$35,5,0)</f>
        <v>Uống</v>
      </c>
      <c r="G357" s="17" t="str">
        <f>VLOOKUP($B357,G2.PL1!$C$10:$AF$35,6,0)</f>
        <v>viên nén bao phim</v>
      </c>
      <c r="H357" s="17" t="str">
        <f>VLOOKUP($B357,G2.PL1!$C$10:$AF$35,7,0)</f>
        <v>hộp 2 vỉ x 10 viên</v>
      </c>
      <c r="I357" s="38" t="s">
        <v>13</v>
      </c>
      <c r="J357" s="17" t="str">
        <f>VLOOKUP($B357,G2.PL1!$C$10:$AF$35,9,0)</f>
        <v xml:space="preserve">36 tháng </v>
      </c>
      <c r="K357" s="17" t="str">
        <f>VLOOKUP($B357,G2.PL1!$C$10:$AF$35,10,0)</f>
        <v>VD-20549-14</v>
      </c>
      <c r="L357" s="17" t="str">
        <f>VLOOKUP($B357,G2.PL1!$C$10:$AF$35,11,0)</f>
        <v>Công ty Cổ phần Dược Hậu Giang - Chi nhánh nhà máy Dược phẩm DHG tại Hậu Giang</v>
      </c>
      <c r="M357" s="17" t="str">
        <f>VLOOKUP($B357,G2.PL1!$C$10:$AF$35,12,0)</f>
        <v>Việt Nam</v>
      </c>
      <c r="N357" s="17" t="str">
        <f>VLOOKUP($B357,G2.PL1!$C$10:$AF$35,13,0)</f>
        <v>Viên</v>
      </c>
      <c r="O357" s="39">
        <v>250</v>
      </c>
      <c r="P357" s="39">
        <v>250</v>
      </c>
      <c r="Q357" s="39">
        <v>250</v>
      </c>
      <c r="R357" s="39">
        <v>250</v>
      </c>
      <c r="S357" s="40">
        <v>1000</v>
      </c>
      <c r="T357" s="19">
        <f>VLOOKUP($B357,G2.PL1!$C$10:$AF$35,17,0)</f>
        <v>889</v>
      </c>
      <c r="U357" s="18">
        <f t="shared" si="10"/>
        <v>889000</v>
      </c>
      <c r="V357" s="19" t="str">
        <f>VLOOKUP($B357,G2.PL1!$C$10:$AF$35,30,0)</f>
        <v>Công ty Cổ phần Dược Hậu Giang</v>
      </c>
      <c r="W357" s="17" t="s">
        <v>641</v>
      </c>
      <c r="X357" s="56" t="s">
        <v>264</v>
      </c>
      <c r="Y357" s="41" t="s">
        <v>642</v>
      </c>
      <c r="Z357" s="16"/>
      <c r="AA357" s="21" t="e">
        <f>VLOOKUP(W357,#REF!,2,0)</f>
        <v>#REF!</v>
      </c>
      <c r="AB357" s="16"/>
    </row>
    <row r="358" spans="1:28" ht="60">
      <c r="A358" s="38">
        <v>9</v>
      </c>
      <c r="B358" s="38" t="s">
        <v>70</v>
      </c>
      <c r="C358" s="17" t="str">
        <f>VLOOKUP(B358,G2.PL1!$C$10:$D$34,2,0)</f>
        <v xml:space="preserve">Cifga </v>
      </c>
      <c r="D358" s="17" t="str">
        <f>VLOOKUP($B358,G2.PL1!$C$10:$E$34,3,0)</f>
        <v>Ciprofloxacin (dưới dạng Ciprofloxacin hydroclorid)</v>
      </c>
      <c r="E358" s="17" t="str">
        <f>VLOOKUP($B358,G2.PL1!$C$10:$F$34,4,0)</f>
        <v>500mg</v>
      </c>
      <c r="F358" s="17" t="str">
        <f>VLOOKUP($B358,G2.PL1!$C$10:$AF$35,5,0)</f>
        <v>Uống</v>
      </c>
      <c r="G358" s="17" t="str">
        <f>VLOOKUP($B358,G2.PL1!$C$10:$AF$35,6,0)</f>
        <v>viên nén bao phim</v>
      </c>
      <c r="H358" s="17" t="str">
        <f>VLOOKUP($B358,G2.PL1!$C$10:$AF$35,7,0)</f>
        <v>hộp 2 vỉ x 10 viên</v>
      </c>
      <c r="I358" s="38" t="s">
        <v>13</v>
      </c>
      <c r="J358" s="17" t="str">
        <f>VLOOKUP($B358,G2.PL1!$C$10:$AF$35,9,0)</f>
        <v xml:space="preserve">36 tháng </v>
      </c>
      <c r="K358" s="17" t="str">
        <f>VLOOKUP($B358,G2.PL1!$C$10:$AF$35,10,0)</f>
        <v>VD-20549-14</v>
      </c>
      <c r="L358" s="17" t="str">
        <f>VLOOKUP($B358,G2.PL1!$C$10:$AF$35,11,0)</f>
        <v>Công ty Cổ phần Dược Hậu Giang - Chi nhánh nhà máy Dược phẩm DHG tại Hậu Giang</v>
      </c>
      <c r="M358" s="17" t="str">
        <f>VLOOKUP($B358,G2.PL1!$C$10:$AF$35,12,0)</f>
        <v>Việt Nam</v>
      </c>
      <c r="N358" s="17" t="str">
        <f>VLOOKUP($B358,G2.PL1!$C$10:$AF$35,13,0)</f>
        <v>Viên</v>
      </c>
      <c r="O358" s="39">
        <v>1000</v>
      </c>
      <c r="P358" s="39">
        <v>1000</v>
      </c>
      <c r="Q358" s="39">
        <v>1000</v>
      </c>
      <c r="R358" s="39">
        <v>1000</v>
      </c>
      <c r="S358" s="40">
        <v>4000</v>
      </c>
      <c r="T358" s="19">
        <f>VLOOKUP($B358,G2.PL1!$C$10:$AF$35,17,0)</f>
        <v>889</v>
      </c>
      <c r="U358" s="18">
        <f t="shared" si="10"/>
        <v>3556000</v>
      </c>
      <c r="V358" s="19" t="str">
        <f>VLOOKUP($B358,G2.PL1!$C$10:$AF$35,30,0)</f>
        <v>Công ty Cổ phần Dược Hậu Giang</v>
      </c>
      <c r="W358" s="17" t="s">
        <v>552</v>
      </c>
      <c r="X358" s="56" t="s">
        <v>264</v>
      </c>
      <c r="Y358" s="41" t="s">
        <v>553</v>
      </c>
      <c r="Z358" s="16"/>
      <c r="AA358" s="21" t="e">
        <f>VLOOKUP(W358,#REF!,2,0)</f>
        <v>#REF!</v>
      </c>
      <c r="AB358" s="16"/>
    </row>
    <row r="359" spans="1:28" ht="60">
      <c r="A359" s="38">
        <v>9</v>
      </c>
      <c r="B359" s="38" t="s">
        <v>70</v>
      </c>
      <c r="C359" s="17" t="str">
        <f>VLOOKUP(B359,G2.PL1!$C$10:$D$34,2,0)</f>
        <v xml:space="preserve">Cifga </v>
      </c>
      <c r="D359" s="17" t="str">
        <f>VLOOKUP($B359,G2.PL1!$C$10:$E$34,3,0)</f>
        <v>Ciprofloxacin (dưới dạng Ciprofloxacin hydroclorid)</v>
      </c>
      <c r="E359" s="17" t="str">
        <f>VLOOKUP($B359,G2.PL1!$C$10:$F$34,4,0)</f>
        <v>500mg</v>
      </c>
      <c r="F359" s="17" t="str">
        <f>VLOOKUP($B359,G2.PL1!$C$10:$AF$35,5,0)</f>
        <v>Uống</v>
      </c>
      <c r="G359" s="17" t="str">
        <f>VLOOKUP($B359,G2.PL1!$C$10:$AF$35,6,0)</f>
        <v>viên nén bao phim</v>
      </c>
      <c r="H359" s="17" t="str">
        <f>VLOOKUP($B359,G2.PL1!$C$10:$AF$35,7,0)</f>
        <v>hộp 2 vỉ x 10 viên</v>
      </c>
      <c r="I359" s="38" t="s">
        <v>13</v>
      </c>
      <c r="J359" s="17" t="str">
        <f>VLOOKUP($B359,G2.PL1!$C$10:$AF$35,9,0)</f>
        <v xml:space="preserve">36 tháng </v>
      </c>
      <c r="K359" s="17" t="str">
        <f>VLOOKUP($B359,G2.PL1!$C$10:$AF$35,10,0)</f>
        <v>VD-20549-14</v>
      </c>
      <c r="L359" s="17" t="str">
        <f>VLOOKUP($B359,G2.PL1!$C$10:$AF$35,11,0)</f>
        <v>Công ty Cổ phần Dược Hậu Giang - Chi nhánh nhà máy Dược phẩm DHG tại Hậu Giang</v>
      </c>
      <c r="M359" s="17" t="str">
        <f>VLOOKUP($B359,G2.PL1!$C$10:$AF$35,12,0)</f>
        <v>Việt Nam</v>
      </c>
      <c r="N359" s="17" t="str">
        <f>VLOOKUP($B359,G2.PL1!$C$10:$AF$35,13,0)</f>
        <v>Viên</v>
      </c>
      <c r="O359" s="39">
        <v>9000</v>
      </c>
      <c r="P359" s="39">
        <v>9000</v>
      </c>
      <c r="Q359" s="39">
        <v>9000</v>
      </c>
      <c r="R359" s="39">
        <v>9000</v>
      </c>
      <c r="S359" s="40">
        <v>36000</v>
      </c>
      <c r="T359" s="19">
        <f>VLOOKUP($B359,G2.PL1!$C$10:$AF$35,17,0)</f>
        <v>889</v>
      </c>
      <c r="U359" s="18">
        <f t="shared" si="10"/>
        <v>32004000</v>
      </c>
      <c r="V359" s="19" t="str">
        <f>VLOOKUP($B359,G2.PL1!$C$10:$AF$35,30,0)</f>
        <v>Công ty Cổ phần Dược Hậu Giang</v>
      </c>
      <c r="W359" s="17" t="s">
        <v>554</v>
      </c>
      <c r="X359" s="56" t="s">
        <v>264</v>
      </c>
      <c r="Y359" s="41" t="s">
        <v>555</v>
      </c>
      <c r="Z359" s="16"/>
      <c r="AA359" s="21" t="e">
        <f>VLOOKUP(W359,#REF!,2,0)</f>
        <v>#REF!</v>
      </c>
      <c r="AB359" s="16"/>
    </row>
    <row r="360" spans="1:28" ht="60">
      <c r="A360" s="38">
        <v>9</v>
      </c>
      <c r="B360" s="38" t="s">
        <v>70</v>
      </c>
      <c r="C360" s="17" t="str">
        <f>VLOOKUP(B360,G2.PL1!$C$10:$D$34,2,0)</f>
        <v xml:space="preserve">Cifga </v>
      </c>
      <c r="D360" s="17" t="str">
        <f>VLOOKUP($B360,G2.PL1!$C$10:$E$34,3,0)</f>
        <v>Ciprofloxacin (dưới dạng Ciprofloxacin hydroclorid)</v>
      </c>
      <c r="E360" s="17" t="str">
        <f>VLOOKUP($B360,G2.PL1!$C$10:$F$34,4,0)</f>
        <v>500mg</v>
      </c>
      <c r="F360" s="17" t="str">
        <f>VLOOKUP($B360,G2.PL1!$C$10:$AF$35,5,0)</f>
        <v>Uống</v>
      </c>
      <c r="G360" s="17" t="str">
        <f>VLOOKUP($B360,G2.PL1!$C$10:$AF$35,6,0)</f>
        <v>viên nén bao phim</v>
      </c>
      <c r="H360" s="17" t="str">
        <f>VLOOKUP($B360,G2.PL1!$C$10:$AF$35,7,0)</f>
        <v>hộp 2 vỉ x 10 viên</v>
      </c>
      <c r="I360" s="38" t="s">
        <v>13</v>
      </c>
      <c r="J360" s="17" t="str">
        <f>VLOOKUP($B360,G2.PL1!$C$10:$AF$35,9,0)</f>
        <v xml:space="preserve">36 tháng </v>
      </c>
      <c r="K360" s="17" t="str">
        <f>VLOOKUP($B360,G2.PL1!$C$10:$AF$35,10,0)</f>
        <v>VD-20549-14</v>
      </c>
      <c r="L360" s="17" t="str">
        <f>VLOOKUP($B360,G2.PL1!$C$10:$AF$35,11,0)</f>
        <v>Công ty Cổ phần Dược Hậu Giang - Chi nhánh nhà máy Dược phẩm DHG tại Hậu Giang</v>
      </c>
      <c r="M360" s="17" t="str">
        <f>VLOOKUP($B360,G2.PL1!$C$10:$AF$35,12,0)</f>
        <v>Việt Nam</v>
      </c>
      <c r="N360" s="17" t="str">
        <f>VLOOKUP($B360,G2.PL1!$C$10:$AF$35,13,0)</f>
        <v>Viên</v>
      </c>
      <c r="O360" s="39">
        <v>625</v>
      </c>
      <c r="P360" s="39">
        <v>625</v>
      </c>
      <c r="Q360" s="39">
        <v>625</v>
      </c>
      <c r="R360" s="39">
        <v>625</v>
      </c>
      <c r="S360" s="40">
        <v>2500</v>
      </c>
      <c r="T360" s="19">
        <f>VLOOKUP($B360,G2.PL1!$C$10:$AF$35,17,0)</f>
        <v>889</v>
      </c>
      <c r="U360" s="18">
        <f t="shared" si="10"/>
        <v>2222500</v>
      </c>
      <c r="V360" s="19" t="str">
        <f>VLOOKUP($B360,G2.PL1!$C$10:$AF$35,30,0)</f>
        <v>Công ty Cổ phần Dược Hậu Giang</v>
      </c>
      <c r="W360" s="17" t="s">
        <v>647</v>
      </c>
      <c r="X360" s="56" t="s">
        <v>264</v>
      </c>
      <c r="Y360" s="41" t="s">
        <v>648</v>
      </c>
      <c r="Z360" s="16"/>
      <c r="AA360" s="21" t="e">
        <f>VLOOKUP(W360,#REF!,2,0)</f>
        <v>#REF!</v>
      </c>
      <c r="AB360" s="16"/>
    </row>
    <row r="361" spans="1:28" ht="60">
      <c r="A361" s="38">
        <v>9</v>
      </c>
      <c r="B361" s="38" t="s">
        <v>70</v>
      </c>
      <c r="C361" s="17" t="str">
        <f>VLOOKUP(B361,G2.PL1!$C$10:$D$34,2,0)</f>
        <v xml:space="preserve">Cifga </v>
      </c>
      <c r="D361" s="17" t="str">
        <f>VLOOKUP($B361,G2.PL1!$C$10:$E$34,3,0)</f>
        <v>Ciprofloxacin (dưới dạng Ciprofloxacin hydroclorid)</v>
      </c>
      <c r="E361" s="17" t="str">
        <f>VLOOKUP($B361,G2.PL1!$C$10:$F$34,4,0)</f>
        <v>500mg</v>
      </c>
      <c r="F361" s="17" t="str">
        <f>VLOOKUP($B361,G2.PL1!$C$10:$AF$35,5,0)</f>
        <v>Uống</v>
      </c>
      <c r="G361" s="17" t="str">
        <f>VLOOKUP($B361,G2.PL1!$C$10:$AF$35,6,0)</f>
        <v>viên nén bao phim</v>
      </c>
      <c r="H361" s="17" t="str">
        <f>VLOOKUP($B361,G2.PL1!$C$10:$AF$35,7,0)</f>
        <v>hộp 2 vỉ x 10 viên</v>
      </c>
      <c r="I361" s="38" t="s">
        <v>13</v>
      </c>
      <c r="J361" s="17" t="str">
        <f>VLOOKUP($B361,G2.PL1!$C$10:$AF$35,9,0)</f>
        <v xml:space="preserve">36 tháng </v>
      </c>
      <c r="K361" s="17" t="str">
        <f>VLOOKUP($B361,G2.PL1!$C$10:$AF$35,10,0)</f>
        <v>VD-20549-14</v>
      </c>
      <c r="L361" s="17" t="str">
        <f>VLOOKUP($B361,G2.PL1!$C$10:$AF$35,11,0)</f>
        <v>Công ty Cổ phần Dược Hậu Giang - Chi nhánh nhà máy Dược phẩm DHG tại Hậu Giang</v>
      </c>
      <c r="M361" s="17" t="str">
        <f>VLOOKUP($B361,G2.PL1!$C$10:$AF$35,12,0)</f>
        <v>Việt Nam</v>
      </c>
      <c r="N361" s="17" t="str">
        <f>VLOOKUP($B361,G2.PL1!$C$10:$AF$35,13,0)</f>
        <v>Viên</v>
      </c>
      <c r="O361" s="39">
        <v>2250</v>
      </c>
      <c r="P361" s="39">
        <v>2250</v>
      </c>
      <c r="Q361" s="39">
        <v>2250</v>
      </c>
      <c r="R361" s="39">
        <v>2250</v>
      </c>
      <c r="S361" s="40">
        <v>9000</v>
      </c>
      <c r="T361" s="19">
        <f>VLOOKUP($B361,G2.PL1!$C$10:$AF$35,17,0)</f>
        <v>889</v>
      </c>
      <c r="U361" s="18">
        <f t="shared" si="10"/>
        <v>8001000</v>
      </c>
      <c r="V361" s="19" t="str">
        <f>VLOOKUP($B361,G2.PL1!$C$10:$AF$35,30,0)</f>
        <v>Công ty Cổ phần Dược Hậu Giang</v>
      </c>
      <c r="W361" s="17" t="s">
        <v>649</v>
      </c>
      <c r="X361" s="56" t="s">
        <v>264</v>
      </c>
      <c r="Y361" s="41" t="s">
        <v>650</v>
      </c>
      <c r="Z361" s="16"/>
      <c r="AA361" s="21" t="e">
        <f>VLOOKUP(W361,#REF!,2,0)</f>
        <v>#REF!</v>
      </c>
      <c r="AB361" s="16"/>
    </row>
    <row r="362" spans="1:28" ht="60">
      <c r="A362" s="38">
        <v>9</v>
      </c>
      <c r="B362" s="38" t="s">
        <v>70</v>
      </c>
      <c r="C362" s="17" t="str">
        <f>VLOOKUP(B362,G2.PL1!$C$10:$D$34,2,0)</f>
        <v xml:space="preserve">Cifga </v>
      </c>
      <c r="D362" s="17" t="str">
        <f>VLOOKUP($B362,G2.PL1!$C$10:$E$34,3,0)</f>
        <v>Ciprofloxacin (dưới dạng Ciprofloxacin hydroclorid)</v>
      </c>
      <c r="E362" s="17" t="str">
        <f>VLOOKUP($B362,G2.PL1!$C$10:$F$34,4,0)</f>
        <v>500mg</v>
      </c>
      <c r="F362" s="17" t="str">
        <f>VLOOKUP($B362,G2.PL1!$C$10:$AF$35,5,0)</f>
        <v>Uống</v>
      </c>
      <c r="G362" s="17" t="str">
        <f>VLOOKUP($B362,G2.PL1!$C$10:$AF$35,6,0)</f>
        <v>viên nén bao phim</v>
      </c>
      <c r="H362" s="17" t="str">
        <f>VLOOKUP($B362,G2.PL1!$C$10:$AF$35,7,0)</f>
        <v>hộp 2 vỉ x 10 viên</v>
      </c>
      <c r="I362" s="38" t="s">
        <v>13</v>
      </c>
      <c r="J362" s="17" t="str">
        <f>VLOOKUP($B362,G2.PL1!$C$10:$AF$35,9,0)</f>
        <v xml:space="preserve">36 tháng </v>
      </c>
      <c r="K362" s="17" t="str">
        <f>VLOOKUP($B362,G2.PL1!$C$10:$AF$35,10,0)</f>
        <v>VD-20549-14</v>
      </c>
      <c r="L362" s="17" t="str">
        <f>VLOOKUP($B362,G2.PL1!$C$10:$AF$35,11,0)</f>
        <v>Công ty Cổ phần Dược Hậu Giang - Chi nhánh nhà máy Dược phẩm DHG tại Hậu Giang</v>
      </c>
      <c r="M362" s="17" t="str">
        <f>VLOOKUP($B362,G2.PL1!$C$10:$AF$35,12,0)</f>
        <v>Việt Nam</v>
      </c>
      <c r="N362" s="17" t="str">
        <f>VLOOKUP($B362,G2.PL1!$C$10:$AF$35,13,0)</f>
        <v>Viên</v>
      </c>
      <c r="O362" s="39">
        <v>25000</v>
      </c>
      <c r="P362" s="39">
        <v>25000</v>
      </c>
      <c r="Q362" s="39">
        <v>25000</v>
      </c>
      <c r="R362" s="39">
        <v>25000</v>
      </c>
      <c r="S362" s="40">
        <v>100000</v>
      </c>
      <c r="T362" s="19">
        <f>VLOOKUP($B362,G2.PL1!$C$10:$AF$35,17,0)</f>
        <v>889</v>
      </c>
      <c r="U362" s="18">
        <f t="shared" si="10"/>
        <v>88900000</v>
      </c>
      <c r="V362" s="19" t="str">
        <f>VLOOKUP($B362,G2.PL1!$C$10:$AF$35,30,0)</f>
        <v>Công ty Cổ phần Dược Hậu Giang</v>
      </c>
      <c r="W362" s="17" t="s">
        <v>558</v>
      </c>
      <c r="X362" s="56" t="s">
        <v>264</v>
      </c>
      <c r="Y362" s="41" t="s">
        <v>559</v>
      </c>
      <c r="Z362" s="16"/>
      <c r="AA362" s="21" t="e">
        <f>VLOOKUP(W362,#REF!,2,0)</f>
        <v>#REF!</v>
      </c>
      <c r="AB362" s="16"/>
    </row>
    <row r="363" spans="1:28" ht="60">
      <c r="A363" s="38">
        <v>9</v>
      </c>
      <c r="B363" s="38" t="s">
        <v>70</v>
      </c>
      <c r="C363" s="17" t="str">
        <f>VLOOKUP(B363,G2.PL1!$C$10:$D$34,2,0)</f>
        <v xml:space="preserve">Cifga </v>
      </c>
      <c r="D363" s="17" t="str">
        <f>VLOOKUP($B363,G2.PL1!$C$10:$E$34,3,0)</f>
        <v>Ciprofloxacin (dưới dạng Ciprofloxacin hydroclorid)</v>
      </c>
      <c r="E363" s="17" t="str">
        <f>VLOOKUP($B363,G2.PL1!$C$10:$F$34,4,0)</f>
        <v>500mg</v>
      </c>
      <c r="F363" s="17" t="str">
        <f>VLOOKUP($B363,G2.PL1!$C$10:$AF$35,5,0)</f>
        <v>Uống</v>
      </c>
      <c r="G363" s="17" t="str">
        <f>VLOOKUP($B363,G2.PL1!$C$10:$AF$35,6,0)</f>
        <v>viên nén bao phim</v>
      </c>
      <c r="H363" s="17" t="str">
        <f>VLOOKUP($B363,G2.PL1!$C$10:$AF$35,7,0)</f>
        <v>hộp 2 vỉ x 10 viên</v>
      </c>
      <c r="I363" s="38" t="s">
        <v>13</v>
      </c>
      <c r="J363" s="17" t="str">
        <f>VLOOKUP($B363,G2.PL1!$C$10:$AF$35,9,0)</f>
        <v xml:space="preserve">36 tháng </v>
      </c>
      <c r="K363" s="17" t="str">
        <f>VLOOKUP($B363,G2.PL1!$C$10:$AF$35,10,0)</f>
        <v>VD-20549-14</v>
      </c>
      <c r="L363" s="17" t="str">
        <f>VLOOKUP($B363,G2.PL1!$C$10:$AF$35,11,0)</f>
        <v>Công ty Cổ phần Dược Hậu Giang - Chi nhánh nhà máy Dược phẩm DHG tại Hậu Giang</v>
      </c>
      <c r="M363" s="17" t="str">
        <f>VLOOKUP($B363,G2.PL1!$C$10:$AF$35,12,0)</f>
        <v>Việt Nam</v>
      </c>
      <c r="N363" s="17" t="str">
        <f>VLOOKUP($B363,G2.PL1!$C$10:$AF$35,13,0)</f>
        <v>Viên</v>
      </c>
      <c r="O363" s="39">
        <v>1000</v>
      </c>
      <c r="P363" s="39">
        <v>1000</v>
      </c>
      <c r="Q363" s="39">
        <v>1000</v>
      </c>
      <c r="R363" s="39">
        <v>1000</v>
      </c>
      <c r="S363" s="40">
        <v>4000</v>
      </c>
      <c r="T363" s="19">
        <f>VLOOKUP($B363,G2.PL1!$C$10:$AF$35,17,0)</f>
        <v>889</v>
      </c>
      <c r="U363" s="18">
        <f t="shared" si="10"/>
        <v>3556000</v>
      </c>
      <c r="V363" s="19" t="str">
        <f>VLOOKUP($B363,G2.PL1!$C$10:$AF$35,30,0)</f>
        <v>Công ty Cổ phần Dược Hậu Giang</v>
      </c>
      <c r="W363" s="17" t="s">
        <v>676</v>
      </c>
      <c r="X363" s="56" t="s">
        <v>264</v>
      </c>
      <c r="Y363" s="41" t="s">
        <v>677</v>
      </c>
      <c r="Z363" s="16"/>
      <c r="AA363" s="21" t="e">
        <f>VLOOKUP(W363,#REF!,2,0)</f>
        <v>#REF!</v>
      </c>
      <c r="AB363" s="16"/>
    </row>
    <row r="364" spans="1:28" ht="60">
      <c r="A364" s="38">
        <v>9</v>
      </c>
      <c r="B364" s="38" t="s">
        <v>70</v>
      </c>
      <c r="C364" s="17" t="str">
        <f>VLOOKUP(B364,G2.PL1!$C$10:$D$34,2,0)</f>
        <v xml:space="preserve">Cifga </v>
      </c>
      <c r="D364" s="17" t="str">
        <f>VLOOKUP($B364,G2.PL1!$C$10:$E$34,3,0)</f>
        <v>Ciprofloxacin (dưới dạng Ciprofloxacin hydroclorid)</v>
      </c>
      <c r="E364" s="17" t="str">
        <f>VLOOKUP($B364,G2.PL1!$C$10:$F$34,4,0)</f>
        <v>500mg</v>
      </c>
      <c r="F364" s="17" t="str">
        <f>VLOOKUP($B364,G2.PL1!$C$10:$AF$35,5,0)</f>
        <v>Uống</v>
      </c>
      <c r="G364" s="17" t="str">
        <f>VLOOKUP($B364,G2.PL1!$C$10:$AF$35,6,0)</f>
        <v>viên nén bao phim</v>
      </c>
      <c r="H364" s="17" t="str">
        <f>VLOOKUP($B364,G2.PL1!$C$10:$AF$35,7,0)</f>
        <v>hộp 2 vỉ x 10 viên</v>
      </c>
      <c r="I364" s="38" t="s">
        <v>13</v>
      </c>
      <c r="J364" s="17" t="str">
        <f>VLOOKUP($B364,G2.PL1!$C$10:$AF$35,9,0)</f>
        <v xml:space="preserve">36 tháng </v>
      </c>
      <c r="K364" s="17" t="str">
        <f>VLOOKUP($B364,G2.PL1!$C$10:$AF$35,10,0)</f>
        <v>VD-20549-14</v>
      </c>
      <c r="L364" s="17" t="str">
        <f>VLOOKUP($B364,G2.PL1!$C$10:$AF$35,11,0)</f>
        <v>Công ty Cổ phần Dược Hậu Giang - Chi nhánh nhà máy Dược phẩm DHG tại Hậu Giang</v>
      </c>
      <c r="M364" s="17" t="str">
        <f>VLOOKUP($B364,G2.PL1!$C$10:$AF$35,12,0)</f>
        <v>Việt Nam</v>
      </c>
      <c r="N364" s="17" t="str">
        <f>VLOOKUP($B364,G2.PL1!$C$10:$AF$35,13,0)</f>
        <v>Viên</v>
      </c>
      <c r="O364" s="39">
        <v>6250</v>
      </c>
      <c r="P364" s="39">
        <v>6250</v>
      </c>
      <c r="Q364" s="39">
        <v>6250</v>
      </c>
      <c r="R364" s="39">
        <v>6250</v>
      </c>
      <c r="S364" s="40">
        <v>25000</v>
      </c>
      <c r="T364" s="19">
        <f>VLOOKUP($B364,G2.PL1!$C$10:$AF$35,17,0)</f>
        <v>889</v>
      </c>
      <c r="U364" s="18">
        <f t="shared" si="10"/>
        <v>22225000</v>
      </c>
      <c r="V364" s="19" t="str">
        <f>VLOOKUP($B364,G2.PL1!$C$10:$AF$35,30,0)</f>
        <v>Công ty Cổ phần Dược Hậu Giang</v>
      </c>
      <c r="W364" s="17" t="s">
        <v>560</v>
      </c>
      <c r="X364" s="56" t="s">
        <v>264</v>
      </c>
      <c r="Y364" s="41" t="s">
        <v>561</v>
      </c>
      <c r="Z364" s="16"/>
      <c r="AA364" s="21" t="e">
        <f>VLOOKUP(W364,#REF!,2,0)</f>
        <v>#REF!</v>
      </c>
      <c r="AB364" s="16"/>
    </row>
    <row r="365" spans="1:28" ht="60">
      <c r="A365" s="38">
        <v>9</v>
      </c>
      <c r="B365" s="38" t="s">
        <v>70</v>
      </c>
      <c r="C365" s="17" t="str">
        <f>VLOOKUP(B365,G2.PL1!$C$10:$D$34,2,0)</f>
        <v xml:space="preserve">Cifga </v>
      </c>
      <c r="D365" s="17" t="str">
        <f>VLOOKUP($B365,G2.PL1!$C$10:$E$34,3,0)</f>
        <v>Ciprofloxacin (dưới dạng Ciprofloxacin hydroclorid)</v>
      </c>
      <c r="E365" s="17" t="str">
        <f>VLOOKUP($B365,G2.PL1!$C$10:$F$34,4,0)</f>
        <v>500mg</v>
      </c>
      <c r="F365" s="17" t="str">
        <f>VLOOKUP($B365,G2.PL1!$C$10:$AF$35,5,0)</f>
        <v>Uống</v>
      </c>
      <c r="G365" s="17" t="str">
        <f>VLOOKUP($B365,G2.PL1!$C$10:$AF$35,6,0)</f>
        <v>viên nén bao phim</v>
      </c>
      <c r="H365" s="17" t="str">
        <f>VLOOKUP($B365,G2.PL1!$C$10:$AF$35,7,0)</f>
        <v>hộp 2 vỉ x 10 viên</v>
      </c>
      <c r="I365" s="38" t="s">
        <v>13</v>
      </c>
      <c r="J365" s="17" t="str">
        <f>VLOOKUP($B365,G2.PL1!$C$10:$AF$35,9,0)</f>
        <v xml:space="preserve">36 tháng </v>
      </c>
      <c r="K365" s="17" t="str">
        <f>VLOOKUP($B365,G2.PL1!$C$10:$AF$35,10,0)</f>
        <v>VD-20549-14</v>
      </c>
      <c r="L365" s="17" t="str">
        <f>VLOOKUP($B365,G2.PL1!$C$10:$AF$35,11,0)</f>
        <v>Công ty Cổ phần Dược Hậu Giang - Chi nhánh nhà máy Dược phẩm DHG tại Hậu Giang</v>
      </c>
      <c r="M365" s="17" t="str">
        <f>VLOOKUP($B365,G2.PL1!$C$10:$AF$35,12,0)</f>
        <v>Việt Nam</v>
      </c>
      <c r="N365" s="17" t="str">
        <f>VLOOKUP($B365,G2.PL1!$C$10:$AF$35,13,0)</f>
        <v>Viên</v>
      </c>
      <c r="O365" s="39">
        <v>7000</v>
      </c>
      <c r="P365" s="39">
        <v>8000</v>
      </c>
      <c r="Q365" s="39">
        <v>8000</v>
      </c>
      <c r="R365" s="39">
        <v>7000</v>
      </c>
      <c r="S365" s="40">
        <v>30000</v>
      </c>
      <c r="T365" s="19">
        <f>VLOOKUP($B365,G2.PL1!$C$10:$AF$35,17,0)</f>
        <v>889</v>
      </c>
      <c r="U365" s="18">
        <f t="shared" si="10"/>
        <v>26670000</v>
      </c>
      <c r="V365" s="19" t="str">
        <f>VLOOKUP($B365,G2.PL1!$C$10:$AF$35,30,0)</f>
        <v>Công ty Cổ phần Dược Hậu Giang</v>
      </c>
      <c r="W365" s="17" t="s">
        <v>367</v>
      </c>
      <c r="X365" s="56" t="s">
        <v>368</v>
      </c>
      <c r="Y365" s="41" t="s">
        <v>369</v>
      </c>
      <c r="Z365" s="16"/>
      <c r="AA365" s="21" t="e">
        <f>VLOOKUP(W365,#REF!,2,0)</f>
        <v>#REF!</v>
      </c>
      <c r="AB365" s="16"/>
    </row>
    <row r="366" spans="1:28" ht="60">
      <c r="A366" s="38">
        <v>9</v>
      </c>
      <c r="B366" s="38" t="s">
        <v>70</v>
      </c>
      <c r="C366" s="17" t="str">
        <f>VLOOKUP(B366,G2.PL1!$C$10:$D$34,2,0)</f>
        <v xml:space="preserve">Cifga </v>
      </c>
      <c r="D366" s="17" t="str">
        <f>VLOOKUP($B366,G2.PL1!$C$10:$E$34,3,0)</f>
        <v>Ciprofloxacin (dưới dạng Ciprofloxacin hydroclorid)</v>
      </c>
      <c r="E366" s="17" t="str">
        <f>VLOOKUP($B366,G2.PL1!$C$10:$F$34,4,0)</f>
        <v>500mg</v>
      </c>
      <c r="F366" s="17" t="str">
        <f>VLOOKUP($B366,G2.PL1!$C$10:$AF$35,5,0)</f>
        <v>Uống</v>
      </c>
      <c r="G366" s="17" t="str">
        <f>VLOOKUP($B366,G2.PL1!$C$10:$AF$35,6,0)</f>
        <v>viên nén bao phim</v>
      </c>
      <c r="H366" s="17" t="str">
        <f>VLOOKUP($B366,G2.PL1!$C$10:$AF$35,7,0)</f>
        <v>hộp 2 vỉ x 10 viên</v>
      </c>
      <c r="I366" s="38" t="s">
        <v>13</v>
      </c>
      <c r="J366" s="17" t="str">
        <f>VLOOKUP($B366,G2.PL1!$C$10:$AF$35,9,0)</f>
        <v xml:space="preserve">36 tháng </v>
      </c>
      <c r="K366" s="17" t="str">
        <f>VLOOKUP($B366,G2.PL1!$C$10:$AF$35,10,0)</f>
        <v>VD-20549-14</v>
      </c>
      <c r="L366" s="17" t="str">
        <f>VLOOKUP($B366,G2.PL1!$C$10:$AF$35,11,0)</f>
        <v>Công ty Cổ phần Dược Hậu Giang - Chi nhánh nhà máy Dược phẩm DHG tại Hậu Giang</v>
      </c>
      <c r="M366" s="17" t="str">
        <f>VLOOKUP($B366,G2.PL1!$C$10:$AF$35,12,0)</f>
        <v>Việt Nam</v>
      </c>
      <c r="N366" s="17" t="str">
        <f>VLOOKUP($B366,G2.PL1!$C$10:$AF$35,13,0)</f>
        <v>Viên</v>
      </c>
      <c r="O366" s="39">
        <v>2500</v>
      </c>
      <c r="P366" s="39">
        <v>2500</v>
      </c>
      <c r="Q366" s="39">
        <v>2500</v>
      </c>
      <c r="R366" s="39">
        <v>2500</v>
      </c>
      <c r="S366" s="40">
        <v>10000</v>
      </c>
      <c r="T366" s="19">
        <f>VLOOKUP($B366,G2.PL1!$C$10:$AF$35,17,0)</f>
        <v>889</v>
      </c>
      <c r="U366" s="18">
        <f t="shared" si="10"/>
        <v>8890000</v>
      </c>
      <c r="V366" s="19" t="str">
        <f>VLOOKUP($B366,G2.PL1!$C$10:$AF$35,30,0)</f>
        <v>Công ty Cổ phần Dược Hậu Giang</v>
      </c>
      <c r="W366" s="17" t="s">
        <v>398</v>
      </c>
      <c r="X366" s="56" t="s">
        <v>368</v>
      </c>
      <c r="Y366" s="41" t="s">
        <v>399</v>
      </c>
      <c r="Z366" s="16"/>
      <c r="AA366" s="21" t="e">
        <f>VLOOKUP(W366,#REF!,2,0)</f>
        <v>#REF!</v>
      </c>
      <c r="AB366" s="16"/>
    </row>
    <row r="367" spans="1:28" ht="60">
      <c r="A367" s="38">
        <v>9</v>
      </c>
      <c r="B367" s="38" t="s">
        <v>70</v>
      </c>
      <c r="C367" s="17" t="str">
        <f>VLOOKUP(B367,G2.PL1!$C$10:$D$34,2,0)</f>
        <v xml:space="preserve">Cifga </v>
      </c>
      <c r="D367" s="17" t="str">
        <f>VLOOKUP($B367,G2.PL1!$C$10:$E$34,3,0)</f>
        <v>Ciprofloxacin (dưới dạng Ciprofloxacin hydroclorid)</v>
      </c>
      <c r="E367" s="17" t="str">
        <f>VLOOKUP($B367,G2.PL1!$C$10:$F$34,4,0)</f>
        <v>500mg</v>
      </c>
      <c r="F367" s="17" t="str">
        <f>VLOOKUP($B367,G2.PL1!$C$10:$AF$35,5,0)</f>
        <v>Uống</v>
      </c>
      <c r="G367" s="17" t="str">
        <f>VLOOKUP($B367,G2.PL1!$C$10:$AF$35,6,0)</f>
        <v>viên nén bao phim</v>
      </c>
      <c r="H367" s="17" t="str">
        <f>VLOOKUP($B367,G2.PL1!$C$10:$AF$35,7,0)</f>
        <v>hộp 2 vỉ x 10 viên</v>
      </c>
      <c r="I367" s="38" t="s">
        <v>13</v>
      </c>
      <c r="J367" s="17" t="str">
        <f>VLOOKUP($B367,G2.PL1!$C$10:$AF$35,9,0)</f>
        <v xml:space="preserve">36 tháng </v>
      </c>
      <c r="K367" s="17" t="str">
        <f>VLOOKUP($B367,G2.PL1!$C$10:$AF$35,10,0)</f>
        <v>VD-20549-14</v>
      </c>
      <c r="L367" s="17" t="str">
        <f>VLOOKUP($B367,G2.PL1!$C$10:$AF$35,11,0)</f>
        <v>Công ty Cổ phần Dược Hậu Giang - Chi nhánh nhà máy Dược phẩm DHG tại Hậu Giang</v>
      </c>
      <c r="M367" s="17" t="str">
        <f>VLOOKUP($B367,G2.PL1!$C$10:$AF$35,12,0)</f>
        <v>Việt Nam</v>
      </c>
      <c r="N367" s="17" t="str">
        <f>VLOOKUP($B367,G2.PL1!$C$10:$AF$35,13,0)</f>
        <v>Viên</v>
      </c>
      <c r="O367" s="39">
        <v>2000</v>
      </c>
      <c r="P367" s="39">
        <v>2000</v>
      </c>
      <c r="Q367" s="39">
        <v>2000</v>
      </c>
      <c r="R367" s="39">
        <v>2000</v>
      </c>
      <c r="S367" s="40">
        <v>8000</v>
      </c>
      <c r="T367" s="19">
        <f>VLOOKUP($B367,G2.PL1!$C$10:$AF$35,17,0)</f>
        <v>889</v>
      </c>
      <c r="U367" s="18">
        <f t="shared" si="10"/>
        <v>7112000</v>
      </c>
      <c r="V367" s="19" t="str">
        <f>VLOOKUP($B367,G2.PL1!$C$10:$AF$35,30,0)</f>
        <v>Công ty Cổ phần Dược Hậu Giang</v>
      </c>
      <c r="W367" s="17" t="s">
        <v>562</v>
      </c>
      <c r="X367" s="56" t="s">
        <v>368</v>
      </c>
      <c r="Y367" s="41" t="s">
        <v>563</v>
      </c>
      <c r="Z367" s="16"/>
      <c r="AA367" s="21" t="e">
        <f>VLOOKUP(W367,#REF!,2,0)</f>
        <v>#REF!</v>
      </c>
      <c r="AB367" s="16"/>
    </row>
    <row r="368" spans="1:28" ht="60">
      <c r="A368" s="38">
        <v>9</v>
      </c>
      <c r="B368" s="38" t="s">
        <v>70</v>
      </c>
      <c r="C368" s="17" t="str">
        <f>VLOOKUP(B368,G2.PL1!$C$10:$D$34,2,0)</f>
        <v xml:space="preserve">Cifga </v>
      </c>
      <c r="D368" s="17" t="str">
        <f>VLOOKUP($B368,G2.PL1!$C$10:$E$34,3,0)</f>
        <v>Ciprofloxacin (dưới dạng Ciprofloxacin hydroclorid)</v>
      </c>
      <c r="E368" s="17" t="str">
        <f>VLOOKUP($B368,G2.PL1!$C$10:$F$34,4,0)</f>
        <v>500mg</v>
      </c>
      <c r="F368" s="17" t="str">
        <f>VLOOKUP($B368,G2.PL1!$C$10:$AF$35,5,0)</f>
        <v>Uống</v>
      </c>
      <c r="G368" s="17" t="str">
        <f>VLOOKUP($B368,G2.PL1!$C$10:$AF$35,6,0)</f>
        <v>viên nén bao phim</v>
      </c>
      <c r="H368" s="17" t="str">
        <f>VLOOKUP($B368,G2.PL1!$C$10:$AF$35,7,0)</f>
        <v>hộp 2 vỉ x 10 viên</v>
      </c>
      <c r="I368" s="38" t="s">
        <v>13</v>
      </c>
      <c r="J368" s="17" t="str">
        <f>VLOOKUP($B368,G2.PL1!$C$10:$AF$35,9,0)</f>
        <v xml:space="preserve">36 tháng </v>
      </c>
      <c r="K368" s="17" t="str">
        <f>VLOOKUP($B368,G2.PL1!$C$10:$AF$35,10,0)</f>
        <v>VD-20549-14</v>
      </c>
      <c r="L368" s="17" t="str">
        <f>VLOOKUP($B368,G2.PL1!$C$10:$AF$35,11,0)</f>
        <v>Công ty Cổ phần Dược Hậu Giang - Chi nhánh nhà máy Dược phẩm DHG tại Hậu Giang</v>
      </c>
      <c r="M368" s="17" t="str">
        <f>VLOOKUP($B368,G2.PL1!$C$10:$AF$35,12,0)</f>
        <v>Việt Nam</v>
      </c>
      <c r="N368" s="17" t="str">
        <f>VLOOKUP($B368,G2.PL1!$C$10:$AF$35,13,0)</f>
        <v>Viên</v>
      </c>
      <c r="O368" s="39">
        <v>10000</v>
      </c>
      <c r="P368" s="39">
        <v>10000</v>
      </c>
      <c r="Q368" s="39">
        <v>10000</v>
      </c>
      <c r="R368" s="39">
        <v>10000</v>
      </c>
      <c r="S368" s="40">
        <v>40000</v>
      </c>
      <c r="T368" s="19">
        <f>VLOOKUP($B368,G2.PL1!$C$10:$AF$35,17,0)</f>
        <v>889</v>
      </c>
      <c r="U368" s="18">
        <f t="shared" si="10"/>
        <v>35560000</v>
      </c>
      <c r="V368" s="19" t="str">
        <f>VLOOKUP($B368,G2.PL1!$C$10:$AF$35,30,0)</f>
        <v>Công ty Cổ phần Dược Hậu Giang</v>
      </c>
      <c r="W368" s="17" t="s">
        <v>564</v>
      </c>
      <c r="X368" s="56" t="s">
        <v>368</v>
      </c>
      <c r="Y368" s="41" t="s">
        <v>565</v>
      </c>
      <c r="Z368" s="16"/>
      <c r="AA368" s="21" t="e">
        <f>VLOOKUP(W368,#REF!,2,0)</f>
        <v>#REF!</v>
      </c>
      <c r="AB368" s="16"/>
    </row>
    <row r="369" spans="1:28" ht="60">
      <c r="A369" s="38">
        <v>9</v>
      </c>
      <c r="B369" s="38" t="s">
        <v>70</v>
      </c>
      <c r="C369" s="17" t="str">
        <f>VLOOKUP(B369,G2.PL1!$C$10:$D$34,2,0)</f>
        <v xml:space="preserve">Cifga </v>
      </c>
      <c r="D369" s="17" t="str">
        <f>VLOOKUP($B369,G2.PL1!$C$10:$E$34,3,0)</f>
        <v>Ciprofloxacin (dưới dạng Ciprofloxacin hydroclorid)</v>
      </c>
      <c r="E369" s="17" t="str">
        <f>VLOOKUP($B369,G2.PL1!$C$10:$F$34,4,0)</f>
        <v>500mg</v>
      </c>
      <c r="F369" s="17" t="str">
        <f>VLOOKUP($B369,G2.PL1!$C$10:$AF$35,5,0)</f>
        <v>Uống</v>
      </c>
      <c r="G369" s="17" t="str">
        <f>VLOOKUP($B369,G2.PL1!$C$10:$AF$35,6,0)</f>
        <v>viên nén bao phim</v>
      </c>
      <c r="H369" s="17" t="str">
        <f>VLOOKUP($B369,G2.PL1!$C$10:$AF$35,7,0)</f>
        <v>hộp 2 vỉ x 10 viên</v>
      </c>
      <c r="I369" s="38" t="s">
        <v>13</v>
      </c>
      <c r="J369" s="17" t="str">
        <f>VLOOKUP($B369,G2.PL1!$C$10:$AF$35,9,0)</f>
        <v xml:space="preserve">36 tháng </v>
      </c>
      <c r="K369" s="17" t="str">
        <f>VLOOKUP($B369,G2.PL1!$C$10:$AF$35,10,0)</f>
        <v>VD-20549-14</v>
      </c>
      <c r="L369" s="17" t="str">
        <f>VLOOKUP($B369,G2.PL1!$C$10:$AF$35,11,0)</f>
        <v>Công ty Cổ phần Dược Hậu Giang - Chi nhánh nhà máy Dược phẩm DHG tại Hậu Giang</v>
      </c>
      <c r="M369" s="17" t="str">
        <f>VLOOKUP($B369,G2.PL1!$C$10:$AF$35,12,0)</f>
        <v>Việt Nam</v>
      </c>
      <c r="N369" s="17" t="str">
        <f>VLOOKUP($B369,G2.PL1!$C$10:$AF$35,13,0)</f>
        <v>Viên</v>
      </c>
      <c r="O369" s="39">
        <v>500</v>
      </c>
      <c r="P369" s="39">
        <v>500</v>
      </c>
      <c r="Q369" s="39">
        <v>500</v>
      </c>
      <c r="R369" s="39">
        <v>500</v>
      </c>
      <c r="S369" s="40">
        <v>2000</v>
      </c>
      <c r="T369" s="19">
        <f>VLOOKUP($B369,G2.PL1!$C$10:$AF$35,17,0)</f>
        <v>889</v>
      </c>
      <c r="U369" s="18">
        <f t="shared" si="10"/>
        <v>1778000</v>
      </c>
      <c r="V369" s="19" t="str">
        <f>VLOOKUP($B369,G2.PL1!$C$10:$AF$35,30,0)</f>
        <v>Công ty Cổ phần Dược Hậu Giang</v>
      </c>
      <c r="W369" s="17" t="s">
        <v>566</v>
      </c>
      <c r="X369" s="56" t="s">
        <v>267</v>
      </c>
      <c r="Y369" s="41" t="s">
        <v>567</v>
      </c>
      <c r="Z369" s="16"/>
      <c r="AA369" s="21" t="e">
        <f>VLOOKUP(W369,#REF!,2,0)</f>
        <v>#REF!</v>
      </c>
      <c r="AB369" s="16"/>
    </row>
    <row r="370" spans="1:28" ht="60">
      <c r="A370" s="38">
        <v>9</v>
      </c>
      <c r="B370" s="38" t="s">
        <v>70</v>
      </c>
      <c r="C370" s="17" t="str">
        <f>VLOOKUP(B370,G2.PL1!$C$10:$D$34,2,0)</f>
        <v xml:space="preserve">Cifga </v>
      </c>
      <c r="D370" s="17" t="str">
        <f>VLOOKUP($B370,G2.PL1!$C$10:$E$34,3,0)</f>
        <v>Ciprofloxacin (dưới dạng Ciprofloxacin hydroclorid)</v>
      </c>
      <c r="E370" s="17" t="str">
        <f>VLOOKUP($B370,G2.PL1!$C$10:$F$34,4,0)</f>
        <v>500mg</v>
      </c>
      <c r="F370" s="17" t="str">
        <f>VLOOKUP($B370,G2.PL1!$C$10:$AF$35,5,0)</f>
        <v>Uống</v>
      </c>
      <c r="G370" s="17" t="str">
        <f>VLOOKUP($B370,G2.PL1!$C$10:$AF$35,6,0)</f>
        <v>viên nén bao phim</v>
      </c>
      <c r="H370" s="17" t="str">
        <f>VLOOKUP($B370,G2.PL1!$C$10:$AF$35,7,0)</f>
        <v>hộp 2 vỉ x 10 viên</v>
      </c>
      <c r="I370" s="38" t="s">
        <v>13</v>
      </c>
      <c r="J370" s="17" t="str">
        <f>VLOOKUP($B370,G2.PL1!$C$10:$AF$35,9,0)</f>
        <v xml:space="preserve">36 tháng </v>
      </c>
      <c r="K370" s="17" t="str">
        <f>VLOOKUP($B370,G2.PL1!$C$10:$AF$35,10,0)</f>
        <v>VD-20549-14</v>
      </c>
      <c r="L370" s="17" t="str">
        <f>VLOOKUP($B370,G2.PL1!$C$10:$AF$35,11,0)</f>
        <v>Công ty Cổ phần Dược Hậu Giang - Chi nhánh nhà máy Dược phẩm DHG tại Hậu Giang</v>
      </c>
      <c r="M370" s="17" t="str">
        <f>VLOOKUP($B370,G2.PL1!$C$10:$AF$35,12,0)</f>
        <v>Việt Nam</v>
      </c>
      <c r="N370" s="17" t="str">
        <f>VLOOKUP($B370,G2.PL1!$C$10:$AF$35,13,0)</f>
        <v>Viên</v>
      </c>
      <c r="O370" s="39">
        <v>1600</v>
      </c>
      <c r="P370" s="39">
        <v>1600</v>
      </c>
      <c r="Q370" s="39">
        <v>1600</v>
      </c>
      <c r="R370" s="39">
        <v>1600</v>
      </c>
      <c r="S370" s="40">
        <v>6400</v>
      </c>
      <c r="T370" s="19">
        <f>VLOOKUP($B370,G2.PL1!$C$10:$AF$35,17,0)</f>
        <v>889</v>
      </c>
      <c r="U370" s="18">
        <f t="shared" si="10"/>
        <v>5689600</v>
      </c>
      <c r="V370" s="19" t="str">
        <f>VLOOKUP($B370,G2.PL1!$C$10:$AF$35,30,0)</f>
        <v>Công ty Cổ phần Dược Hậu Giang</v>
      </c>
      <c r="W370" s="17" t="s">
        <v>730</v>
      </c>
      <c r="X370" s="56" t="s">
        <v>267</v>
      </c>
      <c r="Y370" s="41" t="s">
        <v>731</v>
      </c>
      <c r="Z370" s="16"/>
      <c r="AA370" s="21" t="e">
        <f>VLOOKUP(W370,#REF!,2,0)</f>
        <v>#REF!</v>
      </c>
      <c r="AB370" s="16"/>
    </row>
    <row r="371" spans="1:28" ht="60">
      <c r="A371" s="38">
        <v>9</v>
      </c>
      <c r="B371" s="38" t="s">
        <v>70</v>
      </c>
      <c r="C371" s="17" t="str">
        <f>VLOOKUP(B371,G2.PL1!$C$10:$D$34,2,0)</f>
        <v xml:space="preserve">Cifga </v>
      </c>
      <c r="D371" s="17" t="str">
        <f>VLOOKUP($B371,G2.PL1!$C$10:$E$34,3,0)</f>
        <v>Ciprofloxacin (dưới dạng Ciprofloxacin hydroclorid)</v>
      </c>
      <c r="E371" s="17" t="str">
        <f>VLOOKUP($B371,G2.PL1!$C$10:$F$34,4,0)</f>
        <v>500mg</v>
      </c>
      <c r="F371" s="17" t="str">
        <f>VLOOKUP($B371,G2.PL1!$C$10:$AF$35,5,0)</f>
        <v>Uống</v>
      </c>
      <c r="G371" s="17" t="str">
        <f>VLOOKUP($B371,G2.PL1!$C$10:$AF$35,6,0)</f>
        <v>viên nén bao phim</v>
      </c>
      <c r="H371" s="17" t="str">
        <f>VLOOKUP($B371,G2.PL1!$C$10:$AF$35,7,0)</f>
        <v>hộp 2 vỉ x 10 viên</v>
      </c>
      <c r="I371" s="38" t="s">
        <v>13</v>
      </c>
      <c r="J371" s="17" t="str">
        <f>VLOOKUP($B371,G2.PL1!$C$10:$AF$35,9,0)</f>
        <v xml:space="preserve">36 tháng </v>
      </c>
      <c r="K371" s="17" t="str">
        <f>VLOOKUP($B371,G2.PL1!$C$10:$AF$35,10,0)</f>
        <v>VD-20549-14</v>
      </c>
      <c r="L371" s="17" t="str">
        <f>VLOOKUP($B371,G2.PL1!$C$10:$AF$35,11,0)</f>
        <v>Công ty Cổ phần Dược Hậu Giang - Chi nhánh nhà máy Dược phẩm DHG tại Hậu Giang</v>
      </c>
      <c r="M371" s="17" t="str">
        <f>VLOOKUP($B371,G2.PL1!$C$10:$AF$35,12,0)</f>
        <v>Việt Nam</v>
      </c>
      <c r="N371" s="17" t="str">
        <f>VLOOKUP($B371,G2.PL1!$C$10:$AF$35,13,0)</f>
        <v>Viên</v>
      </c>
      <c r="O371" s="39">
        <v>2000</v>
      </c>
      <c r="P371" s="39">
        <v>4000</v>
      </c>
      <c r="Q371" s="39">
        <v>4000</v>
      </c>
      <c r="R371" s="39">
        <v>2000</v>
      </c>
      <c r="S371" s="40">
        <v>12000</v>
      </c>
      <c r="T371" s="19">
        <f>VLOOKUP($B371,G2.PL1!$C$10:$AF$35,17,0)</f>
        <v>889</v>
      </c>
      <c r="U371" s="18">
        <f t="shared" si="10"/>
        <v>10668000</v>
      </c>
      <c r="V371" s="19" t="str">
        <f>VLOOKUP($B371,G2.PL1!$C$10:$AF$35,30,0)</f>
        <v>Công ty Cổ phần Dược Hậu Giang</v>
      </c>
      <c r="W371" s="17" t="s">
        <v>732</v>
      </c>
      <c r="X371" s="56" t="s">
        <v>267</v>
      </c>
      <c r="Y371" s="41" t="s">
        <v>733</v>
      </c>
      <c r="Z371" s="16"/>
      <c r="AA371" s="21" t="e">
        <f>VLOOKUP(W371,#REF!,2,0)</f>
        <v>#REF!</v>
      </c>
      <c r="AB371" s="16"/>
    </row>
    <row r="372" spans="1:28" ht="60">
      <c r="A372" s="38">
        <v>9</v>
      </c>
      <c r="B372" s="38" t="s">
        <v>70</v>
      </c>
      <c r="C372" s="17" t="str">
        <f>VLOOKUP(B372,G2.PL1!$C$10:$D$34,2,0)</f>
        <v xml:space="preserve">Cifga </v>
      </c>
      <c r="D372" s="17" t="str">
        <f>VLOOKUP($B372,G2.PL1!$C$10:$E$34,3,0)</f>
        <v>Ciprofloxacin (dưới dạng Ciprofloxacin hydroclorid)</v>
      </c>
      <c r="E372" s="17" t="str">
        <f>VLOOKUP($B372,G2.PL1!$C$10:$F$34,4,0)</f>
        <v>500mg</v>
      </c>
      <c r="F372" s="17" t="str">
        <f>VLOOKUP($B372,G2.PL1!$C$10:$AF$35,5,0)</f>
        <v>Uống</v>
      </c>
      <c r="G372" s="17" t="str">
        <f>VLOOKUP($B372,G2.PL1!$C$10:$AF$35,6,0)</f>
        <v>viên nén bao phim</v>
      </c>
      <c r="H372" s="17" t="str">
        <f>VLOOKUP($B372,G2.PL1!$C$10:$AF$35,7,0)</f>
        <v>hộp 2 vỉ x 10 viên</v>
      </c>
      <c r="I372" s="38" t="s">
        <v>13</v>
      </c>
      <c r="J372" s="17" t="str">
        <f>VLOOKUP($B372,G2.PL1!$C$10:$AF$35,9,0)</f>
        <v xml:space="preserve">36 tháng </v>
      </c>
      <c r="K372" s="17" t="str">
        <f>VLOOKUP($B372,G2.PL1!$C$10:$AF$35,10,0)</f>
        <v>VD-20549-14</v>
      </c>
      <c r="L372" s="17" t="str">
        <f>VLOOKUP($B372,G2.PL1!$C$10:$AF$35,11,0)</f>
        <v>Công ty Cổ phần Dược Hậu Giang - Chi nhánh nhà máy Dược phẩm DHG tại Hậu Giang</v>
      </c>
      <c r="M372" s="17" t="str">
        <f>VLOOKUP($B372,G2.PL1!$C$10:$AF$35,12,0)</f>
        <v>Việt Nam</v>
      </c>
      <c r="N372" s="17" t="str">
        <f>VLOOKUP($B372,G2.PL1!$C$10:$AF$35,13,0)</f>
        <v>Viên</v>
      </c>
      <c r="O372" s="39">
        <v>5000</v>
      </c>
      <c r="P372" s="39">
        <v>5000</v>
      </c>
      <c r="Q372" s="39">
        <v>6000</v>
      </c>
      <c r="R372" s="39">
        <v>4000</v>
      </c>
      <c r="S372" s="40">
        <v>20000</v>
      </c>
      <c r="T372" s="19">
        <f>VLOOKUP($B372,G2.PL1!$C$10:$AF$35,17,0)</f>
        <v>889</v>
      </c>
      <c r="U372" s="18">
        <f t="shared" si="10"/>
        <v>17780000</v>
      </c>
      <c r="V372" s="19" t="str">
        <f>VLOOKUP($B372,G2.PL1!$C$10:$AF$35,30,0)</f>
        <v>Công ty Cổ phần Dược Hậu Giang</v>
      </c>
      <c r="W372" s="17" t="s">
        <v>691</v>
      </c>
      <c r="X372" s="56" t="s">
        <v>267</v>
      </c>
      <c r="Y372" s="41" t="s">
        <v>692</v>
      </c>
      <c r="Z372" s="16"/>
      <c r="AA372" s="21" t="e">
        <f>VLOOKUP(W372,#REF!,2,0)</f>
        <v>#REF!</v>
      </c>
      <c r="AB372" s="16"/>
    </row>
    <row r="373" spans="1:28" ht="60">
      <c r="A373" s="38">
        <v>9</v>
      </c>
      <c r="B373" s="38" t="s">
        <v>70</v>
      </c>
      <c r="C373" s="17" t="str">
        <f>VLOOKUP(B373,G2.PL1!$C$10:$D$34,2,0)</f>
        <v xml:space="preserve">Cifga </v>
      </c>
      <c r="D373" s="17" t="str">
        <f>VLOOKUP($B373,G2.PL1!$C$10:$E$34,3,0)</f>
        <v>Ciprofloxacin (dưới dạng Ciprofloxacin hydroclorid)</v>
      </c>
      <c r="E373" s="17" t="str">
        <f>VLOOKUP($B373,G2.PL1!$C$10:$F$34,4,0)</f>
        <v>500mg</v>
      </c>
      <c r="F373" s="17" t="str">
        <f>VLOOKUP($B373,G2.PL1!$C$10:$AF$35,5,0)</f>
        <v>Uống</v>
      </c>
      <c r="G373" s="17" t="str">
        <f>VLOOKUP($B373,G2.PL1!$C$10:$AF$35,6,0)</f>
        <v>viên nén bao phim</v>
      </c>
      <c r="H373" s="17" t="str">
        <f>VLOOKUP($B373,G2.PL1!$C$10:$AF$35,7,0)</f>
        <v>hộp 2 vỉ x 10 viên</v>
      </c>
      <c r="I373" s="38" t="s">
        <v>13</v>
      </c>
      <c r="J373" s="17" t="str">
        <f>VLOOKUP($B373,G2.PL1!$C$10:$AF$35,9,0)</f>
        <v xml:space="preserve">36 tháng </v>
      </c>
      <c r="K373" s="17" t="str">
        <f>VLOOKUP($B373,G2.PL1!$C$10:$AF$35,10,0)</f>
        <v>VD-20549-14</v>
      </c>
      <c r="L373" s="17" t="str">
        <f>VLOOKUP($B373,G2.PL1!$C$10:$AF$35,11,0)</f>
        <v>Công ty Cổ phần Dược Hậu Giang - Chi nhánh nhà máy Dược phẩm DHG tại Hậu Giang</v>
      </c>
      <c r="M373" s="17" t="str">
        <f>VLOOKUP($B373,G2.PL1!$C$10:$AF$35,12,0)</f>
        <v>Việt Nam</v>
      </c>
      <c r="N373" s="17" t="str">
        <f>VLOOKUP($B373,G2.PL1!$C$10:$AF$35,13,0)</f>
        <v>Viên</v>
      </c>
      <c r="O373" s="39">
        <v>8000</v>
      </c>
      <c r="P373" s="39">
        <v>8000</v>
      </c>
      <c r="Q373" s="39">
        <v>8000</v>
      </c>
      <c r="R373" s="39">
        <v>8000</v>
      </c>
      <c r="S373" s="40">
        <v>32000</v>
      </c>
      <c r="T373" s="19">
        <f>VLOOKUP($B373,G2.PL1!$C$10:$AF$35,17,0)</f>
        <v>889</v>
      </c>
      <c r="U373" s="18">
        <f t="shared" si="10"/>
        <v>28448000</v>
      </c>
      <c r="V373" s="19" t="str">
        <f>VLOOKUP($B373,G2.PL1!$C$10:$AF$35,30,0)</f>
        <v>Công ty Cổ phần Dược Hậu Giang</v>
      </c>
      <c r="W373" s="17" t="s">
        <v>734</v>
      </c>
      <c r="X373" s="56" t="s">
        <v>267</v>
      </c>
      <c r="Y373" s="41" t="s">
        <v>735</v>
      </c>
      <c r="Z373" s="16"/>
      <c r="AA373" s="21" t="e">
        <f>VLOOKUP(W373,#REF!,2,0)</f>
        <v>#REF!</v>
      </c>
      <c r="AB373" s="16"/>
    </row>
    <row r="374" spans="1:28" ht="60">
      <c r="A374" s="38">
        <v>9</v>
      </c>
      <c r="B374" s="38" t="s">
        <v>70</v>
      </c>
      <c r="C374" s="17" t="str">
        <f>VLOOKUP(B374,G2.PL1!$C$10:$D$34,2,0)</f>
        <v xml:space="preserve">Cifga </v>
      </c>
      <c r="D374" s="17" t="str">
        <f>VLOOKUP($B374,G2.PL1!$C$10:$E$34,3,0)</f>
        <v>Ciprofloxacin (dưới dạng Ciprofloxacin hydroclorid)</v>
      </c>
      <c r="E374" s="17" t="str">
        <f>VLOOKUP($B374,G2.PL1!$C$10:$F$34,4,0)</f>
        <v>500mg</v>
      </c>
      <c r="F374" s="17" t="str">
        <f>VLOOKUP($B374,G2.PL1!$C$10:$AF$35,5,0)</f>
        <v>Uống</v>
      </c>
      <c r="G374" s="17" t="str">
        <f>VLOOKUP($B374,G2.PL1!$C$10:$AF$35,6,0)</f>
        <v>viên nén bao phim</v>
      </c>
      <c r="H374" s="17" t="str">
        <f>VLOOKUP($B374,G2.PL1!$C$10:$AF$35,7,0)</f>
        <v>hộp 2 vỉ x 10 viên</v>
      </c>
      <c r="I374" s="38" t="s">
        <v>13</v>
      </c>
      <c r="J374" s="17" t="str">
        <f>VLOOKUP($B374,G2.PL1!$C$10:$AF$35,9,0)</f>
        <v xml:space="preserve">36 tháng </v>
      </c>
      <c r="K374" s="17" t="str">
        <f>VLOOKUP($B374,G2.PL1!$C$10:$AF$35,10,0)</f>
        <v>VD-20549-14</v>
      </c>
      <c r="L374" s="17" t="str">
        <f>VLOOKUP($B374,G2.PL1!$C$10:$AF$35,11,0)</f>
        <v>Công ty Cổ phần Dược Hậu Giang - Chi nhánh nhà máy Dược phẩm DHG tại Hậu Giang</v>
      </c>
      <c r="M374" s="17" t="str">
        <f>VLOOKUP($B374,G2.PL1!$C$10:$AF$35,12,0)</f>
        <v>Việt Nam</v>
      </c>
      <c r="N374" s="17" t="str">
        <f>VLOOKUP($B374,G2.PL1!$C$10:$AF$35,13,0)</f>
        <v>Viên</v>
      </c>
      <c r="O374" s="39">
        <v>3000</v>
      </c>
      <c r="P374" s="39">
        <v>3000</v>
      </c>
      <c r="Q374" s="39">
        <v>3000</v>
      </c>
      <c r="R374" s="39">
        <v>3000</v>
      </c>
      <c r="S374" s="40">
        <v>12000</v>
      </c>
      <c r="T374" s="19">
        <f>VLOOKUP($B374,G2.PL1!$C$10:$AF$35,17,0)</f>
        <v>889</v>
      </c>
      <c r="U374" s="18">
        <f t="shared" si="10"/>
        <v>10668000</v>
      </c>
      <c r="V374" s="19" t="str">
        <f>VLOOKUP($B374,G2.PL1!$C$10:$AF$35,30,0)</f>
        <v>Công ty Cổ phần Dược Hậu Giang</v>
      </c>
      <c r="W374" s="17" t="s">
        <v>371</v>
      </c>
      <c r="X374" s="56" t="s">
        <v>267</v>
      </c>
      <c r="Y374" s="41" t="s">
        <v>372</v>
      </c>
      <c r="Z374" s="16"/>
      <c r="AA374" s="21" t="e">
        <f>VLOOKUP(W374,#REF!,2,0)</f>
        <v>#REF!</v>
      </c>
      <c r="AB374" s="16"/>
    </row>
    <row r="375" spans="1:28" ht="60">
      <c r="A375" s="38">
        <v>9</v>
      </c>
      <c r="B375" s="38" t="s">
        <v>70</v>
      </c>
      <c r="C375" s="17" t="str">
        <f>VLOOKUP(B375,G2.PL1!$C$10:$D$34,2,0)</f>
        <v xml:space="preserve">Cifga </v>
      </c>
      <c r="D375" s="17" t="str">
        <f>VLOOKUP($B375,G2.PL1!$C$10:$E$34,3,0)</f>
        <v>Ciprofloxacin (dưới dạng Ciprofloxacin hydroclorid)</v>
      </c>
      <c r="E375" s="17" t="str">
        <f>VLOOKUP($B375,G2.PL1!$C$10:$F$34,4,0)</f>
        <v>500mg</v>
      </c>
      <c r="F375" s="17" t="str">
        <f>VLOOKUP($B375,G2.PL1!$C$10:$AF$35,5,0)</f>
        <v>Uống</v>
      </c>
      <c r="G375" s="17" t="str">
        <f>VLOOKUP($B375,G2.PL1!$C$10:$AF$35,6,0)</f>
        <v>viên nén bao phim</v>
      </c>
      <c r="H375" s="17" t="str">
        <f>VLOOKUP($B375,G2.PL1!$C$10:$AF$35,7,0)</f>
        <v>hộp 2 vỉ x 10 viên</v>
      </c>
      <c r="I375" s="38" t="s">
        <v>13</v>
      </c>
      <c r="J375" s="17" t="str">
        <f>VLOOKUP($B375,G2.PL1!$C$10:$AF$35,9,0)</f>
        <v xml:space="preserve">36 tháng </v>
      </c>
      <c r="K375" s="17" t="str">
        <f>VLOOKUP($B375,G2.PL1!$C$10:$AF$35,10,0)</f>
        <v>VD-20549-14</v>
      </c>
      <c r="L375" s="17" t="str">
        <f>VLOOKUP($B375,G2.PL1!$C$10:$AF$35,11,0)</f>
        <v>Công ty Cổ phần Dược Hậu Giang - Chi nhánh nhà máy Dược phẩm DHG tại Hậu Giang</v>
      </c>
      <c r="M375" s="17" t="str">
        <f>VLOOKUP($B375,G2.PL1!$C$10:$AF$35,12,0)</f>
        <v>Việt Nam</v>
      </c>
      <c r="N375" s="17" t="str">
        <f>VLOOKUP($B375,G2.PL1!$C$10:$AF$35,13,0)</f>
        <v>Viên</v>
      </c>
      <c r="O375" s="39">
        <v>4000</v>
      </c>
      <c r="P375" s="39">
        <v>4000</v>
      </c>
      <c r="Q375" s="39">
        <v>4000</v>
      </c>
      <c r="R375" s="39">
        <v>4000</v>
      </c>
      <c r="S375" s="40">
        <v>16000</v>
      </c>
      <c r="T375" s="19">
        <f>VLOOKUP($B375,G2.PL1!$C$10:$AF$35,17,0)</f>
        <v>889</v>
      </c>
      <c r="U375" s="18">
        <f t="shared" si="10"/>
        <v>14224000</v>
      </c>
      <c r="V375" s="19" t="str">
        <f>VLOOKUP($B375,G2.PL1!$C$10:$AF$35,30,0)</f>
        <v>Công ty Cổ phần Dược Hậu Giang</v>
      </c>
      <c r="W375" s="17" t="s">
        <v>678</v>
      </c>
      <c r="X375" s="56" t="s">
        <v>267</v>
      </c>
      <c r="Y375" s="41" t="s">
        <v>679</v>
      </c>
      <c r="Z375" s="16"/>
      <c r="AA375" s="21" t="e">
        <f>VLOOKUP(W375,#REF!,2,0)</f>
        <v>#REF!</v>
      </c>
      <c r="AB375" s="16"/>
    </row>
    <row r="376" spans="1:28" ht="60">
      <c r="A376" s="38">
        <v>9</v>
      </c>
      <c r="B376" s="38" t="s">
        <v>70</v>
      </c>
      <c r="C376" s="17" t="str">
        <f>VLOOKUP(B376,G2.PL1!$C$10:$D$34,2,0)</f>
        <v xml:space="preserve">Cifga </v>
      </c>
      <c r="D376" s="17" t="str">
        <f>VLOOKUP($B376,G2.PL1!$C$10:$E$34,3,0)</f>
        <v>Ciprofloxacin (dưới dạng Ciprofloxacin hydroclorid)</v>
      </c>
      <c r="E376" s="17" t="str">
        <f>VLOOKUP($B376,G2.PL1!$C$10:$F$34,4,0)</f>
        <v>500mg</v>
      </c>
      <c r="F376" s="17" t="str">
        <f>VLOOKUP($B376,G2.PL1!$C$10:$AF$35,5,0)</f>
        <v>Uống</v>
      </c>
      <c r="G376" s="17" t="str">
        <f>VLOOKUP($B376,G2.PL1!$C$10:$AF$35,6,0)</f>
        <v>viên nén bao phim</v>
      </c>
      <c r="H376" s="17" t="str">
        <f>VLOOKUP($B376,G2.PL1!$C$10:$AF$35,7,0)</f>
        <v>hộp 2 vỉ x 10 viên</v>
      </c>
      <c r="I376" s="38" t="s">
        <v>13</v>
      </c>
      <c r="J376" s="17" t="str">
        <f>VLOOKUP($B376,G2.PL1!$C$10:$AF$35,9,0)</f>
        <v xml:space="preserve">36 tháng </v>
      </c>
      <c r="K376" s="17" t="str">
        <f>VLOOKUP($B376,G2.PL1!$C$10:$AF$35,10,0)</f>
        <v>VD-20549-14</v>
      </c>
      <c r="L376" s="17" t="str">
        <f>VLOOKUP($B376,G2.PL1!$C$10:$AF$35,11,0)</f>
        <v>Công ty Cổ phần Dược Hậu Giang - Chi nhánh nhà máy Dược phẩm DHG tại Hậu Giang</v>
      </c>
      <c r="M376" s="17" t="str">
        <f>VLOOKUP($B376,G2.PL1!$C$10:$AF$35,12,0)</f>
        <v>Việt Nam</v>
      </c>
      <c r="N376" s="17" t="str">
        <f>VLOOKUP($B376,G2.PL1!$C$10:$AF$35,13,0)</f>
        <v>Viên</v>
      </c>
      <c r="O376" s="39">
        <v>12000</v>
      </c>
      <c r="P376" s="39">
        <v>12000</v>
      </c>
      <c r="Q376" s="39">
        <v>12000</v>
      </c>
      <c r="R376" s="39">
        <v>12000</v>
      </c>
      <c r="S376" s="40">
        <v>48000</v>
      </c>
      <c r="T376" s="19">
        <f>VLOOKUP($B376,G2.PL1!$C$10:$AF$35,17,0)</f>
        <v>889</v>
      </c>
      <c r="U376" s="18">
        <f t="shared" si="10"/>
        <v>42672000</v>
      </c>
      <c r="V376" s="19" t="str">
        <f>VLOOKUP($B376,G2.PL1!$C$10:$AF$35,30,0)</f>
        <v>Công ty Cổ phần Dược Hậu Giang</v>
      </c>
      <c r="W376" s="17" t="s">
        <v>736</v>
      </c>
      <c r="X376" s="56" t="s">
        <v>267</v>
      </c>
      <c r="Y376" s="41" t="s">
        <v>737</v>
      </c>
      <c r="Z376" s="16"/>
      <c r="AA376" s="21" t="e">
        <f>VLOOKUP(W376,#REF!,2,0)</f>
        <v>#REF!</v>
      </c>
      <c r="AB376" s="16"/>
    </row>
    <row r="377" spans="1:28" ht="60">
      <c r="A377" s="38">
        <v>9</v>
      </c>
      <c r="B377" s="38" t="s">
        <v>70</v>
      </c>
      <c r="C377" s="17" t="str">
        <f>VLOOKUP(B377,G2.PL1!$C$10:$D$34,2,0)</f>
        <v xml:space="preserve">Cifga </v>
      </c>
      <c r="D377" s="17" t="str">
        <f>VLOOKUP($B377,G2.PL1!$C$10:$E$34,3,0)</f>
        <v>Ciprofloxacin (dưới dạng Ciprofloxacin hydroclorid)</v>
      </c>
      <c r="E377" s="17" t="str">
        <f>VLOOKUP($B377,G2.PL1!$C$10:$F$34,4,0)</f>
        <v>500mg</v>
      </c>
      <c r="F377" s="17" t="str">
        <f>VLOOKUP($B377,G2.PL1!$C$10:$AF$35,5,0)</f>
        <v>Uống</v>
      </c>
      <c r="G377" s="17" t="str">
        <f>VLOOKUP($B377,G2.PL1!$C$10:$AF$35,6,0)</f>
        <v>viên nén bao phim</v>
      </c>
      <c r="H377" s="17" t="str">
        <f>VLOOKUP($B377,G2.PL1!$C$10:$AF$35,7,0)</f>
        <v>hộp 2 vỉ x 10 viên</v>
      </c>
      <c r="I377" s="38" t="s">
        <v>13</v>
      </c>
      <c r="J377" s="17" t="str">
        <f>VLOOKUP($B377,G2.PL1!$C$10:$AF$35,9,0)</f>
        <v xml:space="preserve">36 tháng </v>
      </c>
      <c r="K377" s="17" t="str">
        <f>VLOOKUP($B377,G2.PL1!$C$10:$AF$35,10,0)</f>
        <v>VD-20549-14</v>
      </c>
      <c r="L377" s="17" t="str">
        <f>VLOOKUP($B377,G2.PL1!$C$10:$AF$35,11,0)</f>
        <v>Công ty Cổ phần Dược Hậu Giang - Chi nhánh nhà máy Dược phẩm DHG tại Hậu Giang</v>
      </c>
      <c r="M377" s="17" t="str">
        <f>VLOOKUP($B377,G2.PL1!$C$10:$AF$35,12,0)</f>
        <v>Việt Nam</v>
      </c>
      <c r="N377" s="17" t="str">
        <f>VLOOKUP($B377,G2.PL1!$C$10:$AF$35,13,0)</f>
        <v>Viên</v>
      </c>
      <c r="O377" s="39">
        <v>10000</v>
      </c>
      <c r="P377" s="39">
        <v>15000</v>
      </c>
      <c r="Q377" s="39">
        <v>15000</v>
      </c>
      <c r="R377" s="39">
        <v>10000</v>
      </c>
      <c r="S377" s="40">
        <v>50000</v>
      </c>
      <c r="T377" s="19">
        <f>VLOOKUP($B377,G2.PL1!$C$10:$AF$35,17,0)</f>
        <v>889</v>
      </c>
      <c r="U377" s="18">
        <f t="shared" si="10"/>
        <v>44450000</v>
      </c>
      <c r="V377" s="19" t="str">
        <f>VLOOKUP($B377,G2.PL1!$C$10:$AF$35,30,0)</f>
        <v>Công ty Cổ phần Dược Hậu Giang</v>
      </c>
      <c r="W377" s="17" t="s">
        <v>568</v>
      </c>
      <c r="X377" s="56" t="s">
        <v>267</v>
      </c>
      <c r="Y377" s="41" t="s">
        <v>569</v>
      </c>
      <c r="Z377" s="16"/>
      <c r="AA377" s="21" t="e">
        <f>VLOOKUP(W377,#REF!,2,0)</f>
        <v>#REF!</v>
      </c>
      <c r="AB377" s="16"/>
    </row>
    <row r="378" spans="1:28" ht="60">
      <c r="A378" s="38">
        <v>9</v>
      </c>
      <c r="B378" s="38" t="s">
        <v>70</v>
      </c>
      <c r="C378" s="17" t="str">
        <f>VLOOKUP(B378,G2.PL1!$C$10:$D$34,2,0)</f>
        <v xml:space="preserve">Cifga </v>
      </c>
      <c r="D378" s="17" t="str">
        <f>VLOOKUP($B378,G2.PL1!$C$10:$E$34,3,0)</f>
        <v>Ciprofloxacin (dưới dạng Ciprofloxacin hydroclorid)</v>
      </c>
      <c r="E378" s="17" t="str">
        <f>VLOOKUP($B378,G2.PL1!$C$10:$F$34,4,0)</f>
        <v>500mg</v>
      </c>
      <c r="F378" s="17" t="str">
        <f>VLOOKUP($B378,G2.PL1!$C$10:$AF$35,5,0)</f>
        <v>Uống</v>
      </c>
      <c r="G378" s="17" t="str">
        <f>VLOOKUP($B378,G2.PL1!$C$10:$AF$35,6,0)</f>
        <v>viên nén bao phim</v>
      </c>
      <c r="H378" s="17" t="str">
        <f>VLOOKUP($B378,G2.PL1!$C$10:$AF$35,7,0)</f>
        <v>hộp 2 vỉ x 10 viên</v>
      </c>
      <c r="I378" s="38" t="s">
        <v>13</v>
      </c>
      <c r="J378" s="17" t="str">
        <f>VLOOKUP($B378,G2.PL1!$C$10:$AF$35,9,0)</f>
        <v xml:space="preserve">36 tháng </v>
      </c>
      <c r="K378" s="17" t="str">
        <f>VLOOKUP($B378,G2.PL1!$C$10:$AF$35,10,0)</f>
        <v>VD-20549-14</v>
      </c>
      <c r="L378" s="17" t="str">
        <f>VLOOKUP($B378,G2.PL1!$C$10:$AF$35,11,0)</f>
        <v>Công ty Cổ phần Dược Hậu Giang - Chi nhánh nhà máy Dược phẩm DHG tại Hậu Giang</v>
      </c>
      <c r="M378" s="17" t="str">
        <f>VLOOKUP($B378,G2.PL1!$C$10:$AF$35,12,0)</f>
        <v>Việt Nam</v>
      </c>
      <c r="N378" s="17" t="str">
        <f>VLOOKUP($B378,G2.PL1!$C$10:$AF$35,13,0)</f>
        <v>Viên</v>
      </c>
      <c r="O378" s="39">
        <v>5000</v>
      </c>
      <c r="P378" s="39">
        <v>5000</v>
      </c>
      <c r="Q378" s="39">
        <v>5000</v>
      </c>
      <c r="R378" s="39">
        <v>5000</v>
      </c>
      <c r="S378" s="40">
        <v>20000</v>
      </c>
      <c r="T378" s="19">
        <f>VLOOKUP($B378,G2.PL1!$C$10:$AF$35,17,0)</f>
        <v>889</v>
      </c>
      <c r="U378" s="18">
        <f t="shared" si="10"/>
        <v>17780000</v>
      </c>
      <c r="V378" s="19" t="str">
        <f>VLOOKUP($B378,G2.PL1!$C$10:$AF$35,30,0)</f>
        <v>Công ty Cổ phần Dược Hậu Giang</v>
      </c>
      <c r="W378" s="17" t="s">
        <v>570</v>
      </c>
      <c r="X378" s="56" t="s">
        <v>267</v>
      </c>
      <c r="Y378" s="41" t="s">
        <v>571</v>
      </c>
      <c r="Z378" s="16"/>
      <c r="AA378" s="21" t="e">
        <f>VLOOKUP(W378,#REF!,2,0)</f>
        <v>#REF!</v>
      </c>
      <c r="AB378" s="16"/>
    </row>
    <row r="379" spans="1:28" ht="60">
      <c r="A379" s="38">
        <v>9</v>
      </c>
      <c r="B379" s="38" t="s">
        <v>70</v>
      </c>
      <c r="C379" s="17" t="str">
        <f>VLOOKUP(B379,G2.PL1!$C$10:$D$34,2,0)</f>
        <v xml:space="preserve">Cifga </v>
      </c>
      <c r="D379" s="17" t="str">
        <f>VLOOKUP($B379,G2.PL1!$C$10:$E$34,3,0)</f>
        <v>Ciprofloxacin (dưới dạng Ciprofloxacin hydroclorid)</v>
      </c>
      <c r="E379" s="17" t="str">
        <f>VLOOKUP($B379,G2.PL1!$C$10:$F$34,4,0)</f>
        <v>500mg</v>
      </c>
      <c r="F379" s="17" t="str">
        <f>VLOOKUP($B379,G2.PL1!$C$10:$AF$35,5,0)</f>
        <v>Uống</v>
      </c>
      <c r="G379" s="17" t="str">
        <f>VLOOKUP($B379,G2.PL1!$C$10:$AF$35,6,0)</f>
        <v>viên nén bao phim</v>
      </c>
      <c r="H379" s="17" t="str">
        <f>VLOOKUP($B379,G2.PL1!$C$10:$AF$35,7,0)</f>
        <v>hộp 2 vỉ x 10 viên</v>
      </c>
      <c r="I379" s="38" t="s">
        <v>13</v>
      </c>
      <c r="J379" s="17" t="str">
        <f>VLOOKUP($B379,G2.PL1!$C$10:$AF$35,9,0)</f>
        <v xml:space="preserve">36 tháng </v>
      </c>
      <c r="K379" s="17" t="str">
        <f>VLOOKUP($B379,G2.PL1!$C$10:$AF$35,10,0)</f>
        <v>VD-20549-14</v>
      </c>
      <c r="L379" s="17" t="str">
        <f>VLOOKUP($B379,G2.PL1!$C$10:$AF$35,11,0)</f>
        <v>Công ty Cổ phần Dược Hậu Giang - Chi nhánh nhà máy Dược phẩm DHG tại Hậu Giang</v>
      </c>
      <c r="M379" s="17" t="str">
        <f>VLOOKUP($B379,G2.PL1!$C$10:$AF$35,12,0)</f>
        <v>Việt Nam</v>
      </c>
      <c r="N379" s="17" t="str">
        <f>VLOOKUP($B379,G2.PL1!$C$10:$AF$35,13,0)</f>
        <v>Viên</v>
      </c>
      <c r="O379" s="39">
        <v>3750</v>
      </c>
      <c r="P379" s="39">
        <v>3750</v>
      </c>
      <c r="Q379" s="39">
        <v>3750</v>
      </c>
      <c r="R379" s="39">
        <v>3750</v>
      </c>
      <c r="S379" s="40">
        <v>15000</v>
      </c>
      <c r="T379" s="19">
        <f>VLOOKUP($B379,G2.PL1!$C$10:$AF$35,17,0)</f>
        <v>889</v>
      </c>
      <c r="U379" s="18">
        <f t="shared" si="10"/>
        <v>13335000</v>
      </c>
      <c r="V379" s="19" t="str">
        <f>VLOOKUP($B379,G2.PL1!$C$10:$AF$35,30,0)</f>
        <v>Công ty Cổ phần Dược Hậu Giang</v>
      </c>
      <c r="W379" s="17" t="s">
        <v>269</v>
      </c>
      <c r="X379" s="56" t="s">
        <v>267</v>
      </c>
      <c r="Y379" s="41" t="s">
        <v>270</v>
      </c>
      <c r="Z379" s="16"/>
      <c r="AA379" s="21" t="e">
        <f>VLOOKUP(W379,#REF!,2,0)</f>
        <v>#REF!</v>
      </c>
      <c r="AB379" s="16"/>
    </row>
    <row r="380" spans="1:28" ht="60">
      <c r="A380" s="38">
        <v>9</v>
      </c>
      <c r="B380" s="38" t="s">
        <v>70</v>
      </c>
      <c r="C380" s="17" t="str">
        <f>VLOOKUP(B380,G2.PL1!$C$10:$D$34,2,0)</f>
        <v xml:space="preserve">Cifga </v>
      </c>
      <c r="D380" s="17" t="str">
        <f>VLOOKUP($B380,G2.PL1!$C$10:$E$34,3,0)</f>
        <v>Ciprofloxacin (dưới dạng Ciprofloxacin hydroclorid)</v>
      </c>
      <c r="E380" s="17" t="str">
        <f>VLOOKUP($B380,G2.PL1!$C$10:$F$34,4,0)</f>
        <v>500mg</v>
      </c>
      <c r="F380" s="17" t="str">
        <f>VLOOKUP($B380,G2.PL1!$C$10:$AF$35,5,0)</f>
        <v>Uống</v>
      </c>
      <c r="G380" s="17" t="str">
        <f>VLOOKUP($B380,G2.PL1!$C$10:$AF$35,6,0)</f>
        <v>viên nén bao phim</v>
      </c>
      <c r="H380" s="17" t="str">
        <f>VLOOKUP($B380,G2.PL1!$C$10:$AF$35,7,0)</f>
        <v>hộp 2 vỉ x 10 viên</v>
      </c>
      <c r="I380" s="38" t="s">
        <v>13</v>
      </c>
      <c r="J380" s="17" t="str">
        <f>VLOOKUP($B380,G2.PL1!$C$10:$AF$35,9,0)</f>
        <v xml:space="preserve">36 tháng </v>
      </c>
      <c r="K380" s="17" t="str">
        <f>VLOOKUP($B380,G2.PL1!$C$10:$AF$35,10,0)</f>
        <v>VD-20549-14</v>
      </c>
      <c r="L380" s="17" t="str">
        <f>VLOOKUP($B380,G2.PL1!$C$10:$AF$35,11,0)</f>
        <v>Công ty Cổ phần Dược Hậu Giang - Chi nhánh nhà máy Dược phẩm DHG tại Hậu Giang</v>
      </c>
      <c r="M380" s="17" t="str">
        <f>VLOOKUP($B380,G2.PL1!$C$10:$AF$35,12,0)</f>
        <v>Việt Nam</v>
      </c>
      <c r="N380" s="17" t="str">
        <f>VLOOKUP($B380,G2.PL1!$C$10:$AF$35,13,0)</f>
        <v>Viên</v>
      </c>
      <c r="O380" s="39">
        <v>100</v>
      </c>
      <c r="P380" s="39">
        <v>100</v>
      </c>
      <c r="Q380" s="39">
        <v>150</v>
      </c>
      <c r="R380" s="39">
        <v>150</v>
      </c>
      <c r="S380" s="40">
        <v>500</v>
      </c>
      <c r="T380" s="19">
        <f>VLOOKUP($B380,G2.PL1!$C$10:$AF$35,17,0)</f>
        <v>889</v>
      </c>
      <c r="U380" s="18">
        <f t="shared" si="10"/>
        <v>444500</v>
      </c>
      <c r="V380" s="19" t="str">
        <f>VLOOKUP($B380,G2.PL1!$C$10:$AF$35,30,0)</f>
        <v>Công ty Cổ phần Dược Hậu Giang</v>
      </c>
      <c r="W380" s="17" t="s">
        <v>572</v>
      </c>
      <c r="X380" s="56" t="s">
        <v>267</v>
      </c>
      <c r="Y380" s="41" t="s">
        <v>573</v>
      </c>
      <c r="Z380" s="16"/>
      <c r="AA380" s="21" t="e">
        <f>VLOOKUP(W380,#REF!,2,0)</f>
        <v>#REF!</v>
      </c>
      <c r="AB380" s="16"/>
    </row>
    <row r="381" spans="1:28" ht="60">
      <c r="A381" s="38">
        <v>9</v>
      </c>
      <c r="B381" s="38" t="s">
        <v>70</v>
      </c>
      <c r="C381" s="17" t="str">
        <f>VLOOKUP(B381,G2.PL1!$C$10:$D$34,2,0)</f>
        <v xml:space="preserve">Cifga </v>
      </c>
      <c r="D381" s="17" t="str">
        <f>VLOOKUP($B381,G2.PL1!$C$10:$E$34,3,0)</f>
        <v>Ciprofloxacin (dưới dạng Ciprofloxacin hydroclorid)</v>
      </c>
      <c r="E381" s="17" t="str">
        <f>VLOOKUP($B381,G2.PL1!$C$10:$F$34,4,0)</f>
        <v>500mg</v>
      </c>
      <c r="F381" s="17" t="str">
        <f>VLOOKUP($B381,G2.PL1!$C$10:$AF$35,5,0)</f>
        <v>Uống</v>
      </c>
      <c r="G381" s="17" t="str">
        <f>VLOOKUP($B381,G2.PL1!$C$10:$AF$35,6,0)</f>
        <v>viên nén bao phim</v>
      </c>
      <c r="H381" s="17" t="str">
        <f>VLOOKUP($B381,G2.PL1!$C$10:$AF$35,7,0)</f>
        <v>hộp 2 vỉ x 10 viên</v>
      </c>
      <c r="I381" s="38" t="s">
        <v>13</v>
      </c>
      <c r="J381" s="17" t="str">
        <f>VLOOKUP($B381,G2.PL1!$C$10:$AF$35,9,0)</f>
        <v xml:space="preserve">36 tháng </v>
      </c>
      <c r="K381" s="17" t="str">
        <f>VLOOKUP($B381,G2.PL1!$C$10:$AF$35,10,0)</f>
        <v>VD-20549-14</v>
      </c>
      <c r="L381" s="17" t="str">
        <f>VLOOKUP($B381,G2.PL1!$C$10:$AF$35,11,0)</f>
        <v>Công ty Cổ phần Dược Hậu Giang - Chi nhánh nhà máy Dược phẩm DHG tại Hậu Giang</v>
      </c>
      <c r="M381" s="17" t="str">
        <f>VLOOKUP($B381,G2.PL1!$C$10:$AF$35,12,0)</f>
        <v>Việt Nam</v>
      </c>
      <c r="N381" s="17" t="str">
        <f>VLOOKUP($B381,G2.PL1!$C$10:$AF$35,13,0)</f>
        <v>Viên</v>
      </c>
      <c r="O381" s="39">
        <v>1200</v>
      </c>
      <c r="P381" s="39">
        <v>1600</v>
      </c>
      <c r="Q381" s="39">
        <v>1600</v>
      </c>
      <c r="R381" s="39">
        <v>1200</v>
      </c>
      <c r="S381" s="40">
        <v>5600</v>
      </c>
      <c r="T381" s="19">
        <f>VLOOKUP($B381,G2.PL1!$C$10:$AF$35,17,0)</f>
        <v>889</v>
      </c>
      <c r="U381" s="18">
        <f t="shared" si="10"/>
        <v>4978400</v>
      </c>
      <c r="V381" s="19" t="str">
        <f>VLOOKUP($B381,G2.PL1!$C$10:$AF$35,30,0)</f>
        <v>Công ty Cổ phần Dược Hậu Giang</v>
      </c>
      <c r="W381" s="17" t="s">
        <v>738</v>
      </c>
      <c r="X381" s="56" t="s">
        <v>267</v>
      </c>
      <c r="Y381" s="41" t="s">
        <v>739</v>
      </c>
      <c r="Z381" s="16"/>
      <c r="AA381" s="21" t="e">
        <f>VLOOKUP(W381,#REF!,2,0)</f>
        <v>#REF!</v>
      </c>
      <c r="AB381" s="16"/>
    </row>
    <row r="382" spans="1:28" ht="60">
      <c r="A382" s="38">
        <v>9</v>
      </c>
      <c r="B382" s="38" t="s">
        <v>70</v>
      </c>
      <c r="C382" s="17" t="str">
        <f>VLOOKUP(B382,G2.PL1!$C$10:$D$34,2,0)</f>
        <v xml:space="preserve">Cifga </v>
      </c>
      <c r="D382" s="17" t="str">
        <f>VLOOKUP($B382,G2.PL1!$C$10:$E$34,3,0)</f>
        <v>Ciprofloxacin (dưới dạng Ciprofloxacin hydroclorid)</v>
      </c>
      <c r="E382" s="17" t="str">
        <f>VLOOKUP($B382,G2.PL1!$C$10:$F$34,4,0)</f>
        <v>500mg</v>
      </c>
      <c r="F382" s="17" t="str">
        <f>VLOOKUP($B382,G2.PL1!$C$10:$AF$35,5,0)</f>
        <v>Uống</v>
      </c>
      <c r="G382" s="17" t="str">
        <f>VLOOKUP($B382,G2.PL1!$C$10:$AF$35,6,0)</f>
        <v>viên nén bao phim</v>
      </c>
      <c r="H382" s="17" t="str">
        <f>VLOOKUP($B382,G2.PL1!$C$10:$AF$35,7,0)</f>
        <v>hộp 2 vỉ x 10 viên</v>
      </c>
      <c r="I382" s="38" t="s">
        <v>13</v>
      </c>
      <c r="J382" s="17" t="str">
        <f>VLOOKUP($B382,G2.PL1!$C$10:$AF$35,9,0)</f>
        <v xml:space="preserve">36 tháng </v>
      </c>
      <c r="K382" s="17" t="str">
        <f>VLOOKUP($B382,G2.PL1!$C$10:$AF$35,10,0)</f>
        <v>VD-20549-14</v>
      </c>
      <c r="L382" s="17" t="str">
        <f>VLOOKUP($B382,G2.PL1!$C$10:$AF$35,11,0)</f>
        <v>Công ty Cổ phần Dược Hậu Giang - Chi nhánh nhà máy Dược phẩm DHG tại Hậu Giang</v>
      </c>
      <c r="M382" s="17" t="str">
        <f>VLOOKUP($B382,G2.PL1!$C$10:$AF$35,12,0)</f>
        <v>Việt Nam</v>
      </c>
      <c r="N382" s="17" t="str">
        <f>VLOOKUP($B382,G2.PL1!$C$10:$AF$35,13,0)</f>
        <v>Viên</v>
      </c>
      <c r="O382" s="39">
        <v>4500</v>
      </c>
      <c r="P382" s="39">
        <v>4500</v>
      </c>
      <c r="Q382" s="39">
        <v>4500</v>
      </c>
      <c r="R382" s="39">
        <v>4500</v>
      </c>
      <c r="S382" s="40">
        <v>18000</v>
      </c>
      <c r="T382" s="19">
        <f>VLOOKUP($B382,G2.PL1!$C$10:$AF$35,17,0)</f>
        <v>889</v>
      </c>
      <c r="U382" s="18">
        <f t="shared" si="10"/>
        <v>16002000</v>
      </c>
      <c r="V382" s="19" t="str">
        <f>VLOOKUP($B382,G2.PL1!$C$10:$AF$35,30,0)</f>
        <v>Công ty Cổ phần Dược Hậu Giang</v>
      </c>
      <c r="W382" s="17" t="s">
        <v>574</v>
      </c>
      <c r="X382" s="56" t="s">
        <v>267</v>
      </c>
      <c r="Y382" s="41">
        <v>38282</v>
      </c>
      <c r="Z382" s="16"/>
      <c r="AA382" s="21" t="e">
        <f>VLOOKUP(W382,#REF!,2,0)</f>
        <v>#REF!</v>
      </c>
      <c r="AB382" s="16"/>
    </row>
    <row r="383" spans="1:28" ht="60">
      <c r="A383" s="38">
        <v>9</v>
      </c>
      <c r="B383" s="38" t="s">
        <v>70</v>
      </c>
      <c r="C383" s="17" t="str">
        <f>VLOOKUP(B383,G2.PL1!$C$10:$D$34,2,0)</f>
        <v xml:space="preserve">Cifga </v>
      </c>
      <c r="D383" s="17" t="str">
        <f>VLOOKUP($B383,G2.PL1!$C$10:$E$34,3,0)</f>
        <v>Ciprofloxacin (dưới dạng Ciprofloxacin hydroclorid)</v>
      </c>
      <c r="E383" s="17" t="str">
        <f>VLOOKUP($B383,G2.PL1!$C$10:$F$34,4,0)</f>
        <v>500mg</v>
      </c>
      <c r="F383" s="17" t="str">
        <f>VLOOKUP($B383,G2.PL1!$C$10:$AF$35,5,0)</f>
        <v>Uống</v>
      </c>
      <c r="G383" s="17" t="str">
        <f>VLOOKUP($B383,G2.PL1!$C$10:$AF$35,6,0)</f>
        <v>viên nén bao phim</v>
      </c>
      <c r="H383" s="17" t="str">
        <f>VLOOKUP($B383,G2.PL1!$C$10:$AF$35,7,0)</f>
        <v>hộp 2 vỉ x 10 viên</v>
      </c>
      <c r="I383" s="38" t="s">
        <v>13</v>
      </c>
      <c r="J383" s="17" t="str">
        <f>VLOOKUP($B383,G2.PL1!$C$10:$AF$35,9,0)</f>
        <v xml:space="preserve">36 tháng </v>
      </c>
      <c r="K383" s="17" t="str">
        <f>VLOOKUP($B383,G2.PL1!$C$10:$AF$35,10,0)</f>
        <v>VD-20549-14</v>
      </c>
      <c r="L383" s="17" t="str">
        <f>VLOOKUP($B383,G2.PL1!$C$10:$AF$35,11,0)</f>
        <v>Công ty Cổ phần Dược Hậu Giang - Chi nhánh nhà máy Dược phẩm DHG tại Hậu Giang</v>
      </c>
      <c r="M383" s="17" t="str">
        <f>VLOOKUP($B383,G2.PL1!$C$10:$AF$35,12,0)</f>
        <v>Việt Nam</v>
      </c>
      <c r="N383" s="17" t="str">
        <f>VLOOKUP($B383,G2.PL1!$C$10:$AF$35,13,0)</f>
        <v>Viên</v>
      </c>
      <c r="O383" s="39">
        <v>1000</v>
      </c>
      <c r="P383" s="39">
        <v>1000</v>
      </c>
      <c r="Q383" s="39">
        <v>500</v>
      </c>
      <c r="R383" s="39">
        <v>500</v>
      </c>
      <c r="S383" s="40">
        <v>3000</v>
      </c>
      <c r="T383" s="19">
        <f>VLOOKUP($B383,G2.PL1!$C$10:$AF$35,17,0)</f>
        <v>889</v>
      </c>
      <c r="U383" s="18">
        <f t="shared" si="10"/>
        <v>2667000</v>
      </c>
      <c r="V383" s="19" t="str">
        <f>VLOOKUP($B383,G2.PL1!$C$10:$AF$35,30,0)</f>
        <v>Công ty Cổ phần Dược Hậu Giang</v>
      </c>
      <c r="W383" s="17" t="s">
        <v>575</v>
      </c>
      <c r="X383" s="56" t="s">
        <v>267</v>
      </c>
      <c r="Y383" s="41" t="s">
        <v>576</v>
      </c>
      <c r="Z383" s="16"/>
      <c r="AA383" s="21" t="e">
        <f>VLOOKUP(W383,#REF!,2,0)</f>
        <v>#REF!</v>
      </c>
      <c r="AB383" s="16"/>
    </row>
    <row r="384" spans="1:28" ht="60">
      <c r="A384" s="38">
        <v>9</v>
      </c>
      <c r="B384" s="38" t="s">
        <v>70</v>
      </c>
      <c r="C384" s="17" t="str">
        <f>VLOOKUP(B384,G2.PL1!$C$10:$D$34,2,0)</f>
        <v xml:space="preserve">Cifga </v>
      </c>
      <c r="D384" s="17" t="str">
        <f>VLOOKUP($B384,G2.PL1!$C$10:$E$34,3,0)</f>
        <v>Ciprofloxacin (dưới dạng Ciprofloxacin hydroclorid)</v>
      </c>
      <c r="E384" s="17" t="str">
        <f>VLOOKUP($B384,G2.PL1!$C$10:$F$34,4,0)</f>
        <v>500mg</v>
      </c>
      <c r="F384" s="17" t="str">
        <f>VLOOKUP($B384,G2.PL1!$C$10:$AF$35,5,0)</f>
        <v>Uống</v>
      </c>
      <c r="G384" s="17" t="str">
        <f>VLOOKUP($B384,G2.PL1!$C$10:$AF$35,6,0)</f>
        <v>viên nén bao phim</v>
      </c>
      <c r="H384" s="17" t="str">
        <f>VLOOKUP($B384,G2.PL1!$C$10:$AF$35,7,0)</f>
        <v>hộp 2 vỉ x 10 viên</v>
      </c>
      <c r="I384" s="38" t="s">
        <v>13</v>
      </c>
      <c r="J384" s="17" t="str">
        <f>VLOOKUP($B384,G2.PL1!$C$10:$AF$35,9,0)</f>
        <v xml:space="preserve">36 tháng </v>
      </c>
      <c r="K384" s="17" t="str">
        <f>VLOOKUP($B384,G2.PL1!$C$10:$AF$35,10,0)</f>
        <v>VD-20549-14</v>
      </c>
      <c r="L384" s="17" t="str">
        <f>VLOOKUP($B384,G2.PL1!$C$10:$AF$35,11,0)</f>
        <v>Công ty Cổ phần Dược Hậu Giang - Chi nhánh nhà máy Dược phẩm DHG tại Hậu Giang</v>
      </c>
      <c r="M384" s="17" t="str">
        <f>VLOOKUP($B384,G2.PL1!$C$10:$AF$35,12,0)</f>
        <v>Việt Nam</v>
      </c>
      <c r="N384" s="17" t="str">
        <f>VLOOKUP($B384,G2.PL1!$C$10:$AF$35,13,0)</f>
        <v>Viên</v>
      </c>
      <c r="O384" s="39">
        <v>3000</v>
      </c>
      <c r="P384" s="39">
        <v>4000</v>
      </c>
      <c r="Q384" s="39">
        <v>5000</v>
      </c>
      <c r="R384" s="39">
        <v>4000</v>
      </c>
      <c r="S384" s="40">
        <v>16000</v>
      </c>
      <c r="T384" s="19">
        <f>VLOOKUP($B384,G2.PL1!$C$10:$AF$35,17,0)</f>
        <v>889</v>
      </c>
      <c r="U384" s="18">
        <f t="shared" si="10"/>
        <v>14224000</v>
      </c>
      <c r="V384" s="19" t="str">
        <f>VLOOKUP($B384,G2.PL1!$C$10:$AF$35,30,0)</f>
        <v>Công ty Cổ phần Dược Hậu Giang</v>
      </c>
      <c r="W384" s="17" t="s">
        <v>577</v>
      </c>
      <c r="X384" s="56" t="s">
        <v>267</v>
      </c>
      <c r="Y384" s="41" t="s">
        <v>578</v>
      </c>
      <c r="Z384" s="16"/>
      <c r="AA384" s="21" t="e">
        <f>VLOOKUP(W384,#REF!,2,0)</f>
        <v>#REF!</v>
      </c>
      <c r="AB384" s="16"/>
    </row>
    <row r="385" spans="1:28" ht="60">
      <c r="A385" s="38">
        <v>9</v>
      </c>
      <c r="B385" s="38" t="s">
        <v>70</v>
      </c>
      <c r="C385" s="17" t="str">
        <f>VLOOKUP(B385,G2.PL1!$C$10:$D$34,2,0)</f>
        <v xml:space="preserve">Cifga </v>
      </c>
      <c r="D385" s="17" t="str">
        <f>VLOOKUP($B385,G2.PL1!$C$10:$E$34,3,0)</f>
        <v>Ciprofloxacin (dưới dạng Ciprofloxacin hydroclorid)</v>
      </c>
      <c r="E385" s="17" t="str">
        <f>VLOOKUP($B385,G2.PL1!$C$10:$F$34,4,0)</f>
        <v>500mg</v>
      </c>
      <c r="F385" s="17" t="str">
        <f>VLOOKUP($B385,G2.PL1!$C$10:$AF$35,5,0)</f>
        <v>Uống</v>
      </c>
      <c r="G385" s="17" t="str">
        <f>VLOOKUP($B385,G2.PL1!$C$10:$AF$35,6,0)</f>
        <v>viên nén bao phim</v>
      </c>
      <c r="H385" s="17" t="str">
        <f>VLOOKUP($B385,G2.PL1!$C$10:$AF$35,7,0)</f>
        <v>hộp 2 vỉ x 10 viên</v>
      </c>
      <c r="I385" s="38" t="s">
        <v>13</v>
      </c>
      <c r="J385" s="17" t="str">
        <f>VLOOKUP($B385,G2.PL1!$C$10:$AF$35,9,0)</f>
        <v xml:space="preserve">36 tháng </v>
      </c>
      <c r="K385" s="17" t="str">
        <f>VLOOKUP($B385,G2.PL1!$C$10:$AF$35,10,0)</f>
        <v>VD-20549-14</v>
      </c>
      <c r="L385" s="17" t="str">
        <f>VLOOKUP($B385,G2.PL1!$C$10:$AF$35,11,0)</f>
        <v>Công ty Cổ phần Dược Hậu Giang - Chi nhánh nhà máy Dược phẩm DHG tại Hậu Giang</v>
      </c>
      <c r="M385" s="17" t="str">
        <f>VLOOKUP($B385,G2.PL1!$C$10:$AF$35,12,0)</f>
        <v>Việt Nam</v>
      </c>
      <c r="N385" s="17" t="str">
        <f>VLOOKUP($B385,G2.PL1!$C$10:$AF$35,13,0)</f>
        <v>Viên</v>
      </c>
      <c r="O385" s="39">
        <v>2000</v>
      </c>
      <c r="P385" s="39">
        <v>2000</v>
      </c>
      <c r="Q385" s="39">
        <v>2000</v>
      </c>
      <c r="R385" s="39">
        <v>2000</v>
      </c>
      <c r="S385" s="40">
        <v>8000</v>
      </c>
      <c r="T385" s="19">
        <f>VLOOKUP($B385,G2.PL1!$C$10:$AF$35,17,0)</f>
        <v>889</v>
      </c>
      <c r="U385" s="18">
        <f t="shared" si="10"/>
        <v>7112000</v>
      </c>
      <c r="V385" s="19" t="str">
        <f>VLOOKUP($B385,G2.PL1!$C$10:$AF$35,30,0)</f>
        <v>Công ty Cổ phần Dược Hậu Giang</v>
      </c>
      <c r="W385" s="17" t="s">
        <v>740</v>
      </c>
      <c r="X385" s="56" t="s">
        <v>267</v>
      </c>
      <c r="Y385" s="41" t="s">
        <v>741</v>
      </c>
      <c r="Z385" s="16"/>
      <c r="AA385" s="21" t="e">
        <f>VLOOKUP(W385,#REF!,2,0)</f>
        <v>#REF!</v>
      </c>
      <c r="AB385" s="16"/>
    </row>
    <row r="386" spans="1:28" ht="60">
      <c r="A386" s="38">
        <v>9</v>
      </c>
      <c r="B386" s="38" t="s">
        <v>70</v>
      </c>
      <c r="C386" s="17" t="str">
        <f>VLOOKUP(B386,G2.PL1!$C$10:$D$34,2,0)</f>
        <v xml:space="preserve">Cifga </v>
      </c>
      <c r="D386" s="17" t="str">
        <f>VLOOKUP($B386,G2.PL1!$C$10:$E$34,3,0)</f>
        <v>Ciprofloxacin (dưới dạng Ciprofloxacin hydroclorid)</v>
      </c>
      <c r="E386" s="17" t="str">
        <f>VLOOKUP($B386,G2.PL1!$C$10:$F$34,4,0)</f>
        <v>500mg</v>
      </c>
      <c r="F386" s="17" t="str">
        <f>VLOOKUP($B386,G2.PL1!$C$10:$AF$35,5,0)</f>
        <v>Uống</v>
      </c>
      <c r="G386" s="17" t="str">
        <f>VLOOKUP($B386,G2.PL1!$C$10:$AF$35,6,0)</f>
        <v>viên nén bao phim</v>
      </c>
      <c r="H386" s="17" t="str">
        <f>VLOOKUP($B386,G2.PL1!$C$10:$AF$35,7,0)</f>
        <v>hộp 2 vỉ x 10 viên</v>
      </c>
      <c r="I386" s="38" t="s">
        <v>13</v>
      </c>
      <c r="J386" s="17" t="str">
        <f>VLOOKUP($B386,G2.PL1!$C$10:$AF$35,9,0)</f>
        <v xml:space="preserve">36 tháng </v>
      </c>
      <c r="K386" s="17" t="str">
        <f>VLOOKUP($B386,G2.PL1!$C$10:$AF$35,10,0)</f>
        <v>VD-20549-14</v>
      </c>
      <c r="L386" s="17" t="str">
        <f>VLOOKUP($B386,G2.PL1!$C$10:$AF$35,11,0)</f>
        <v>Công ty Cổ phần Dược Hậu Giang - Chi nhánh nhà máy Dược phẩm DHG tại Hậu Giang</v>
      </c>
      <c r="M386" s="17" t="str">
        <f>VLOOKUP($B386,G2.PL1!$C$10:$AF$35,12,0)</f>
        <v>Việt Nam</v>
      </c>
      <c r="N386" s="17" t="str">
        <f>VLOOKUP($B386,G2.PL1!$C$10:$AF$35,13,0)</f>
        <v>Viên</v>
      </c>
      <c r="O386" s="39">
        <v>3000</v>
      </c>
      <c r="P386" s="39">
        <v>3000</v>
      </c>
      <c r="Q386" s="39">
        <v>3000</v>
      </c>
      <c r="R386" s="39">
        <v>3000</v>
      </c>
      <c r="S386" s="40">
        <v>12000</v>
      </c>
      <c r="T386" s="19">
        <f>VLOOKUP($B386,G2.PL1!$C$10:$AF$35,17,0)</f>
        <v>889</v>
      </c>
      <c r="U386" s="18">
        <f t="shared" si="10"/>
        <v>10668000</v>
      </c>
      <c r="V386" s="19" t="str">
        <f>VLOOKUP($B386,G2.PL1!$C$10:$AF$35,30,0)</f>
        <v>Công ty Cổ phần Dược Hậu Giang</v>
      </c>
      <c r="W386" s="17" t="s">
        <v>579</v>
      </c>
      <c r="X386" s="56" t="s">
        <v>267</v>
      </c>
      <c r="Y386" s="41" t="s">
        <v>580</v>
      </c>
      <c r="Z386" s="16"/>
      <c r="AA386" s="21" t="e">
        <f>VLOOKUP(W386,#REF!,2,0)</f>
        <v>#REF!</v>
      </c>
      <c r="AB386" s="16"/>
    </row>
    <row r="387" spans="1:28" ht="60">
      <c r="A387" s="38">
        <v>9</v>
      </c>
      <c r="B387" s="38" t="s">
        <v>70</v>
      </c>
      <c r="C387" s="17" t="str">
        <f>VLOOKUP(B387,G2.PL1!$C$10:$D$34,2,0)</f>
        <v xml:space="preserve">Cifga </v>
      </c>
      <c r="D387" s="17" t="str">
        <f>VLOOKUP($B387,G2.PL1!$C$10:$E$34,3,0)</f>
        <v>Ciprofloxacin (dưới dạng Ciprofloxacin hydroclorid)</v>
      </c>
      <c r="E387" s="17" t="str">
        <f>VLOOKUP($B387,G2.PL1!$C$10:$F$34,4,0)</f>
        <v>500mg</v>
      </c>
      <c r="F387" s="17" t="str">
        <f>VLOOKUP($B387,G2.PL1!$C$10:$AF$35,5,0)</f>
        <v>Uống</v>
      </c>
      <c r="G387" s="17" t="str">
        <f>VLOOKUP($B387,G2.PL1!$C$10:$AF$35,6,0)</f>
        <v>viên nén bao phim</v>
      </c>
      <c r="H387" s="17" t="str">
        <f>VLOOKUP($B387,G2.PL1!$C$10:$AF$35,7,0)</f>
        <v>hộp 2 vỉ x 10 viên</v>
      </c>
      <c r="I387" s="38" t="s">
        <v>13</v>
      </c>
      <c r="J387" s="17" t="str">
        <f>VLOOKUP($B387,G2.PL1!$C$10:$AF$35,9,0)</f>
        <v xml:space="preserve">36 tháng </v>
      </c>
      <c r="K387" s="17" t="str">
        <f>VLOOKUP($B387,G2.PL1!$C$10:$AF$35,10,0)</f>
        <v>VD-20549-14</v>
      </c>
      <c r="L387" s="17" t="str">
        <f>VLOOKUP($B387,G2.PL1!$C$10:$AF$35,11,0)</f>
        <v>Công ty Cổ phần Dược Hậu Giang - Chi nhánh nhà máy Dược phẩm DHG tại Hậu Giang</v>
      </c>
      <c r="M387" s="17" t="str">
        <f>VLOOKUP($B387,G2.PL1!$C$10:$AF$35,12,0)</f>
        <v>Việt Nam</v>
      </c>
      <c r="N387" s="17" t="str">
        <f>VLOOKUP($B387,G2.PL1!$C$10:$AF$35,13,0)</f>
        <v>Viên</v>
      </c>
      <c r="O387" s="39">
        <v>2500</v>
      </c>
      <c r="P387" s="39">
        <v>2500</v>
      </c>
      <c r="Q387" s="39">
        <v>2500</v>
      </c>
      <c r="R387" s="39">
        <v>2500</v>
      </c>
      <c r="S387" s="40">
        <v>10000</v>
      </c>
      <c r="T387" s="19">
        <f>VLOOKUP($B387,G2.PL1!$C$10:$AF$35,17,0)</f>
        <v>889</v>
      </c>
      <c r="U387" s="18">
        <f t="shared" si="10"/>
        <v>8890000</v>
      </c>
      <c r="V387" s="19" t="str">
        <f>VLOOKUP($B387,G2.PL1!$C$10:$AF$35,30,0)</f>
        <v>Công ty Cổ phần Dược Hậu Giang</v>
      </c>
      <c r="W387" s="17" t="s">
        <v>742</v>
      </c>
      <c r="X387" s="56" t="s">
        <v>267</v>
      </c>
      <c r="Y387" s="41" t="s">
        <v>743</v>
      </c>
      <c r="Z387" s="16"/>
      <c r="AA387" s="21" t="e">
        <f>VLOOKUP(W387,#REF!,2,0)</f>
        <v>#REF!</v>
      </c>
      <c r="AB387" s="16"/>
    </row>
    <row r="388" spans="1:28" ht="60">
      <c r="A388" s="38">
        <v>9</v>
      </c>
      <c r="B388" s="38" t="s">
        <v>70</v>
      </c>
      <c r="C388" s="17" t="str">
        <f>VLOOKUP(B388,G2.PL1!$C$10:$D$34,2,0)</f>
        <v xml:space="preserve">Cifga </v>
      </c>
      <c r="D388" s="17" t="str">
        <f>VLOOKUP($B388,G2.PL1!$C$10:$E$34,3,0)</f>
        <v>Ciprofloxacin (dưới dạng Ciprofloxacin hydroclorid)</v>
      </c>
      <c r="E388" s="17" t="str">
        <f>VLOOKUP($B388,G2.PL1!$C$10:$F$34,4,0)</f>
        <v>500mg</v>
      </c>
      <c r="F388" s="17" t="str">
        <f>VLOOKUP($B388,G2.PL1!$C$10:$AF$35,5,0)</f>
        <v>Uống</v>
      </c>
      <c r="G388" s="17" t="str">
        <f>VLOOKUP($B388,G2.PL1!$C$10:$AF$35,6,0)</f>
        <v>viên nén bao phim</v>
      </c>
      <c r="H388" s="17" t="str">
        <f>VLOOKUP($B388,G2.PL1!$C$10:$AF$35,7,0)</f>
        <v>hộp 2 vỉ x 10 viên</v>
      </c>
      <c r="I388" s="38" t="s">
        <v>13</v>
      </c>
      <c r="J388" s="17" t="str">
        <f>VLOOKUP($B388,G2.PL1!$C$10:$AF$35,9,0)</f>
        <v xml:space="preserve">36 tháng </v>
      </c>
      <c r="K388" s="17" t="str">
        <f>VLOOKUP($B388,G2.PL1!$C$10:$AF$35,10,0)</f>
        <v>VD-20549-14</v>
      </c>
      <c r="L388" s="17" t="str">
        <f>VLOOKUP($B388,G2.PL1!$C$10:$AF$35,11,0)</f>
        <v>Công ty Cổ phần Dược Hậu Giang - Chi nhánh nhà máy Dược phẩm DHG tại Hậu Giang</v>
      </c>
      <c r="M388" s="17" t="str">
        <f>VLOOKUP($B388,G2.PL1!$C$10:$AF$35,12,0)</f>
        <v>Việt Nam</v>
      </c>
      <c r="N388" s="17" t="str">
        <f>VLOOKUP($B388,G2.PL1!$C$10:$AF$35,13,0)</f>
        <v>Viên</v>
      </c>
      <c r="O388" s="39">
        <v>15000</v>
      </c>
      <c r="P388" s="39">
        <v>15000</v>
      </c>
      <c r="Q388" s="39">
        <v>17000</v>
      </c>
      <c r="R388" s="39">
        <v>20000</v>
      </c>
      <c r="S388" s="40">
        <v>67000</v>
      </c>
      <c r="T388" s="19">
        <f>VLOOKUP($B388,G2.PL1!$C$10:$AF$35,17,0)</f>
        <v>889</v>
      </c>
      <c r="U388" s="18">
        <f t="shared" si="10"/>
        <v>59563000</v>
      </c>
      <c r="V388" s="19" t="str">
        <f>VLOOKUP($B388,G2.PL1!$C$10:$AF$35,30,0)</f>
        <v>Công ty Cổ phần Dược Hậu Giang</v>
      </c>
      <c r="W388" s="17" t="s">
        <v>581</v>
      </c>
      <c r="X388" s="56" t="s">
        <v>267</v>
      </c>
      <c r="Y388" s="41" t="s">
        <v>582</v>
      </c>
      <c r="Z388" s="16"/>
      <c r="AA388" s="21" t="e">
        <f>VLOOKUP(W388,#REF!,2,0)</f>
        <v>#REF!</v>
      </c>
      <c r="AB388" s="16"/>
    </row>
    <row r="389" spans="1:28" ht="60">
      <c r="A389" s="38">
        <v>9</v>
      </c>
      <c r="B389" s="38" t="s">
        <v>70</v>
      </c>
      <c r="C389" s="17" t="str">
        <f>VLOOKUP(B389,G2.PL1!$C$10:$D$34,2,0)</f>
        <v xml:space="preserve">Cifga </v>
      </c>
      <c r="D389" s="17" t="str">
        <f>VLOOKUP($B389,G2.PL1!$C$10:$E$34,3,0)</f>
        <v>Ciprofloxacin (dưới dạng Ciprofloxacin hydroclorid)</v>
      </c>
      <c r="E389" s="17" t="str">
        <f>VLOOKUP($B389,G2.PL1!$C$10:$F$34,4,0)</f>
        <v>500mg</v>
      </c>
      <c r="F389" s="17" t="str">
        <f>VLOOKUP($B389,G2.PL1!$C$10:$AF$35,5,0)</f>
        <v>Uống</v>
      </c>
      <c r="G389" s="17" t="str">
        <f>VLOOKUP($B389,G2.PL1!$C$10:$AF$35,6,0)</f>
        <v>viên nén bao phim</v>
      </c>
      <c r="H389" s="17" t="str">
        <f>VLOOKUP($B389,G2.PL1!$C$10:$AF$35,7,0)</f>
        <v>hộp 2 vỉ x 10 viên</v>
      </c>
      <c r="I389" s="38" t="s">
        <v>13</v>
      </c>
      <c r="J389" s="17" t="str">
        <f>VLOOKUP($B389,G2.PL1!$C$10:$AF$35,9,0)</f>
        <v xml:space="preserve">36 tháng </v>
      </c>
      <c r="K389" s="17" t="str">
        <f>VLOOKUP($B389,G2.PL1!$C$10:$AF$35,10,0)</f>
        <v>VD-20549-14</v>
      </c>
      <c r="L389" s="17" t="str">
        <f>VLOOKUP($B389,G2.PL1!$C$10:$AF$35,11,0)</f>
        <v>Công ty Cổ phần Dược Hậu Giang - Chi nhánh nhà máy Dược phẩm DHG tại Hậu Giang</v>
      </c>
      <c r="M389" s="17" t="str">
        <f>VLOOKUP($B389,G2.PL1!$C$10:$AF$35,12,0)</f>
        <v>Việt Nam</v>
      </c>
      <c r="N389" s="17" t="str">
        <f>VLOOKUP($B389,G2.PL1!$C$10:$AF$35,13,0)</f>
        <v>Viên</v>
      </c>
      <c r="O389" s="39">
        <v>10000</v>
      </c>
      <c r="P389" s="39">
        <v>10000</v>
      </c>
      <c r="Q389" s="39">
        <v>10000</v>
      </c>
      <c r="R389" s="39">
        <v>10000</v>
      </c>
      <c r="S389" s="40">
        <v>40000</v>
      </c>
      <c r="T389" s="19">
        <f>VLOOKUP($B389,G2.PL1!$C$10:$AF$35,17,0)</f>
        <v>889</v>
      </c>
      <c r="U389" s="18">
        <f t="shared" si="10"/>
        <v>35560000</v>
      </c>
      <c r="V389" s="19" t="str">
        <f>VLOOKUP($B389,G2.PL1!$C$10:$AF$35,30,0)</f>
        <v>Công ty Cổ phần Dược Hậu Giang</v>
      </c>
      <c r="W389" s="17" t="s">
        <v>680</v>
      </c>
      <c r="X389" s="56" t="s">
        <v>267</v>
      </c>
      <c r="Y389" s="41" t="s">
        <v>681</v>
      </c>
      <c r="Z389" s="16"/>
      <c r="AA389" s="21" t="e">
        <f>VLOOKUP(W389,#REF!,2,0)</f>
        <v>#REF!</v>
      </c>
      <c r="AB389" s="16"/>
    </row>
    <row r="390" spans="1:28" ht="60">
      <c r="A390" s="38">
        <v>9</v>
      </c>
      <c r="B390" s="38" t="s">
        <v>70</v>
      </c>
      <c r="C390" s="17" t="str">
        <f>VLOOKUP(B390,G2.PL1!$C$10:$D$34,2,0)</f>
        <v xml:space="preserve">Cifga </v>
      </c>
      <c r="D390" s="17" t="str">
        <f>VLOOKUP($B390,G2.PL1!$C$10:$E$34,3,0)</f>
        <v>Ciprofloxacin (dưới dạng Ciprofloxacin hydroclorid)</v>
      </c>
      <c r="E390" s="17" t="str">
        <f>VLOOKUP($B390,G2.PL1!$C$10:$F$34,4,0)</f>
        <v>500mg</v>
      </c>
      <c r="F390" s="17" t="str">
        <f>VLOOKUP($B390,G2.PL1!$C$10:$AF$35,5,0)</f>
        <v>Uống</v>
      </c>
      <c r="G390" s="17" t="str">
        <f>VLOOKUP($B390,G2.PL1!$C$10:$AF$35,6,0)</f>
        <v>viên nén bao phim</v>
      </c>
      <c r="H390" s="17" t="str">
        <f>VLOOKUP($B390,G2.PL1!$C$10:$AF$35,7,0)</f>
        <v>hộp 2 vỉ x 10 viên</v>
      </c>
      <c r="I390" s="38" t="s">
        <v>13</v>
      </c>
      <c r="J390" s="17" t="str">
        <f>VLOOKUP($B390,G2.PL1!$C$10:$AF$35,9,0)</f>
        <v xml:space="preserve">36 tháng </v>
      </c>
      <c r="K390" s="17" t="str">
        <f>VLOOKUP($B390,G2.PL1!$C$10:$AF$35,10,0)</f>
        <v>VD-20549-14</v>
      </c>
      <c r="L390" s="17" t="str">
        <f>VLOOKUP($B390,G2.PL1!$C$10:$AF$35,11,0)</f>
        <v>Công ty Cổ phần Dược Hậu Giang - Chi nhánh nhà máy Dược phẩm DHG tại Hậu Giang</v>
      </c>
      <c r="M390" s="17" t="str">
        <f>VLOOKUP($B390,G2.PL1!$C$10:$AF$35,12,0)</f>
        <v>Việt Nam</v>
      </c>
      <c r="N390" s="17" t="str">
        <f>VLOOKUP($B390,G2.PL1!$C$10:$AF$35,13,0)</f>
        <v>Viên</v>
      </c>
      <c r="O390" s="39">
        <v>2500</v>
      </c>
      <c r="P390" s="39">
        <v>2500</v>
      </c>
      <c r="Q390" s="39">
        <v>2500</v>
      </c>
      <c r="R390" s="39">
        <v>2500</v>
      </c>
      <c r="S390" s="40">
        <v>10000</v>
      </c>
      <c r="T390" s="19">
        <f>VLOOKUP($B390,G2.PL1!$C$10:$AF$35,17,0)</f>
        <v>889</v>
      </c>
      <c r="U390" s="18">
        <f t="shared" si="10"/>
        <v>8890000</v>
      </c>
      <c r="V390" s="19" t="str">
        <f>VLOOKUP($B390,G2.PL1!$C$10:$AF$35,30,0)</f>
        <v>Công ty Cổ phần Dược Hậu Giang</v>
      </c>
      <c r="W390" s="17" t="s">
        <v>583</v>
      </c>
      <c r="X390" s="56" t="s">
        <v>267</v>
      </c>
      <c r="Y390" s="41" t="s">
        <v>584</v>
      </c>
      <c r="Z390" s="16"/>
      <c r="AA390" s="21" t="e">
        <f>VLOOKUP(W390,#REF!,2,0)</f>
        <v>#REF!</v>
      </c>
      <c r="AB390" s="16"/>
    </row>
    <row r="391" spans="1:28" ht="60">
      <c r="A391" s="38">
        <v>9</v>
      </c>
      <c r="B391" s="38" t="s">
        <v>70</v>
      </c>
      <c r="C391" s="17" t="str">
        <f>VLOOKUP(B391,G2.PL1!$C$10:$D$34,2,0)</f>
        <v xml:space="preserve">Cifga </v>
      </c>
      <c r="D391" s="17" t="str">
        <f>VLOOKUP($B391,G2.PL1!$C$10:$E$34,3,0)</f>
        <v>Ciprofloxacin (dưới dạng Ciprofloxacin hydroclorid)</v>
      </c>
      <c r="E391" s="17" t="str">
        <f>VLOOKUP($B391,G2.PL1!$C$10:$F$34,4,0)</f>
        <v>500mg</v>
      </c>
      <c r="F391" s="17" t="str">
        <f>VLOOKUP($B391,G2.PL1!$C$10:$AF$35,5,0)</f>
        <v>Uống</v>
      </c>
      <c r="G391" s="17" t="str">
        <f>VLOOKUP($B391,G2.PL1!$C$10:$AF$35,6,0)</f>
        <v>viên nén bao phim</v>
      </c>
      <c r="H391" s="17" t="str">
        <f>VLOOKUP($B391,G2.PL1!$C$10:$AF$35,7,0)</f>
        <v>hộp 2 vỉ x 10 viên</v>
      </c>
      <c r="I391" s="38" t="s">
        <v>13</v>
      </c>
      <c r="J391" s="17" t="str">
        <f>VLOOKUP($B391,G2.PL1!$C$10:$AF$35,9,0)</f>
        <v xml:space="preserve">36 tháng </v>
      </c>
      <c r="K391" s="17" t="str">
        <f>VLOOKUP($B391,G2.PL1!$C$10:$AF$35,10,0)</f>
        <v>VD-20549-14</v>
      </c>
      <c r="L391" s="17" t="str">
        <f>VLOOKUP($B391,G2.PL1!$C$10:$AF$35,11,0)</f>
        <v>Công ty Cổ phần Dược Hậu Giang - Chi nhánh nhà máy Dược phẩm DHG tại Hậu Giang</v>
      </c>
      <c r="M391" s="17" t="str">
        <f>VLOOKUP($B391,G2.PL1!$C$10:$AF$35,12,0)</f>
        <v>Việt Nam</v>
      </c>
      <c r="N391" s="17" t="str">
        <f>VLOOKUP($B391,G2.PL1!$C$10:$AF$35,13,0)</f>
        <v>Viên</v>
      </c>
      <c r="O391" s="39">
        <v>3000</v>
      </c>
      <c r="P391" s="39">
        <v>3000</v>
      </c>
      <c r="Q391" s="39">
        <v>3000</v>
      </c>
      <c r="R391" s="39">
        <v>3000</v>
      </c>
      <c r="S391" s="40">
        <v>12000</v>
      </c>
      <c r="T391" s="19">
        <f>VLOOKUP($B391,G2.PL1!$C$10:$AF$35,17,0)</f>
        <v>889</v>
      </c>
      <c r="U391" s="18">
        <f t="shared" si="10"/>
        <v>10668000</v>
      </c>
      <c r="V391" s="19" t="str">
        <f>VLOOKUP($B391,G2.PL1!$C$10:$AF$35,30,0)</f>
        <v>Công ty Cổ phần Dược Hậu Giang</v>
      </c>
      <c r="W391" s="17" t="s">
        <v>744</v>
      </c>
      <c r="X391" s="56" t="s">
        <v>267</v>
      </c>
      <c r="Y391" s="41" t="s">
        <v>745</v>
      </c>
      <c r="Z391" s="16"/>
      <c r="AA391" s="21" t="e">
        <f>VLOOKUP(W391,#REF!,2,0)</f>
        <v>#REF!</v>
      </c>
      <c r="AB391" s="16"/>
    </row>
    <row r="392" spans="1:28" ht="60">
      <c r="A392" s="38">
        <v>9</v>
      </c>
      <c r="B392" s="38" t="s">
        <v>70</v>
      </c>
      <c r="C392" s="17" t="str">
        <f>VLOOKUP(B392,G2.PL1!$C$10:$D$34,2,0)</f>
        <v xml:space="preserve">Cifga </v>
      </c>
      <c r="D392" s="17" t="str">
        <f>VLOOKUP($B392,G2.PL1!$C$10:$E$34,3,0)</f>
        <v>Ciprofloxacin (dưới dạng Ciprofloxacin hydroclorid)</v>
      </c>
      <c r="E392" s="17" t="str">
        <f>VLOOKUP($B392,G2.PL1!$C$10:$F$34,4,0)</f>
        <v>500mg</v>
      </c>
      <c r="F392" s="17" t="str">
        <f>VLOOKUP($B392,G2.PL1!$C$10:$AF$35,5,0)</f>
        <v>Uống</v>
      </c>
      <c r="G392" s="17" t="str">
        <f>VLOOKUP($B392,G2.PL1!$C$10:$AF$35,6,0)</f>
        <v>viên nén bao phim</v>
      </c>
      <c r="H392" s="17" t="str">
        <f>VLOOKUP($B392,G2.PL1!$C$10:$AF$35,7,0)</f>
        <v>hộp 2 vỉ x 10 viên</v>
      </c>
      <c r="I392" s="38" t="s">
        <v>13</v>
      </c>
      <c r="J392" s="17" t="str">
        <f>VLOOKUP($B392,G2.PL1!$C$10:$AF$35,9,0)</f>
        <v xml:space="preserve">36 tháng </v>
      </c>
      <c r="K392" s="17" t="str">
        <f>VLOOKUP($B392,G2.PL1!$C$10:$AF$35,10,0)</f>
        <v>VD-20549-14</v>
      </c>
      <c r="L392" s="17" t="str">
        <f>VLOOKUP($B392,G2.PL1!$C$10:$AF$35,11,0)</f>
        <v>Công ty Cổ phần Dược Hậu Giang - Chi nhánh nhà máy Dược phẩm DHG tại Hậu Giang</v>
      </c>
      <c r="M392" s="17" t="str">
        <f>VLOOKUP($B392,G2.PL1!$C$10:$AF$35,12,0)</f>
        <v>Việt Nam</v>
      </c>
      <c r="N392" s="17" t="str">
        <f>VLOOKUP($B392,G2.PL1!$C$10:$AF$35,13,0)</f>
        <v>Viên</v>
      </c>
      <c r="O392" s="39">
        <v>10000</v>
      </c>
      <c r="P392" s="39">
        <v>10000</v>
      </c>
      <c r="Q392" s="39">
        <v>10000</v>
      </c>
      <c r="R392" s="39">
        <v>20000</v>
      </c>
      <c r="S392" s="40">
        <v>50000</v>
      </c>
      <c r="T392" s="19">
        <f>VLOOKUP($B392,G2.PL1!$C$10:$AF$35,17,0)</f>
        <v>889</v>
      </c>
      <c r="U392" s="18">
        <f t="shared" si="10"/>
        <v>44450000</v>
      </c>
      <c r="V392" s="19" t="str">
        <f>VLOOKUP($B392,G2.PL1!$C$10:$AF$35,30,0)</f>
        <v>Công ty Cổ phần Dược Hậu Giang</v>
      </c>
      <c r="W392" s="17" t="s">
        <v>589</v>
      </c>
      <c r="X392" s="56" t="s">
        <v>275</v>
      </c>
      <c r="Y392" s="41" t="s">
        <v>590</v>
      </c>
      <c r="Z392" s="16"/>
      <c r="AA392" s="21" t="e">
        <f>VLOOKUP(W392,#REF!,2,0)</f>
        <v>#REF!</v>
      </c>
      <c r="AB392" s="16"/>
    </row>
    <row r="393" spans="1:28" ht="60">
      <c r="A393" s="38">
        <v>9</v>
      </c>
      <c r="B393" s="38" t="s">
        <v>70</v>
      </c>
      <c r="C393" s="17" t="str">
        <f>VLOOKUP(B393,G2.PL1!$C$10:$D$34,2,0)</f>
        <v xml:space="preserve">Cifga </v>
      </c>
      <c r="D393" s="17" t="str">
        <f>VLOOKUP($B393,G2.PL1!$C$10:$E$34,3,0)</f>
        <v>Ciprofloxacin (dưới dạng Ciprofloxacin hydroclorid)</v>
      </c>
      <c r="E393" s="17" t="str">
        <f>VLOOKUP($B393,G2.PL1!$C$10:$F$34,4,0)</f>
        <v>500mg</v>
      </c>
      <c r="F393" s="17" t="str">
        <f>VLOOKUP($B393,G2.PL1!$C$10:$AF$35,5,0)</f>
        <v>Uống</v>
      </c>
      <c r="G393" s="17" t="str">
        <f>VLOOKUP($B393,G2.PL1!$C$10:$AF$35,6,0)</f>
        <v>viên nén bao phim</v>
      </c>
      <c r="H393" s="17" t="str">
        <f>VLOOKUP($B393,G2.PL1!$C$10:$AF$35,7,0)</f>
        <v>hộp 2 vỉ x 10 viên</v>
      </c>
      <c r="I393" s="38" t="s">
        <v>13</v>
      </c>
      <c r="J393" s="17" t="str">
        <f>VLOOKUP($B393,G2.PL1!$C$10:$AF$35,9,0)</f>
        <v xml:space="preserve">36 tháng </v>
      </c>
      <c r="K393" s="17" t="str">
        <f>VLOOKUP($B393,G2.PL1!$C$10:$AF$35,10,0)</f>
        <v>VD-20549-14</v>
      </c>
      <c r="L393" s="17" t="str">
        <f>VLOOKUP($B393,G2.PL1!$C$10:$AF$35,11,0)</f>
        <v>Công ty Cổ phần Dược Hậu Giang - Chi nhánh nhà máy Dược phẩm DHG tại Hậu Giang</v>
      </c>
      <c r="M393" s="17" t="str">
        <f>VLOOKUP($B393,G2.PL1!$C$10:$AF$35,12,0)</f>
        <v>Việt Nam</v>
      </c>
      <c r="N393" s="17" t="str">
        <f>VLOOKUP($B393,G2.PL1!$C$10:$AF$35,13,0)</f>
        <v>Viên</v>
      </c>
      <c r="O393" s="39">
        <v>700</v>
      </c>
      <c r="P393" s="39">
        <v>700</v>
      </c>
      <c r="Q393" s="39">
        <v>700</v>
      </c>
      <c r="R393" s="39">
        <v>700</v>
      </c>
      <c r="S393" s="40">
        <v>2800</v>
      </c>
      <c r="T393" s="19">
        <f>VLOOKUP($B393,G2.PL1!$C$10:$AF$35,17,0)</f>
        <v>889</v>
      </c>
      <c r="U393" s="18">
        <f t="shared" si="10"/>
        <v>2489200</v>
      </c>
      <c r="V393" s="19" t="str">
        <f>VLOOKUP($B393,G2.PL1!$C$10:$AF$35,30,0)</f>
        <v>Công ty Cổ phần Dược Hậu Giang</v>
      </c>
      <c r="W393" s="17" t="s">
        <v>274</v>
      </c>
      <c r="X393" s="56" t="s">
        <v>275</v>
      </c>
      <c r="Y393" s="41" t="s">
        <v>276</v>
      </c>
      <c r="Z393" s="16"/>
      <c r="AA393" s="21" t="e">
        <f>VLOOKUP(W393,#REF!,2,0)</f>
        <v>#REF!</v>
      </c>
      <c r="AB393" s="16"/>
    </row>
    <row r="394" spans="1:28" ht="60">
      <c r="A394" s="38">
        <v>9</v>
      </c>
      <c r="B394" s="38" t="s">
        <v>70</v>
      </c>
      <c r="C394" s="17" t="str">
        <f>VLOOKUP(B394,G2.PL1!$C$10:$D$34,2,0)</f>
        <v xml:space="preserve">Cifga </v>
      </c>
      <c r="D394" s="17" t="str">
        <f>VLOOKUP($B394,G2.PL1!$C$10:$E$34,3,0)</f>
        <v>Ciprofloxacin (dưới dạng Ciprofloxacin hydroclorid)</v>
      </c>
      <c r="E394" s="17" t="str">
        <f>VLOOKUP($B394,G2.PL1!$C$10:$F$34,4,0)</f>
        <v>500mg</v>
      </c>
      <c r="F394" s="17" t="str">
        <f>VLOOKUP($B394,G2.PL1!$C$10:$AF$35,5,0)</f>
        <v>Uống</v>
      </c>
      <c r="G394" s="17" t="str">
        <f>VLOOKUP($B394,G2.PL1!$C$10:$AF$35,6,0)</f>
        <v>viên nén bao phim</v>
      </c>
      <c r="H394" s="17" t="str">
        <f>VLOOKUP($B394,G2.PL1!$C$10:$AF$35,7,0)</f>
        <v>hộp 2 vỉ x 10 viên</v>
      </c>
      <c r="I394" s="38" t="s">
        <v>13</v>
      </c>
      <c r="J394" s="17" t="str">
        <f>VLOOKUP($B394,G2.PL1!$C$10:$AF$35,9,0)</f>
        <v xml:space="preserve">36 tháng </v>
      </c>
      <c r="K394" s="17" t="str">
        <f>VLOOKUP($B394,G2.PL1!$C$10:$AF$35,10,0)</f>
        <v>VD-20549-14</v>
      </c>
      <c r="L394" s="17" t="str">
        <f>VLOOKUP($B394,G2.PL1!$C$10:$AF$35,11,0)</f>
        <v>Công ty Cổ phần Dược Hậu Giang - Chi nhánh nhà máy Dược phẩm DHG tại Hậu Giang</v>
      </c>
      <c r="M394" s="17" t="str">
        <f>VLOOKUP($B394,G2.PL1!$C$10:$AF$35,12,0)</f>
        <v>Việt Nam</v>
      </c>
      <c r="N394" s="17" t="str">
        <f>VLOOKUP($B394,G2.PL1!$C$10:$AF$35,13,0)</f>
        <v>Viên</v>
      </c>
      <c r="O394" s="39">
        <v>25000</v>
      </c>
      <c r="P394" s="39">
        <v>20000</v>
      </c>
      <c r="Q394" s="39">
        <v>20000</v>
      </c>
      <c r="R394" s="39">
        <v>25000</v>
      </c>
      <c r="S394" s="40">
        <v>90000</v>
      </c>
      <c r="T394" s="19">
        <f>VLOOKUP($B394,G2.PL1!$C$10:$AF$35,17,0)</f>
        <v>889</v>
      </c>
      <c r="U394" s="18">
        <f t="shared" si="10"/>
        <v>80010000</v>
      </c>
      <c r="V394" s="19" t="str">
        <f>VLOOKUP($B394,G2.PL1!$C$10:$AF$35,30,0)</f>
        <v>Công ty Cổ phần Dược Hậu Giang</v>
      </c>
      <c r="W394" s="17" t="s">
        <v>746</v>
      </c>
      <c r="X394" s="56" t="s">
        <v>275</v>
      </c>
      <c r="Y394" s="41" t="s">
        <v>747</v>
      </c>
      <c r="Z394" s="16"/>
      <c r="AA394" s="21" t="e">
        <f>VLOOKUP(W394,#REF!,2,0)</f>
        <v>#REF!</v>
      </c>
      <c r="AB394" s="16"/>
    </row>
    <row r="395" spans="1:28" ht="60">
      <c r="A395" s="38">
        <v>9</v>
      </c>
      <c r="B395" s="38" t="s">
        <v>70</v>
      </c>
      <c r="C395" s="17" t="str">
        <f>VLOOKUP(B395,G2.PL1!$C$10:$D$34,2,0)</f>
        <v xml:space="preserve">Cifga </v>
      </c>
      <c r="D395" s="17" t="str">
        <f>VLOOKUP($B395,G2.PL1!$C$10:$E$34,3,0)</f>
        <v>Ciprofloxacin (dưới dạng Ciprofloxacin hydroclorid)</v>
      </c>
      <c r="E395" s="17" t="str">
        <f>VLOOKUP($B395,G2.PL1!$C$10:$F$34,4,0)</f>
        <v>500mg</v>
      </c>
      <c r="F395" s="17" t="str">
        <f>VLOOKUP($B395,G2.PL1!$C$10:$AF$35,5,0)</f>
        <v>Uống</v>
      </c>
      <c r="G395" s="17" t="str">
        <f>VLOOKUP($B395,G2.PL1!$C$10:$AF$35,6,0)</f>
        <v>viên nén bao phim</v>
      </c>
      <c r="H395" s="17" t="str">
        <f>VLOOKUP($B395,G2.PL1!$C$10:$AF$35,7,0)</f>
        <v>hộp 2 vỉ x 10 viên</v>
      </c>
      <c r="I395" s="38" t="s">
        <v>13</v>
      </c>
      <c r="J395" s="17" t="str">
        <f>VLOOKUP($B395,G2.PL1!$C$10:$AF$35,9,0)</f>
        <v xml:space="preserve">36 tháng </v>
      </c>
      <c r="K395" s="17" t="str">
        <f>VLOOKUP($B395,G2.PL1!$C$10:$AF$35,10,0)</f>
        <v>VD-20549-14</v>
      </c>
      <c r="L395" s="17" t="str">
        <f>VLOOKUP($B395,G2.PL1!$C$10:$AF$35,11,0)</f>
        <v>Công ty Cổ phần Dược Hậu Giang - Chi nhánh nhà máy Dược phẩm DHG tại Hậu Giang</v>
      </c>
      <c r="M395" s="17" t="str">
        <f>VLOOKUP($B395,G2.PL1!$C$10:$AF$35,12,0)</f>
        <v>Việt Nam</v>
      </c>
      <c r="N395" s="17" t="str">
        <f>VLOOKUP($B395,G2.PL1!$C$10:$AF$35,13,0)</f>
        <v>Viên</v>
      </c>
      <c r="O395" s="39">
        <v>1250</v>
      </c>
      <c r="P395" s="39">
        <v>1250</v>
      </c>
      <c r="Q395" s="39">
        <v>1250</v>
      </c>
      <c r="R395" s="39">
        <v>1250</v>
      </c>
      <c r="S395" s="40">
        <v>5000</v>
      </c>
      <c r="T395" s="19">
        <f>VLOOKUP($B395,G2.PL1!$C$10:$AF$35,17,0)</f>
        <v>889</v>
      </c>
      <c r="U395" s="18">
        <f t="shared" si="10"/>
        <v>4445000</v>
      </c>
      <c r="V395" s="19" t="str">
        <f>VLOOKUP($B395,G2.PL1!$C$10:$AF$35,30,0)</f>
        <v>Công ty Cổ phần Dược Hậu Giang</v>
      </c>
      <c r="W395" s="17" t="s">
        <v>591</v>
      </c>
      <c r="X395" s="56" t="s">
        <v>275</v>
      </c>
      <c r="Y395" s="41">
        <v>46004</v>
      </c>
      <c r="Z395" s="16"/>
      <c r="AA395" s="21" t="e">
        <f>VLOOKUP(W395,#REF!,2,0)</f>
        <v>#REF!</v>
      </c>
      <c r="AB395" s="16"/>
    </row>
    <row r="396" spans="1:28" ht="60">
      <c r="A396" s="38">
        <v>9</v>
      </c>
      <c r="B396" s="38" t="s">
        <v>70</v>
      </c>
      <c r="C396" s="17" t="str">
        <f>VLOOKUP(B396,G2.PL1!$C$10:$D$34,2,0)</f>
        <v xml:space="preserve">Cifga </v>
      </c>
      <c r="D396" s="17" t="str">
        <f>VLOOKUP($B396,G2.PL1!$C$10:$E$34,3,0)</f>
        <v>Ciprofloxacin (dưới dạng Ciprofloxacin hydroclorid)</v>
      </c>
      <c r="E396" s="17" t="str">
        <f>VLOOKUP($B396,G2.PL1!$C$10:$F$34,4,0)</f>
        <v>500mg</v>
      </c>
      <c r="F396" s="17" t="str">
        <f>VLOOKUP($B396,G2.PL1!$C$10:$AF$35,5,0)</f>
        <v>Uống</v>
      </c>
      <c r="G396" s="17" t="str">
        <f>VLOOKUP($B396,G2.PL1!$C$10:$AF$35,6,0)</f>
        <v>viên nén bao phim</v>
      </c>
      <c r="H396" s="17" t="str">
        <f>VLOOKUP($B396,G2.PL1!$C$10:$AF$35,7,0)</f>
        <v>hộp 2 vỉ x 10 viên</v>
      </c>
      <c r="I396" s="38" t="s">
        <v>13</v>
      </c>
      <c r="J396" s="17" t="str">
        <f>VLOOKUP($B396,G2.PL1!$C$10:$AF$35,9,0)</f>
        <v xml:space="preserve">36 tháng </v>
      </c>
      <c r="K396" s="17" t="str">
        <f>VLOOKUP($B396,G2.PL1!$C$10:$AF$35,10,0)</f>
        <v>VD-20549-14</v>
      </c>
      <c r="L396" s="17" t="str">
        <f>VLOOKUP($B396,G2.PL1!$C$10:$AF$35,11,0)</f>
        <v>Công ty Cổ phần Dược Hậu Giang - Chi nhánh nhà máy Dược phẩm DHG tại Hậu Giang</v>
      </c>
      <c r="M396" s="17" t="str">
        <f>VLOOKUP($B396,G2.PL1!$C$10:$AF$35,12,0)</f>
        <v>Việt Nam</v>
      </c>
      <c r="N396" s="17" t="str">
        <f>VLOOKUP($B396,G2.PL1!$C$10:$AF$35,13,0)</f>
        <v>Viên</v>
      </c>
      <c r="O396" s="39">
        <v>1000</v>
      </c>
      <c r="P396" s="39">
        <v>1000</v>
      </c>
      <c r="Q396" s="39">
        <v>1000</v>
      </c>
      <c r="R396" s="39">
        <v>1000</v>
      </c>
      <c r="S396" s="40">
        <v>4000</v>
      </c>
      <c r="T396" s="19">
        <f>VLOOKUP($B396,G2.PL1!$C$10:$AF$35,17,0)</f>
        <v>889</v>
      </c>
      <c r="U396" s="18">
        <f t="shared" si="10"/>
        <v>3556000</v>
      </c>
      <c r="V396" s="19" t="str">
        <f>VLOOKUP($B396,G2.PL1!$C$10:$AF$35,30,0)</f>
        <v>Công ty Cổ phần Dược Hậu Giang</v>
      </c>
      <c r="W396" s="17" t="s">
        <v>653</v>
      </c>
      <c r="X396" s="56" t="s">
        <v>275</v>
      </c>
      <c r="Y396" s="41" t="s">
        <v>654</v>
      </c>
      <c r="Z396" s="16"/>
      <c r="AA396" s="21" t="e">
        <f>VLOOKUP(W396,#REF!,2,0)</f>
        <v>#REF!</v>
      </c>
      <c r="AB396" s="16"/>
    </row>
    <row r="397" spans="1:28" ht="60">
      <c r="A397" s="38">
        <v>9</v>
      </c>
      <c r="B397" s="38" t="s">
        <v>70</v>
      </c>
      <c r="C397" s="17" t="str">
        <f>VLOOKUP(B397,G2.PL1!$C$10:$D$34,2,0)</f>
        <v xml:space="preserve">Cifga </v>
      </c>
      <c r="D397" s="17" t="str">
        <f>VLOOKUP($B397,G2.PL1!$C$10:$E$34,3,0)</f>
        <v>Ciprofloxacin (dưới dạng Ciprofloxacin hydroclorid)</v>
      </c>
      <c r="E397" s="17" t="str">
        <f>VLOOKUP($B397,G2.PL1!$C$10:$F$34,4,0)</f>
        <v>500mg</v>
      </c>
      <c r="F397" s="17" t="str">
        <f>VLOOKUP($B397,G2.PL1!$C$10:$AF$35,5,0)</f>
        <v>Uống</v>
      </c>
      <c r="G397" s="17" t="str">
        <f>VLOOKUP($B397,G2.PL1!$C$10:$AF$35,6,0)</f>
        <v>viên nén bao phim</v>
      </c>
      <c r="H397" s="17" t="str">
        <f>VLOOKUP($B397,G2.PL1!$C$10:$AF$35,7,0)</f>
        <v>hộp 2 vỉ x 10 viên</v>
      </c>
      <c r="I397" s="38" t="s">
        <v>13</v>
      </c>
      <c r="J397" s="17" t="str">
        <f>VLOOKUP($B397,G2.PL1!$C$10:$AF$35,9,0)</f>
        <v xml:space="preserve">36 tháng </v>
      </c>
      <c r="K397" s="17" t="str">
        <f>VLOOKUP($B397,G2.PL1!$C$10:$AF$35,10,0)</f>
        <v>VD-20549-14</v>
      </c>
      <c r="L397" s="17" t="str">
        <f>VLOOKUP($B397,G2.PL1!$C$10:$AF$35,11,0)</f>
        <v>Công ty Cổ phần Dược Hậu Giang - Chi nhánh nhà máy Dược phẩm DHG tại Hậu Giang</v>
      </c>
      <c r="M397" s="17" t="str">
        <f>VLOOKUP($B397,G2.PL1!$C$10:$AF$35,12,0)</f>
        <v>Việt Nam</v>
      </c>
      <c r="N397" s="17" t="str">
        <f>VLOOKUP($B397,G2.PL1!$C$10:$AF$35,13,0)</f>
        <v>Viên</v>
      </c>
      <c r="O397" s="39">
        <v>4000</v>
      </c>
      <c r="P397" s="39">
        <v>4000</v>
      </c>
      <c r="Q397" s="39">
        <v>4000</v>
      </c>
      <c r="R397" s="39">
        <v>4000</v>
      </c>
      <c r="S397" s="40">
        <v>16000</v>
      </c>
      <c r="T397" s="19">
        <f>VLOOKUP($B397,G2.PL1!$C$10:$AF$35,17,0)</f>
        <v>889</v>
      </c>
      <c r="U397" s="18">
        <f t="shared" si="10"/>
        <v>14224000</v>
      </c>
      <c r="V397" s="19" t="str">
        <f>VLOOKUP($B397,G2.PL1!$C$10:$AF$35,30,0)</f>
        <v>Công ty Cổ phần Dược Hậu Giang</v>
      </c>
      <c r="W397" s="17" t="s">
        <v>748</v>
      </c>
      <c r="X397" s="56" t="s">
        <v>275</v>
      </c>
      <c r="Y397" s="38" t="s">
        <v>749</v>
      </c>
      <c r="Z397" s="16"/>
      <c r="AA397" s="21" t="e">
        <f>VLOOKUP(W397,#REF!,2,0)</f>
        <v>#REF!</v>
      </c>
      <c r="AB397" s="16"/>
    </row>
    <row r="398" spans="1:28" ht="60">
      <c r="A398" s="38">
        <v>9</v>
      </c>
      <c r="B398" s="38" t="s">
        <v>70</v>
      </c>
      <c r="C398" s="17" t="str">
        <f>VLOOKUP(B398,G2.PL1!$C$10:$D$34,2,0)</f>
        <v xml:space="preserve">Cifga </v>
      </c>
      <c r="D398" s="17" t="str">
        <f>VLOOKUP($B398,G2.PL1!$C$10:$E$34,3,0)</f>
        <v>Ciprofloxacin (dưới dạng Ciprofloxacin hydroclorid)</v>
      </c>
      <c r="E398" s="17" t="str">
        <f>VLOOKUP($B398,G2.PL1!$C$10:$F$34,4,0)</f>
        <v>500mg</v>
      </c>
      <c r="F398" s="17" t="str">
        <f>VLOOKUP($B398,G2.PL1!$C$10:$AF$35,5,0)</f>
        <v>Uống</v>
      </c>
      <c r="G398" s="17" t="str">
        <f>VLOOKUP($B398,G2.PL1!$C$10:$AF$35,6,0)</f>
        <v>viên nén bao phim</v>
      </c>
      <c r="H398" s="17" t="str">
        <f>VLOOKUP($B398,G2.PL1!$C$10:$AF$35,7,0)</f>
        <v>hộp 2 vỉ x 10 viên</v>
      </c>
      <c r="I398" s="38" t="s">
        <v>13</v>
      </c>
      <c r="J398" s="17" t="str">
        <f>VLOOKUP($B398,G2.PL1!$C$10:$AF$35,9,0)</f>
        <v xml:space="preserve">36 tháng </v>
      </c>
      <c r="K398" s="17" t="str">
        <f>VLOOKUP($B398,G2.PL1!$C$10:$AF$35,10,0)</f>
        <v>VD-20549-14</v>
      </c>
      <c r="L398" s="17" t="str">
        <f>VLOOKUP($B398,G2.PL1!$C$10:$AF$35,11,0)</f>
        <v>Công ty Cổ phần Dược Hậu Giang - Chi nhánh nhà máy Dược phẩm DHG tại Hậu Giang</v>
      </c>
      <c r="M398" s="17" t="str">
        <f>VLOOKUP($B398,G2.PL1!$C$10:$AF$35,12,0)</f>
        <v>Việt Nam</v>
      </c>
      <c r="N398" s="17" t="str">
        <f>VLOOKUP($B398,G2.PL1!$C$10:$AF$35,13,0)</f>
        <v>Viên</v>
      </c>
      <c r="O398" s="39">
        <v>10000</v>
      </c>
      <c r="P398" s="39">
        <v>10000</v>
      </c>
      <c r="Q398" s="39">
        <v>10000</v>
      </c>
      <c r="R398" s="39">
        <v>10000</v>
      </c>
      <c r="S398" s="40">
        <v>40000</v>
      </c>
      <c r="T398" s="19">
        <f>VLOOKUP($B398,G2.PL1!$C$10:$AF$35,17,0)</f>
        <v>889</v>
      </c>
      <c r="U398" s="18">
        <f t="shared" si="10"/>
        <v>35560000</v>
      </c>
      <c r="V398" s="19" t="str">
        <f>VLOOKUP($B398,G2.PL1!$C$10:$AF$35,30,0)</f>
        <v>Công ty Cổ phần Dược Hậu Giang</v>
      </c>
      <c r="W398" s="17" t="s">
        <v>750</v>
      </c>
      <c r="X398" s="56" t="s">
        <v>275</v>
      </c>
      <c r="Y398" s="41" t="s">
        <v>751</v>
      </c>
      <c r="Z398" s="16"/>
      <c r="AA398" s="21" t="e">
        <f>VLOOKUP(W398,#REF!,2,0)</f>
        <v>#REF!</v>
      </c>
      <c r="AB398" s="16"/>
    </row>
    <row r="399" spans="1:28" ht="60">
      <c r="A399" s="38">
        <v>9</v>
      </c>
      <c r="B399" s="38" t="s">
        <v>70</v>
      </c>
      <c r="C399" s="17" t="str">
        <f>VLOOKUP(B399,G2.PL1!$C$10:$D$34,2,0)</f>
        <v xml:space="preserve">Cifga </v>
      </c>
      <c r="D399" s="17" t="str">
        <f>VLOOKUP($B399,G2.PL1!$C$10:$E$34,3,0)</f>
        <v>Ciprofloxacin (dưới dạng Ciprofloxacin hydroclorid)</v>
      </c>
      <c r="E399" s="17" t="str">
        <f>VLOOKUP($B399,G2.PL1!$C$10:$F$34,4,0)</f>
        <v>500mg</v>
      </c>
      <c r="F399" s="17" t="str">
        <f>VLOOKUP($B399,G2.PL1!$C$10:$AF$35,5,0)</f>
        <v>Uống</v>
      </c>
      <c r="G399" s="17" t="str">
        <f>VLOOKUP($B399,G2.PL1!$C$10:$AF$35,6,0)</f>
        <v>viên nén bao phim</v>
      </c>
      <c r="H399" s="17" t="str">
        <f>VLOOKUP($B399,G2.PL1!$C$10:$AF$35,7,0)</f>
        <v>hộp 2 vỉ x 10 viên</v>
      </c>
      <c r="I399" s="38" t="s">
        <v>13</v>
      </c>
      <c r="J399" s="17" t="str">
        <f>VLOOKUP($B399,G2.PL1!$C$10:$AF$35,9,0)</f>
        <v xml:space="preserve">36 tháng </v>
      </c>
      <c r="K399" s="17" t="str">
        <f>VLOOKUP($B399,G2.PL1!$C$10:$AF$35,10,0)</f>
        <v>VD-20549-14</v>
      </c>
      <c r="L399" s="17" t="str">
        <f>VLOOKUP($B399,G2.PL1!$C$10:$AF$35,11,0)</f>
        <v>Công ty Cổ phần Dược Hậu Giang - Chi nhánh nhà máy Dược phẩm DHG tại Hậu Giang</v>
      </c>
      <c r="M399" s="17" t="str">
        <f>VLOOKUP($B399,G2.PL1!$C$10:$AF$35,12,0)</f>
        <v>Việt Nam</v>
      </c>
      <c r="N399" s="17" t="str">
        <f>VLOOKUP($B399,G2.PL1!$C$10:$AF$35,13,0)</f>
        <v>Viên</v>
      </c>
      <c r="O399" s="39">
        <v>2000</v>
      </c>
      <c r="P399" s="39">
        <v>2500</v>
      </c>
      <c r="Q399" s="39">
        <v>2500</v>
      </c>
      <c r="R399" s="39">
        <v>2500</v>
      </c>
      <c r="S399" s="40">
        <v>9500</v>
      </c>
      <c r="T399" s="19">
        <f>VLOOKUP($B399,G2.PL1!$C$10:$AF$35,17,0)</f>
        <v>889</v>
      </c>
      <c r="U399" s="18">
        <f t="shared" si="10"/>
        <v>8445500</v>
      </c>
      <c r="V399" s="19" t="str">
        <f>VLOOKUP($B399,G2.PL1!$C$10:$AF$35,30,0)</f>
        <v>Công ty Cổ phần Dược Hậu Giang</v>
      </c>
      <c r="W399" s="17" t="s">
        <v>655</v>
      </c>
      <c r="X399" s="56" t="s">
        <v>275</v>
      </c>
      <c r="Y399" s="41" t="s">
        <v>656</v>
      </c>
      <c r="Z399" s="16"/>
      <c r="AA399" s="21" t="e">
        <f>VLOOKUP(W399,#REF!,2,0)</f>
        <v>#REF!</v>
      </c>
      <c r="AB399" s="16"/>
    </row>
    <row r="400" spans="1:28" ht="60">
      <c r="A400" s="38">
        <v>9</v>
      </c>
      <c r="B400" s="38" t="s">
        <v>70</v>
      </c>
      <c r="C400" s="17" t="str">
        <f>VLOOKUP(B400,G2.PL1!$C$10:$D$34,2,0)</f>
        <v xml:space="preserve">Cifga </v>
      </c>
      <c r="D400" s="17" t="str">
        <f>VLOOKUP($B400,G2.PL1!$C$10:$E$34,3,0)</f>
        <v>Ciprofloxacin (dưới dạng Ciprofloxacin hydroclorid)</v>
      </c>
      <c r="E400" s="17" t="str">
        <f>VLOOKUP($B400,G2.PL1!$C$10:$F$34,4,0)</f>
        <v>500mg</v>
      </c>
      <c r="F400" s="17" t="str">
        <f>VLOOKUP($B400,G2.PL1!$C$10:$AF$35,5,0)</f>
        <v>Uống</v>
      </c>
      <c r="G400" s="17" t="str">
        <f>VLOOKUP($B400,G2.PL1!$C$10:$AF$35,6,0)</f>
        <v>viên nén bao phim</v>
      </c>
      <c r="H400" s="17" t="str">
        <f>VLOOKUP($B400,G2.PL1!$C$10:$AF$35,7,0)</f>
        <v>hộp 2 vỉ x 10 viên</v>
      </c>
      <c r="I400" s="38" t="s">
        <v>13</v>
      </c>
      <c r="J400" s="17" t="str">
        <f>VLOOKUP($B400,G2.PL1!$C$10:$AF$35,9,0)</f>
        <v xml:space="preserve">36 tháng </v>
      </c>
      <c r="K400" s="17" t="str">
        <f>VLOOKUP($B400,G2.PL1!$C$10:$AF$35,10,0)</f>
        <v>VD-20549-14</v>
      </c>
      <c r="L400" s="17" t="str">
        <f>VLOOKUP($B400,G2.PL1!$C$10:$AF$35,11,0)</f>
        <v>Công ty Cổ phần Dược Hậu Giang - Chi nhánh nhà máy Dược phẩm DHG tại Hậu Giang</v>
      </c>
      <c r="M400" s="17" t="str">
        <f>VLOOKUP($B400,G2.PL1!$C$10:$AF$35,12,0)</f>
        <v>Việt Nam</v>
      </c>
      <c r="N400" s="17" t="str">
        <f>VLOOKUP($B400,G2.PL1!$C$10:$AF$35,13,0)</f>
        <v>Viên</v>
      </c>
      <c r="O400" s="39">
        <v>4375</v>
      </c>
      <c r="P400" s="39">
        <v>4375</v>
      </c>
      <c r="Q400" s="39">
        <v>4375</v>
      </c>
      <c r="R400" s="39">
        <v>4375</v>
      </c>
      <c r="S400" s="40">
        <v>17500</v>
      </c>
      <c r="T400" s="19">
        <f>VLOOKUP($B400,G2.PL1!$C$10:$AF$35,17,0)</f>
        <v>889</v>
      </c>
      <c r="U400" s="18">
        <f t="shared" si="10"/>
        <v>15557500</v>
      </c>
      <c r="V400" s="19" t="str">
        <f>VLOOKUP($B400,G2.PL1!$C$10:$AF$35,30,0)</f>
        <v>Công ty Cổ phần Dược Hậu Giang</v>
      </c>
      <c r="W400" s="17" t="s">
        <v>752</v>
      </c>
      <c r="X400" s="56" t="s">
        <v>275</v>
      </c>
      <c r="Y400" s="38" t="s">
        <v>753</v>
      </c>
      <c r="Z400" s="16"/>
      <c r="AA400" s="21" t="e">
        <f>VLOOKUP(W400,#REF!,2,0)</f>
        <v>#REF!</v>
      </c>
      <c r="AB400" s="16"/>
    </row>
    <row r="401" spans="1:28" ht="60">
      <c r="A401" s="38">
        <v>9</v>
      </c>
      <c r="B401" s="38" t="s">
        <v>70</v>
      </c>
      <c r="C401" s="17" t="str">
        <f>VLOOKUP(B401,G2.PL1!$C$10:$D$34,2,0)</f>
        <v xml:space="preserve">Cifga </v>
      </c>
      <c r="D401" s="17" t="str">
        <f>VLOOKUP($B401,G2.PL1!$C$10:$E$34,3,0)</f>
        <v>Ciprofloxacin (dưới dạng Ciprofloxacin hydroclorid)</v>
      </c>
      <c r="E401" s="17" t="str">
        <f>VLOOKUP($B401,G2.PL1!$C$10:$F$34,4,0)</f>
        <v>500mg</v>
      </c>
      <c r="F401" s="17" t="str">
        <f>VLOOKUP($B401,G2.PL1!$C$10:$AF$35,5,0)</f>
        <v>Uống</v>
      </c>
      <c r="G401" s="17" t="str">
        <f>VLOOKUP($B401,G2.PL1!$C$10:$AF$35,6,0)</f>
        <v>viên nén bao phim</v>
      </c>
      <c r="H401" s="17" t="str">
        <f>VLOOKUP($B401,G2.PL1!$C$10:$AF$35,7,0)</f>
        <v>hộp 2 vỉ x 10 viên</v>
      </c>
      <c r="I401" s="38" t="s">
        <v>13</v>
      </c>
      <c r="J401" s="17" t="str">
        <f>VLOOKUP($B401,G2.PL1!$C$10:$AF$35,9,0)</f>
        <v xml:space="preserve">36 tháng </v>
      </c>
      <c r="K401" s="17" t="str">
        <f>VLOOKUP($B401,G2.PL1!$C$10:$AF$35,10,0)</f>
        <v>VD-20549-14</v>
      </c>
      <c r="L401" s="17" t="str">
        <f>VLOOKUP($B401,G2.PL1!$C$10:$AF$35,11,0)</f>
        <v>Công ty Cổ phần Dược Hậu Giang - Chi nhánh nhà máy Dược phẩm DHG tại Hậu Giang</v>
      </c>
      <c r="M401" s="17" t="str">
        <f>VLOOKUP($B401,G2.PL1!$C$10:$AF$35,12,0)</f>
        <v>Việt Nam</v>
      </c>
      <c r="N401" s="17" t="str">
        <f>VLOOKUP($B401,G2.PL1!$C$10:$AF$35,13,0)</f>
        <v>Viên</v>
      </c>
      <c r="O401" s="39">
        <v>11875</v>
      </c>
      <c r="P401" s="39">
        <v>11875</v>
      </c>
      <c r="Q401" s="39">
        <v>11875</v>
      </c>
      <c r="R401" s="39">
        <v>11875</v>
      </c>
      <c r="S401" s="40">
        <v>47500</v>
      </c>
      <c r="T401" s="19">
        <f>VLOOKUP($B401,G2.PL1!$C$10:$AF$35,17,0)</f>
        <v>889</v>
      </c>
      <c r="U401" s="18">
        <f t="shared" ref="U401:U464" si="11">S401*T401</f>
        <v>42227500</v>
      </c>
      <c r="V401" s="19" t="str">
        <f>VLOOKUP($B401,G2.PL1!$C$10:$AF$35,30,0)</f>
        <v>Công ty Cổ phần Dược Hậu Giang</v>
      </c>
      <c r="W401" s="17" t="s">
        <v>754</v>
      </c>
      <c r="X401" s="56" t="s">
        <v>275</v>
      </c>
      <c r="Y401" s="38" t="s">
        <v>755</v>
      </c>
      <c r="Z401" s="16"/>
      <c r="AA401" s="21" t="e">
        <f>VLOOKUP(W401,#REF!,2,0)</f>
        <v>#REF!</v>
      </c>
      <c r="AB401" s="16"/>
    </row>
    <row r="402" spans="1:28" ht="60">
      <c r="A402" s="38">
        <v>9</v>
      </c>
      <c r="B402" s="38" t="s">
        <v>70</v>
      </c>
      <c r="C402" s="17" t="str">
        <f>VLOOKUP(B402,G2.PL1!$C$10:$D$34,2,0)</f>
        <v xml:space="preserve">Cifga </v>
      </c>
      <c r="D402" s="17" t="str">
        <f>VLOOKUP($B402,G2.PL1!$C$10:$E$34,3,0)</f>
        <v>Ciprofloxacin (dưới dạng Ciprofloxacin hydroclorid)</v>
      </c>
      <c r="E402" s="17" t="str">
        <f>VLOOKUP($B402,G2.PL1!$C$10:$F$34,4,0)</f>
        <v>500mg</v>
      </c>
      <c r="F402" s="17" t="str">
        <f>VLOOKUP($B402,G2.PL1!$C$10:$AF$35,5,0)</f>
        <v>Uống</v>
      </c>
      <c r="G402" s="17" t="str">
        <f>VLOOKUP($B402,G2.PL1!$C$10:$AF$35,6,0)</f>
        <v>viên nén bao phim</v>
      </c>
      <c r="H402" s="17" t="str">
        <f>VLOOKUP($B402,G2.PL1!$C$10:$AF$35,7,0)</f>
        <v>hộp 2 vỉ x 10 viên</v>
      </c>
      <c r="I402" s="38" t="s">
        <v>13</v>
      </c>
      <c r="J402" s="17" t="str">
        <f>VLOOKUP($B402,G2.PL1!$C$10:$AF$35,9,0)</f>
        <v xml:space="preserve">36 tháng </v>
      </c>
      <c r="K402" s="17" t="str">
        <f>VLOOKUP($B402,G2.PL1!$C$10:$AF$35,10,0)</f>
        <v>VD-20549-14</v>
      </c>
      <c r="L402" s="17" t="str">
        <f>VLOOKUP($B402,G2.PL1!$C$10:$AF$35,11,0)</f>
        <v>Công ty Cổ phần Dược Hậu Giang - Chi nhánh nhà máy Dược phẩm DHG tại Hậu Giang</v>
      </c>
      <c r="M402" s="17" t="str">
        <f>VLOOKUP($B402,G2.PL1!$C$10:$AF$35,12,0)</f>
        <v>Việt Nam</v>
      </c>
      <c r="N402" s="17" t="str">
        <f>VLOOKUP($B402,G2.PL1!$C$10:$AF$35,13,0)</f>
        <v>Viên</v>
      </c>
      <c r="O402" s="39">
        <v>10000</v>
      </c>
      <c r="P402" s="39">
        <v>10000</v>
      </c>
      <c r="Q402" s="39">
        <v>10000</v>
      </c>
      <c r="R402" s="39">
        <v>10000</v>
      </c>
      <c r="S402" s="40">
        <v>40000</v>
      </c>
      <c r="T402" s="19">
        <f>VLOOKUP($B402,G2.PL1!$C$10:$AF$35,17,0)</f>
        <v>889</v>
      </c>
      <c r="U402" s="18">
        <f t="shared" si="11"/>
        <v>35560000</v>
      </c>
      <c r="V402" s="19" t="str">
        <f>VLOOKUP($B402,G2.PL1!$C$10:$AF$35,30,0)</f>
        <v>Công ty Cổ phần Dược Hậu Giang</v>
      </c>
      <c r="W402" s="17" t="s">
        <v>592</v>
      </c>
      <c r="X402" s="56" t="s">
        <v>275</v>
      </c>
      <c r="Y402" s="41" t="s">
        <v>593</v>
      </c>
      <c r="Z402" s="16"/>
      <c r="AA402" s="21" t="e">
        <f>VLOOKUP(W402,#REF!,2,0)</f>
        <v>#REF!</v>
      </c>
      <c r="AB402" s="16"/>
    </row>
    <row r="403" spans="1:28" ht="60">
      <c r="A403" s="38">
        <v>9</v>
      </c>
      <c r="B403" s="38" t="s">
        <v>70</v>
      </c>
      <c r="C403" s="17" t="str">
        <f>VLOOKUP(B403,G2.PL1!$C$10:$D$34,2,0)</f>
        <v xml:space="preserve">Cifga </v>
      </c>
      <c r="D403" s="17" t="str">
        <f>VLOOKUP($B403,G2.PL1!$C$10:$E$34,3,0)</f>
        <v>Ciprofloxacin (dưới dạng Ciprofloxacin hydroclorid)</v>
      </c>
      <c r="E403" s="17" t="str">
        <f>VLOOKUP($B403,G2.PL1!$C$10:$F$34,4,0)</f>
        <v>500mg</v>
      </c>
      <c r="F403" s="17" t="str">
        <f>VLOOKUP($B403,G2.PL1!$C$10:$AF$35,5,0)</f>
        <v>Uống</v>
      </c>
      <c r="G403" s="17" t="str">
        <f>VLOOKUP($B403,G2.PL1!$C$10:$AF$35,6,0)</f>
        <v>viên nén bao phim</v>
      </c>
      <c r="H403" s="17" t="str">
        <f>VLOOKUP($B403,G2.PL1!$C$10:$AF$35,7,0)</f>
        <v>hộp 2 vỉ x 10 viên</v>
      </c>
      <c r="I403" s="38" t="s">
        <v>13</v>
      </c>
      <c r="J403" s="17" t="str">
        <f>VLOOKUP($B403,G2.PL1!$C$10:$AF$35,9,0)</f>
        <v xml:space="preserve">36 tháng </v>
      </c>
      <c r="K403" s="17" t="str">
        <f>VLOOKUP($B403,G2.PL1!$C$10:$AF$35,10,0)</f>
        <v>VD-20549-14</v>
      </c>
      <c r="L403" s="17" t="str">
        <f>VLOOKUP($B403,G2.PL1!$C$10:$AF$35,11,0)</f>
        <v>Công ty Cổ phần Dược Hậu Giang - Chi nhánh nhà máy Dược phẩm DHG tại Hậu Giang</v>
      </c>
      <c r="M403" s="17" t="str">
        <f>VLOOKUP($B403,G2.PL1!$C$10:$AF$35,12,0)</f>
        <v>Việt Nam</v>
      </c>
      <c r="N403" s="17" t="str">
        <f>VLOOKUP($B403,G2.PL1!$C$10:$AF$35,13,0)</f>
        <v>Viên</v>
      </c>
      <c r="O403" s="39">
        <v>5000</v>
      </c>
      <c r="P403" s="39">
        <v>10000</v>
      </c>
      <c r="Q403" s="39">
        <v>10000</v>
      </c>
      <c r="R403" s="39">
        <v>10000</v>
      </c>
      <c r="S403" s="40">
        <v>35000</v>
      </c>
      <c r="T403" s="19">
        <f>VLOOKUP($B403,G2.PL1!$C$10:$AF$35,17,0)</f>
        <v>889</v>
      </c>
      <c r="U403" s="18">
        <f t="shared" si="11"/>
        <v>31115000</v>
      </c>
      <c r="V403" s="19" t="str">
        <f>VLOOKUP($B403,G2.PL1!$C$10:$AF$35,30,0)</f>
        <v>Công ty Cổ phần Dược Hậu Giang</v>
      </c>
      <c r="W403" s="17" t="s">
        <v>596</v>
      </c>
      <c r="X403" s="56" t="s">
        <v>275</v>
      </c>
      <c r="Y403" s="41" t="s">
        <v>160</v>
      </c>
      <c r="Z403" s="16"/>
      <c r="AA403" s="21" t="e">
        <f>VLOOKUP(W403,#REF!,2,0)</f>
        <v>#REF!</v>
      </c>
      <c r="AB403" s="16"/>
    </row>
    <row r="404" spans="1:28" ht="60">
      <c r="A404" s="38">
        <v>9</v>
      </c>
      <c r="B404" s="38" t="s">
        <v>70</v>
      </c>
      <c r="C404" s="17" t="str">
        <f>VLOOKUP(B404,G2.PL1!$C$10:$D$34,2,0)</f>
        <v xml:space="preserve">Cifga </v>
      </c>
      <c r="D404" s="17" t="str">
        <f>VLOOKUP($B404,G2.PL1!$C$10:$E$34,3,0)</f>
        <v>Ciprofloxacin (dưới dạng Ciprofloxacin hydroclorid)</v>
      </c>
      <c r="E404" s="17" t="str">
        <f>VLOOKUP($B404,G2.PL1!$C$10:$F$34,4,0)</f>
        <v>500mg</v>
      </c>
      <c r="F404" s="17" t="str">
        <f>VLOOKUP($B404,G2.PL1!$C$10:$AF$35,5,0)</f>
        <v>Uống</v>
      </c>
      <c r="G404" s="17" t="str">
        <f>VLOOKUP($B404,G2.PL1!$C$10:$AF$35,6,0)</f>
        <v>viên nén bao phim</v>
      </c>
      <c r="H404" s="17" t="str">
        <f>VLOOKUP($B404,G2.PL1!$C$10:$AF$35,7,0)</f>
        <v>hộp 2 vỉ x 10 viên</v>
      </c>
      <c r="I404" s="38" t="s">
        <v>13</v>
      </c>
      <c r="J404" s="17" t="str">
        <f>VLOOKUP($B404,G2.PL1!$C$10:$AF$35,9,0)</f>
        <v xml:space="preserve">36 tháng </v>
      </c>
      <c r="K404" s="17" t="str">
        <f>VLOOKUP($B404,G2.PL1!$C$10:$AF$35,10,0)</f>
        <v>VD-20549-14</v>
      </c>
      <c r="L404" s="17" t="str">
        <f>VLOOKUP($B404,G2.PL1!$C$10:$AF$35,11,0)</f>
        <v>Công ty Cổ phần Dược Hậu Giang - Chi nhánh nhà máy Dược phẩm DHG tại Hậu Giang</v>
      </c>
      <c r="M404" s="17" t="str">
        <f>VLOOKUP($B404,G2.PL1!$C$10:$AF$35,12,0)</f>
        <v>Việt Nam</v>
      </c>
      <c r="N404" s="17" t="str">
        <f>VLOOKUP($B404,G2.PL1!$C$10:$AF$35,13,0)</f>
        <v>Viên</v>
      </c>
      <c r="O404" s="39">
        <v>5000</v>
      </c>
      <c r="P404" s="39">
        <v>5000</v>
      </c>
      <c r="Q404" s="39">
        <v>5000</v>
      </c>
      <c r="R404" s="39">
        <v>5000</v>
      </c>
      <c r="S404" s="40">
        <v>20000</v>
      </c>
      <c r="T404" s="19">
        <f>VLOOKUP($B404,G2.PL1!$C$10:$AF$35,17,0)</f>
        <v>889</v>
      </c>
      <c r="U404" s="18">
        <f t="shared" si="11"/>
        <v>17780000</v>
      </c>
      <c r="V404" s="19" t="str">
        <f>VLOOKUP($B404,G2.PL1!$C$10:$AF$35,30,0)</f>
        <v>Công ty Cổ phần Dược Hậu Giang</v>
      </c>
      <c r="W404" s="17" t="s">
        <v>756</v>
      </c>
      <c r="X404" s="56" t="s">
        <v>275</v>
      </c>
      <c r="Y404" s="41" t="s">
        <v>757</v>
      </c>
      <c r="Z404" s="16"/>
      <c r="AA404" s="21" t="e">
        <f>VLOOKUP(W404,#REF!,2,0)</f>
        <v>#REF!</v>
      </c>
      <c r="AB404" s="16"/>
    </row>
    <row r="405" spans="1:28" ht="60">
      <c r="A405" s="38">
        <v>9</v>
      </c>
      <c r="B405" s="38" t="s">
        <v>70</v>
      </c>
      <c r="C405" s="17" t="str">
        <f>VLOOKUP(B405,G2.PL1!$C$10:$D$34,2,0)</f>
        <v xml:space="preserve">Cifga </v>
      </c>
      <c r="D405" s="17" t="str">
        <f>VLOOKUP($B405,G2.PL1!$C$10:$E$34,3,0)</f>
        <v>Ciprofloxacin (dưới dạng Ciprofloxacin hydroclorid)</v>
      </c>
      <c r="E405" s="17" t="str">
        <f>VLOOKUP($B405,G2.PL1!$C$10:$F$34,4,0)</f>
        <v>500mg</v>
      </c>
      <c r="F405" s="17" t="str">
        <f>VLOOKUP($B405,G2.PL1!$C$10:$AF$35,5,0)</f>
        <v>Uống</v>
      </c>
      <c r="G405" s="17" t="str">
        <f>VLOOKUP($B405,G2.PL1!$C$10:$AF$35,6,0)</f>
        <v>viên nén bao phim</v>
      </c>
      <c r="H405" s="17" t="str">
        <f>VLOOKUP($B405,G2.PL1!$C$10:$AF$35,7,0)</f>
        <v>hộp 2 vỉ x 10 viên</v>
      </c>
      <c r="I405" s="38" t="s">
        <v>13</v>
      </c>
      <c r="J405" s="17" t="str">
        <f>VLOOKUP($B405,G2.PL1!$C$10:$AF$35,9,0)</f>
        <v xml:space="preserve">36 tháng </v>
      </c>
      <c r="K405" s="17" t="str">
        <f>VLOOKUP($B405,G2.PL1!$C$10:$AF$35,10,0)</f>
        <v>VD-20549-14</v>
      </c>
      <c r="L405" s="17" t="str">
        <f>VLOOKUP($B405,G2.PL1!$C$10:$AF$35,11,0)</f>
        <v>Công ty Cổ phần Dược Hậu Giang - Chi nhánh nhà máy Dược phẩm DHG tại Hậu Giang</v>
      </c>
      <c r="M405" s="17" t="str">
        <f>VLOOKUP($B405,G2.PL1!$C$10:$AF$35,12,0)</f>
        <v>Việt Nam</v>
      </c>
      <c r="N405" s="17" t="str">
        <f>VLOOKUP($B405,G2.PL1!$C$10:$AF$35,13,0)</f>
        <v>Viên</v>
      </c>
      <c r="O405" s="39">
        <v>5000</v>
      </c>
      <c r="P405" s="39">
        <v>5000</v>
      </c>
      <c r="Q405" s="39">
        <v>5000</v>
      </c>
      <c r="R405" s="39">
        <v>5000</v>
      </c>
      <c r="S405" s="40">
        <v>20000</v>
      </c>
      <c r="T405" s="19">
        <f>VLOOKUP($B405,G2.PL1!$C$10:$AF$35,17,0)</f>
        <v>889</v>
      </c>
      <c r="U405" s="18">
        <f t="shared" si="11"/>
        <v>17780000</v>
      </c>
      <c r="V405" s="19" t="str">
        <f>VLOOKUP($B405,G2.PL1!$C$10:$AF$35,30,0)</f>
        <v>Công ty Cổ phần Dược Hậu Giang</v>
      </c>
      <c r="W405" s="17" t="s">
        <v>597</v>
      </c>
      <c r="X405" s="56" t="s">
        <v>275</v>
      </c>
      <c r="Y405" s="41" t="s">
        <v>598</v>
      </c>
      <c r="Z405" s="16"/>
      <c r="AA405" s="21" t="e">
        <f>VLOOKUP(W405,#REF!,2,0)</f>
        <v>#REF!</v>
      </c>
      <c r="AB405" s="16"/>
    </row>
    <row r="406" spans="1:28" ht="60">
      <c r="A406" s="38">
        <v>9</v>
      </c>
      <c r="B406" s="38" t="s">
        <v>70</v>
      </c>
      <c r="C406" s="17" t="str">
        <f>VLOOKUP(B406,G2.PL1!$C$10:$D$34,2,0)</f>
        <v xml:space="preserve">Cifga </v>
      </c>
      <c r="D406" s="17" t="str">
        <f>VLOOKUP($B406,G2.PL1!$C$10:$E$34,3,0)</f>
        <v>Ciprofloxacin (dưới dạng Ciprofloxacin hydroclorid)</v>
      </c>
      <c r="E406" s="17" t="str">
        <f>VLOOKUP($B406,G2.PL1!$C$10:$F$34,4,0)</f>
        <v>500mg</v>
      </c>
      <c r="F406" s="17" t="str">
        <f>VLOOKUP($B406,G2.PL1!$C$10:$AF$35,5,0)</f>
        <v>Uống</v>
      </c>
      <c r="G406" s="17" t="str">
        <f>VLOOKUP($B406,G2.PL1!$C$10:$AF$35,6,0)</f>
        <v>viên nén bao phim</v>
      </c>
      <c r="H406" s="17" t="str">
        <f>VLOOKUP($B406,G2.PL1!$C$10:$AF$35,7,0)</f>
        <v>hộp 2 vỉ x 10 viên</v>
      </c>
      <c r="I406" s="38" t="s">
        <v>13</v>
      </c>
      <c r="J406" s="17" t="str">
        <f>VLOOKUP($B406,G2.PL1!$C$10:$AF$35,9,0)</f>
        <v xml:space="preserve">36 tháng </v>
      </c>
      <c r="K406" s="17" t="str">
        <f>VLOOKUP($B406,G2.PL1!$C$10:$AF$35,10,0)</f>
        <v>VD-20549-14</v>
      </c>
      <c r="L406" s="17" t="str">
        <f>VLOOKUP($B406,G2.PL1!$C$10:$AF$35,11,0)</f>
        <v>Công ty Cổ phần Dược Hậu Giang - Chi nhánh nhà máy Dược phẩm DHG tại Hậu Giang</v>
      </c>
      <c r="M406" s="17" t="str">
        <f>VLOOKUP($B406,G2.PL1!$C$10:$AF$35,12,0)</f>
        <v>Việt Nam</v>
      </c>
      <c r="N406" s="17" t="str">
        <f>VLOOKUP($B406,G2.PL1!$C$10:$AF$35,13,0)</f>
        <v>Viên</v>
      </c>
      <c r="O406" s="39">
        <v>15000</v>
      </c>
      <c r="P406" s="39">
        <v>15000</v>
      </c>
      <c r="Q406" s="39">
        <v>15000</v>
      </c>
      <c r="R406" s="39">
        <v>15000</v>
      </c>
      <c r="S406" s="40">
        <v>60000</v>
      </c>
      <c r="T406" s="19">
        <f>VLOOKUP($B406,G2.PL1!$C$10:$AF$35,17,0)</f>
        <v>889</v>
      </c>
      <c r="U406" s="18">
        <f t="shared" si="11"/>
        <v>53340000</v>
      </c>
      <c r="V406" s="19" t="str">
        <f>VLOOKUP($B406,G2.PL1!$C$10:$AF$35,30,0)</f>
        <v>Công ty Cổ phần Dược Hậu Giang</v>
      </c>
      <c r="W406" s="17" t="s">
        <v>599</v>
      </c>
      <c r="X406" s="56" t="s">
        <v>275</v>
      </c>
      <c r="Y406" s="41" t="s">
        <v>600</v>
      </c>
      <c r="Z406" s="16"/>
      <c r="AA406" s="21" t="e">
        <f>VLOOKUP(W406,#REF!,2,0)</f>
        <v>#REF!</v>
      </c>
      <c r="AB406" s="16"/>
    </row>
    <row r="407" spans="1:28" ht="60">
      <c r="A407" s="38">
        <v>9</v>
      </c>
      <c r="B407" s="38" t="s">
        <v>70</v>
      </c>
      <c r="C407" s="17" t="str">
        <f>VLOOKUP(B407,G2.PL1!$C$10:$D$34,2,0)</f>
        <v xml:space="preserve">Cifga </v>
      </c>
      <c r="D407" s="17" t="str">
        <f>VLOOKUP($B407,G2.PL1!$C$10:$E$34,3,0)</f>
        <v>Ciprofloxacin (dưới dạng Ciprofloxacin hydroclorid)</v>
      </c>
      <c r="E407" s="17" t="str">
        <f>VLOOKUP($B407,G2.PL1!$C$10:$F$34,4,0)</f>
        <v>500mg</v>
      </c>
      <c r="F407" s="17" t="str">
        <f>VLOOKUP($B407,G2.PL1!$C$10:$AF$35,5,0)</f>
        <v>Uống</v>
      </c>
      <c r="G407" s="17" t="str">
        <f>VLOOKUP($B407,G2.PL1!$C$10:$AF$35,6,0)</f>
        <v>viên nén bao phim</v>
      </c>
      <c r="H407" s="17" t="str">
        <f>VLOOKUP($B407,G2.PL1!$C$10:$AF$35,7,0)</f>
        <v>hộp 2 vỉ x 10 viên</v>
      </c>
      <c r="I407" s="38" t="s">
        <v>13</v>
      </c>
      <c r="J407" s="17" t="str">
        <f>VLOOKUP($B407,G2.PL1!$C$10:$AF$35,9,0)</f>
        <v xml:space="preserve">36 tháng </v>
      </c>
      <c r="K407" s="17" t="str">
        <f>VLOOKUP($B407,G2.PL1!$C$10:$AF$35,10,0)</f>
        <v>VD-20549-14</v>
      </c>
      <c r="L407" s="17" t="str">
        <f>VLOOKUP($B407,G2.PL1!$C$10:$AF$35,11,0)</f>
        <v>Công ty Cổ phần Dược Hậu Giang - Chi nhánh nhà máy Dược phẩm DHG tại Hậu Giang</v>
      </c>
      <c r="M407" s="17" t="str">
        <f>VLOOKUP($B407,G2.PL1!$C$10:$AF$35,12,0)</f>
        <v>Việt Nam</v>
      </c>
      <c r="N407" s="17" t="str">
        <f>VLOOKUP($B407,G2.PL1!$C$10:$AF$35,13,0)</f>
        <v>Viên</v>
      </c>
      <c r="O407" s="39">
        <v>21760</v>
      </c>
      <c r="P407" s="39">
        <v>21760</v>
      </c>
      <c r="Q407" s="39">
        <v>21760</v>
      </c>
      <c r="R407" s="39">
        <v>21760</v>
      </c>
      <c r="S407" s="40">
        <v>87040</v>
      </c>
      <c r="T407" s="19">
        <f>VLOOKUP($B407,G2.PL1!$C$10:$AF$35,17,0)</f>
        <v>889</v>
      </c>
      <c r="U407" s="18">
        <f t="shared" si="11"/>
        <v>77378560</v>
      </c>
      <c r="V407" s="19" t="str">
        <f>VLOOKUP($B407,G2.PL1!$C$10:$AF$35,30,0)</f>
        <v>Công ty Cổ phần Dược Hậu Giang</v>
      </c>
      <c r="W407" s="17" t="s">
        <v>603</v>
      </c>
      <c r="X407" s="56" t="s">
        <v>154</v>
      </c>
      <c r="Y407" s="41" t="s">
        <v>604</v>
      </c>
      <c r="Z407" s="16"/>
      <c r="AA407" s="21" t="e">
        <f>VLOOKUP(W407,#REF!,2,0)</f>
        <v>#REF!</v>
      </c>
      <c r="AB407" s="16"/>
    </row>
    <row r="408" spans="1:28" ht="60">
      <c r="A408" s="38">
        <v>9</v>
      </c>
      <c r="B408" s="38" t="s">
        <v>70</v>
      </c>
      <c r="C408" s="17" t="str">
        <f>VLOOKUP(B408,G2.PL1!$C$10:$D$34,2,0)</f>
        <v xml:space="preserve">Cifga </v>
      </c>
      <c r="D408" s="17" t="str">
        <f>VLOOKUP($B408,G2.PL1!$C$10:$E$34,3,0)</f>
        <v>Ciprofloxacin (dưới dạng Ciprofloxacin hydroclorid)</v>
      </c>
      <c r="E408" s="17" t="str">
        <f>VLOOKUP($B408,G2.PL1!$C$10:$F$34,4,0)</f>
        <v>500mg</v>
      </c>
      <c r="F408" s="17" t="str">
        <f>VLOOKUP($B408,G2.PL1!$C$10:$AF$35,5,0)</f>
        <v>Uống</v>
      </c>
      <c r="G408" s="17" t="str">
        <f>VLOOKUP($B408,G2.PL1!$C$10:$AF$35,6,0)</f>
        <v>viên nén bao phim</v>
      </c>
      <c r="H408" s="17" t="str">
        <f>VLOOKUP($B408,G2.PL1!$C$10:$AF$35,7,0)</f>
        <v>hộp 2 vỉ x 10 viên</v>
      </c>
      <c r="I408" s="38" t="s">
        <v>13</v>
      </c>
      <c r="J408" s="17" t="str">
        <f>VLOOKUP($B408,G2.PL1!$C$10:$AF$35,9,0)</f>
        <v xml:space="preserve">36 tháng </v>
      </c>
      <c r="K408" s="17" t="str">
        <f>VLOOKUP($B408,G2.PL1!$C$10:$AF$35,10,0)</f>
        <v>VD-20549-14</v>
      </c>
      <c r="L408" s="17" t="str">
        <f>VLOOKUP($B408,G2.PL1!$C$10:$AF$35,11,0)</f>
        <v>Công ty Cổ phần Dược Hậu Giang - Chi nhánh nhà máy Dược phẩm DHG tại Hậu Giang</v>
      </c>
      <c r="M408" s="17" t="str">
        <f>VLOOKUP($B408,G2.PL1!$C$10:$AF$35,12,0)</f>
        <v>Việt Nam</v>
      </c>
      <c r="N408" s="17" t="str">
        <f>VLOOKUP($B408,G2.PL1!$C$10:$AF$35,13,0)</f>
        <v>Viên</v>
      </c>
      <c r="O408" s="39">
        <v>12000</v>
      </c>
      <c r="P408" s="39">
        <v>12000</v>
      </c>
      <c r="Q408" s="39">
        <v>12000</v>
      </c>
      <c r="R408" s="39">
        <v>12000</v>
      </c>
      <c r="S408" s="40">
        <v>48000</v>
      </c>
      <c r="T408" s="19">
        <f>VLOOKUP($B408,G2.PL1!$C$10:$AF$35,17,0)</f>
        <v>889</v>
      </c>
      <c r="U408" s="18">
        <f t="shared" si="11"/>
        <v>42672000</v>
      </c>
      <c r="V408" s="19" t="str">
        <f>VLOOKUP($B408,G2.PL1!$C$10:$AF$35,30,0)</f>
        <v>Công ty Cổ phần Dược Hậu Giang</v>
      </c>
      <c r="W408" s="17" t="s">
        <v>309</v>
      </c>
      <c r="X408" s="56" t="s">
        <v>154</v>
      </c>
      <c r="Y408" s="41" t="s">
        <v>310</v>
      </c>
      <c r="Z408" s="16"/>
      <c r="AA408" s="21" t="e">
        <f>VLOOKUP(W408,#REF!,2,0)</f>
        <v>#REF!</v>
      </c>
      <c r="AB408" s="16"/>
    </row>
    <row r="409" spans="1:28" ht="60">
      <c r="A409" s="38">
        <v>9</v>
      </c>
      <c r="B409" s="38" t="s">
        <v>70</v>
      </c>
      <c r="C409" s="17" t="str">
        <f>VLOOKUP(B409,G2.PL1!$C$10:$D$34,2,0)</f>
        <v xml:space="preserve">Cifga </v>
      </c>
      <c r="D409" s="17" t="str">
        <f>VLOOKUP($B409,G2.PL1!$C$10:$E$34,3,0)</f>
        <v>Ciprofloxacin (dưới dạng Ciprofloxacin hydroclorid)</v>
      </c>
      <c r="E409" s="17" t="str">
        <f>VLOOKUP($B409,G2.PL1!$C$10:$F$34,4,0)</f>
        <v>500mg</v>
      </c>
      <c r="F409" s="17" t="str">
        <f>VLOOKUP($B409,G2.PL1!$C$10:$AF$35,5,0)</f>
        <v>Uống</v>
      </c>
      <c r="G409" s="17" t="str">
        <f>VLOOKUP($B409,G2.PL1!$C$10:$AF$35,6,0)</f>
        <v>viên nén bao phim</v>
      </c>
      <c r="H409" s="17" t="str">
        <f>VLOOKUP($B409,G2.PL1!$C$10:$AF$35,7,0)</f>
        <v>hộp 2 vỉ x 10 viên</v>
      </c>
      <c r="I409" s="38" t="s">
        <v>13</v>
      </c>
      <c r="J409" s="17" t="str">
        <f>VLOOKUP($B409,G2.PL1!$C$10:$AF$35,9,0)</f>
        <v xml:space="preserve">36 tháng </v>
      </c>
      <c r="K409" s="17" t="str">
        <f>VLOOKUP($B409,G2.PL1!$C$10:$AF$35,10,0)</f>
        <v>VD-20549-14</v>
      </c>
      <c r="L409" s="17" t="str">
        <f>VLOOKUP($B409,G2.PL1!$C$10:$AF$35,11,0)</f>
        <v>Công ty Cổ phần Dược Hậu Giang - Chi nhánh nhà máy Dược phẩm DHG tại Hậu Giang</v>
      </c>
      <c r="M409" s="17" t="str">
        <f>VLOOKUP($B409,G2.PL1!$C$10:$AF$35,12,0)</f>
        <v>Việt Nam</v>
      </c>
      <c r="N409" s="17" t="str">
        <f>VLOOKUP($B409,G2.PL1!$C$10:$AF$35,13,0)</f>
        <v>Viên</v>
      </c>
      <c r="O409" s="39">
        <v>1500</v>
      </c>
      <c r="P409" s="39">
        <v>1500</v>
      </c>
      <c r="Q409" s="39">
        <v>1500</v>
      </c>
      <c r="R409" s="39">
        <v>1500</v>
      </c>
      <c r="S409" s="40">
        <v>6000</v>
      </c>
      <c r="T409" s="19">
        <f>VLOOKUP($B409,G2.PL1!$C$10:$AF$35,17,0)</f>
        <v>889</v>
      </c>
      <c r="U409" s="18">
        <f t="shared" si="11"/>
        <v>5334000</v>
      </c>
      <c r="V409" s="19" t="str">
        <f>VLOOKUP($B409,G2.PL1!$C$10:$AF$35,30,0)</f>
        <v>Công ty Cổ phần Dược Hậu Giang</v>
      </c>
      <c r="W409" s="17" t="s">
        <v>682</v>
      </c>
      <c r="X409" s="56" t="s">
        <v>154</v>
      </c>
      <c r="Y409" s="41" t="s">
        <v>683</v>
      </c>
      <c r="Z409" s="16"/>
      <c r="AA409" s="21" t="e">
        <f>VLOOKUP(W409,#REF!,2,0)</f>
        <v>#REF!</v>
      </c>
      <c r="AB409" s="16"/>
    </row>
    <row r="410" spans="1:28" ht="60">
      <c r="A410" s="38">
        <v>9</v>
      </c>
      <c r="B410" s="38" t="s">
        <v>70</v>
      </c>
      <c r="C410" s="17" t="str">
        <f>VLOOKUP(B410,G2.PL1!$C$10:$D$34,2,0)</f>
        <v xml:space="preserve">Cifga </v>
      </c>
      <c r="D410" s="17" t="str">
        <f>VLOOKUP($B410,G2.PL1!$C$10:$E$34,3,0)</f>
        <v>Ciprofloxacin (dưới dạng Ciprofloxacin hydroclorid)</v>
      </c>
      <c r="E410" s="17" t="str">
        <f>VLOOKUP($B410,G2.PL1!$C$10:$F$34,4,0)</f>
        <v>500mg</v>
      </c>
      <c r="F410" s="17" t="str">
        <f>VLOOKUP($B410,G2.PL1!$C$10:$AF$35,5,0)</f>
        <v>Uống</v>
      </c>
      <c r="G410" s="17" t="str">
        <f>VLOOKUP($B410,G2.PL1!$C$10:$AF$35,6,0)</f>
        <v>viên nén bao phim</v>
      </c>
      <c r="H410" s="17" t="str">
        <f>VLOOKUP($B410,G2.PL1!$C$10:$AF$35,7,0)</f>
        <v>hộp 2 vỉ x 10 viên</v>
      </c>
      <c r="I410" s="38" t="s">
        <v>13</v>
      </c>
      <c r="J410" s="17" t="str">
        <f>VLOOKUP($B410,G2.PL1!$C$10:$AF$35,9,0)</f>
        <v xml:space="preserve">36 tháng </v>
      </c>
      <c r="K410" s="17" t="str">
        <f>VLOOKUP($B410,G2.PL1!$C$10:$AF$35,10,0)</f>
        <v>VD-20549-14</v>
      </c>
      <c r="L410" s="17" t="str">
        <f>VLOOKUP($B410,G2.PL1!$C$10:$AF$35,11,0)</f>
        <v>Công ty Cổ phần Dược Hậu Giang - Chi nhánh nhà máy Dược phẩm DHG tại Hậu Giang</v>
      </c>
      <c r="M410" s="17" t="str">
        <f>VLOOKUP($B410,G2.PL1!$C$10:$AF$35,12,0)</f>
        <v>Việt Nam</v>
      </c>
      <c r="N410" s="17" t="str">
        <f>VLOOKUP($B410,G2.PL1!$C$10:$AF$35,13,0)</f>
        <v>Viên</v>
      </c>
      <c r="O410" s="39">
        <v>1000</v>
      </c>
      <c r="P410" s="39">
        <v>1500</v>
      </c>
      <c r="Q410" s="39">
        <v>1500</v>
      </c>
      <c r="R410" s="39">
        <v>1000</v>
      </c>
      <c r="S410" s="40">
        <v>5000</v>
      </c>
      <c r="T410" s="19">
        <f>VLOOKUP($B410,G2.PL1!$C$10:$AF$35,17,0)</f>
        <v>889</v>
      </c>
      <c r="U410" s="18">
        <f t="shared" si="11"/>
        <v>4445000</v>
      </c>
      <c r="V410" s="19" t="str">
        <f>VLOOKUP($B410,G2.PL1!$C$10:$AF$35,30,0)</f>
        <v>Công ty Cổ phần Dược Hậu Giang</v>
      </c>
      <c r="W410" s="17" t="s">
        <v>166</v>
      </c>
      <c r="X410" s="56" t="s">
        <v>154</v>
      </c>
      <c r="Y410" s="41" t="s">
        <v>167</v>
      </c>
      <c r="Z410" s="16"/>
      <c r="AA410" s="21" t="e">
        <f>VLOOKUP(W410,#REF!,2,0)</f>
        <v>#REF!</v>
      </c>
      <c r="AB410" s="16"/>
    </row>
    <row r="411" spans="1:28" s="14" customFormat="1" ht="60">
      <c r="A411" s="35">
        <v>9</v>
      </c>
      <c r="B411" s="35" t="s">
        <v>70</v>
      </c>
      <c r="C411" s="17" t="str">
        <f>VLOOKUP(B411,G2.PL1!$C$10:$D$34,2,0)</f>
        <v xml:space="preserve">Cifga </v>
      </c>
      <c r="D411" s="17" t="str">
        <f>VLOOKUP($B411,G2.PL1!$C$10:$E$34,3,0)</f>
        <v>Ciprofloxacin (dưới dạng Ciprofloxacin hydroclorid)</v>
      </c>
      <c r="E411" s="17" t="str">
        <f>VLOOKUP($B411,G2.PL1!$C$10:$F$34,4,0)</f>
        <v>500mg</v>
      </c>
      <c r="F411" s="17" t="str">
        <f>VLOOKUP($B411,G2.PL1!$C$10:$AF$35,5,0)</f>
        <v>Uống</v>
      </c>
      <c r="G411" s="17" t="str">
        <f>VLOOKUP($B411,G2.PL1!$C$10:$AF$35,6,0)</f>
        <v>viên nén bao phim</v>
      </c>
      <c r="H411" s="17" t="str">
        <f>VLOOKUP($B411,G2.PL1!$C$10:$AF$35,7,0)</f>
        <v>hộp 2 vỉ x 10 viên</v>
      </c>
      <c r="I411" s="35" t="s">
        <v>13</v>
      </c>
      <c r="J411" s="17" t="str">
        <f>VLOOKUP($B411,G2.PL1!$C$10:$AF$35,9,0)</f>
        <v xml:space="preserve">36 tháng </v>
      </c>
      <c r="K411" s="17" t="str">
        <f>VLOOKUP($B411,G2.PL1!$C$10:$AF$35,10,0)</f>
        <v>VD-20549-14</v>
      </c>
      <c r="L411" s="17" t="str">
        <f>VLOOKUP($B411,G2.PL1!$C$10:$AF$35,11,0)</f>
        <v>Công ty Cổ phần Dược Hậu Giang - Chi nhánh nhà máy Dược phẩm DHG tại Hậu Giang</v>
      </c>
      <c r="M411" s="17" t="str">
        <f>VLOOKUP($B411,G2.PL1!$C$10:$AF$35,12,0)</f>
        <v>Việt Nam</v>
      </c>
      <c r="N411" s="17" t="str">
        <f>VLOOKUP($B411,G2.PL1!$C$10:$AF$35,13,0)</f>
        <v>Viên</v>
      </c>
      <c r="O411" s="42">
        <f>SUBTOTAL(9,O231:O410)</f>
        <v>1059323</v>
      </c>
      <c r="P411" s="42">
        <f t="shared" ref="P411:S411" si="12">SUBTOTAL(9,P231:P410)</f>
        <v>1075583</v>
      </c>
      <c r="Q411" s="42">
        <f t="shared" si="12"/>
        <v>1091858</v>
      </c>
      <c r="R411" s="42">
        <f t="shared" si="12"/>
        <v>1093451</v>
      </c>
      <c r="S411" s="42">
        <f t="shared" si="12"/>
        <v>4320215</v>
      </c>
      <c r="T411" s="19">
        <f>VLOOKUP($B411,G2.PL1!$C$10:$AF$35,17,0)</f>
        <v>889</v>
      </c>
      <c r="U411" s="58">
        <f t="shared" si="11"/>
        <v>3840671135</v>
      </c>
      <c r="V411" s="19" t="str">
        <f>VLOOKUP($B411,G2.PL1!$C$10:$AF$35,30,0)</f>
        <v>Công ty Cổ phần Dược Hậu Giang</v>
      </c>
      <c r="W411" s="57"/>
      <c r="X411" s="36"/>
      <c r="Y411" s="35"/>
      <c r="Z411" s="43"/>
      <c r="AA411" s="21" t="e">
        <f>VLOOKUP(W411,#REF!,2,0)</f>
        <v>#REF!</v>
      </c>
      <c r="AB411" s="43"/>
    </row>
    <row r="412" spans="1:28" ht="48">
      <c r="A412" s="38">
        <v>10</v>
      </c>
      <c r="B412" s="38" t="s">
        <v>65</v>
      </c>
      <c r="C412" s="17" t="str">
        <f>VLOOKUP(B412,G2.PL1!$C$10:$D$34,2,0)</f>
        <v>Docetaxel "Ebewe"</v>
      </c>
      <c r="D412" s="17" t="str">
        <f>VLOOKUP($B412,G2.PL1!$C$10:$E$34,3,0)</f>
        <v>Docetaxel</v>
      </c>
      <c r="E412" s="17" t="str">
        <f>VLOOKUP($B412,G2.PL1!$C$10:$F$34,4,0)</f>
        <v>10mg/ml</v>
      </c>
      <c r="F412" s="17" t="str">
        <f>VLOOKUP($B412,G2.PL1!$C$10:$AF$35,5,0)</f>
        <v>Tiêm truyền tĩnh mạch</v>
      </c>
      <c r="G412" s="17" t="str">
        <f>VLOOKUP($B412,G2.PL1!$C$10:$AF$35,6,0)</f>
        <v>Dung dịch đậm đặc để pha dung dịch tiêm truyền</v>
      </c>
      <c r="H412" s="17" t="str">
        <f>VLOOKUP($B412,G2.PL1!$C$10:$AF$35,7,0)</f>
        <v>Hộp 1 lọ 2ml</v>
      </c>
      <c r="I412" s="38" t="s">
        <v>3</v>
      </c>
      <c r="J412" s="17" t="str">
        <f>VLOOKUP($B412,G2.PL1!$C$10:$AF$35,9,0)</f>
        <v xml:space="preserve"> 24 tháng</v>
      </c>
      <c r="K412" s="17" t="str">
        <f>VLOOKUP($B412,G2.PL1!$C$10:$AF$35,10,0)</f>
        <v>VN-17425-13</v>
      </c>
      <c r="L412" s="17" t="str">
        <f>VLOOKUP($B412,G2.PL1!$C$10:$AF$35,11,0)</f>
        <v>Fareva Unterach GmbH (tên cũ: Ebewe Pharma Ges.m.b.H.Nfg.KG)</v>
      </c>
      <c r="M412" s="17" t="str">
        <f>VLOOKUP($B412,G2.PL1!$C$10:$AF$35,12,0)</f>
        <v>Áo</v>
      </c>
      <c r="N412" s="17" t="str">
        <f>VLOOKUP($B412,G2.PL1!$C$10:$AF$35,13,0)</f>
        <v>Lọ</v>
      </c>
      <c r="O412" s="39">
        <v>60</v>
      </c>
      <c r="P412" s="39">
        <v>60</v>
      </c>
      <c r="Q412" s="39">
        <v>60</v>
      </c>
      <c r="R412" s="39">
        <v>60</v>
      </c>
      <c r="S412" s="40">
        <v>240</v>
      </c>
      <c r="T412" s="19">
        <f>VLOOKUP($B412,G2.PL1!$C$10:$AF$35,17,0)</f>
        <v>314668</v>
      </c>
      <c r="U412" s="18">
        <f t="shared" si="11"/>
        <v>75520320</v>
      </c>
      <c r="V412" s="19" t="str">
        <f>VLOOKUP($B412,G2.PL1!$C$10:$AF$35,30,0)</f>
        <v>Công ty Cổ phần Dược liệu Trung ương 2</v>
      </c>
      <c r="W412" s="17" t="s">
        <v>279</v>
      </c>
      <c r="X412" s="56" t="s">
        <v>280</v>
      </c>
      <c r="Y412" s="41" t="s">
        <v>281</v>
      </c>
      <c r="Z412" s="16"/>
      <c r="AA412" s="21" t="e">
        <f>VLOOKUP(W412,#REF!,2,0)</f>
        <v>#REF!</v>
      </c>
      <c r="AB412" s="16"/>
    </row>
    <row r="413" spans="1:28" ht="48">
      <c r="A413" s="38">
        <v>10</v>
      </c>
      <c r="B413" s="38" t="s">
        <v>65</v>
      </c>
      <c r="C413" s="17" t="str">
        <f>VLOOKUP(B413,G2.PL1!$C$10:$D$34,2,0)</f>
        <v>Docetaxel "Ebewe"</v>
      </c>
      <c r="D413" s="17" t="str">
        <f>VLOOKUP($B413,G2.PL1!$C$10:$E$34,3,0)</f>
        <v>Docetaxel</v>
      </c>
      <c r="E413" s="17" t="str">
        <f>VLOOKUP($B413,G2.PL1!$C$10:$F$34,4,0)</f>
        <v>10mg/ml</v>
      </c>
      <c r="F413" s="17" t="str">
        <f>VLOOKUP($B413,G2.PL1!$C$10:$AF$35,5,0)</f>
        <v>Tiêm truyền tĩnh mạch</v>
      </c>
      <c r="G413" s="17" t="str">
        <f>VLOOKUP($B413,G2.PL1!$C$10:$AF$35,6,0)</f>
        <v>Dung dịch đậm đặc để pha dung dịch tiêm truyền</v>
      </c>
      <c r="H413" s="17" t="str">
        <f>VLOOKUP($B413,G2.PL1!$C$10:$AF$35,7,0)</f>
        <v>Hộp 1 lọ 2ml</v>
      </c>
      <c r="I413" s="38" t="s">
        <v>3</v>
      </c>
      <c r="J413" s="17" t="str">
        <f>VLOOKUP($B413,G2.PL1!$C$10:$AF$35,9,0)</f>
        <v xml:space="preserve"> 24 tháng</v>
      </c>
      <c r="K413" s="17" t="str">
        <f>VLOOKUP($B413,G2.PL1!$C$10:$AF$35,10,0)</f>
        <v>VN-17425-13</v>
      </c>
      <c r="L413" s="17" t="str">
        <f>VLOOKUP($B413,G2.PL1!$C$10:$AF$35,11,0)</f>
        <v>Fareva Unterach GmbH (tên cũ: Ebewe Pharma Ges.m.b.H.Nfg.KG)</v>
      </c>
      <c r="M413" s="17" t="str">
        <f>VLOOKUP($B413,G2.PL1!$C$10:$AF$35,12,0)</f>
        <v>Áo</v>
      </c>
      <c r="N413" s="17" t="str">
        <f>VLOOKUP($B413,G2.PL1!$C$10:$AF$35,13,0)</f>
        <v>Lọ</v>
      </c>
      <c r="O413" s="39">
        <v>132</v>
      </c>
      <c r="P413" s="39">
        <v>132</v>
      </c>
      <c r="Q413" s="39">
        <v>132</v>
      </c>
      <c r="R413" s="39">
        <v>132</v>
      </c>
      <c r="S413" s="40">
        <v>528</v>
      </c>
      <c r="T413" s="19">
        <f>VLOOKUP($B413,G2.PL1!$C$10:$AF$35,17,0)</f>
        <v>314668</v>
      </c>
      <c r="U413" s="18">
        <f t="shared" si="11"/>
        <v>166144704</v>
      </c>
      <c r="V413" s="19" t="str">
        <f>VLOOKUP($B413,G2.PL1!$C$10:$AF$35,30,0)</f>
        <v>Công ty Cổ phần Dược liệu Trung ương 2</v>
      </c>
      <c r="W413" s="17" t="s">
        <v>318</v>
      </c>
      <c r="X413" s="56" t="s">
        <v>312</v>
      </c>
      <c r="Y413" s="41" t="s">
        <v>319</v>
      </c>
      <c r="Z413" s="16"/>
      <c r="AA413" s="21" t="e">
        <f>VLOOKUP(W413,#REF!,2,0)</f>
        <v>#REF!</v>
      </c>
      <c r="AB413" s="16"/>
    </row>
    <row r="414" spans="1:28" ht="48">
      <c r="A414" s="38">
        <v>10</v>
      </c>
      <c r="B414" s="38" t="s">
        <v>65</v>
      </c>
      <c r="C414" s="17" t="str">
        <f>VLOOKUP(B414,G2.PL1!$C$10:$D$34,2,0)</f>
        <v>Docetaxel "Ebewe"</v>
      </c>
      <c r="D414" s="17" t="str">
        <f>VLOOKUP($B414,G2.PL1!$C$10:$E$34,3,0)</f>
        <v>Docetaxel</v>
      </c>
      <c r="E414" s="17" t="str">
        <f>VLOOKUP($B414,G2.PL1!$C$10:$F$34,4,0)</f>
        <v>10mg/ml</v>
      </c>
      <c r="F414" s="17" t="str">
        <f>VLOOKUP($B414,G2.PL1!$C$10:$AF$35,5,0)</f>
        <v>Tiêm truyền tĩnh mạch</v>
      </c>
      <c r="G414" s="17" t="str">
        <f>VLOOKUP($B414,G2.PL1!$C$10:$AF$35,6,0)</f>
        <v>Dung dịch đậm đặc để pha dung dịch tiêm truyền</v>
      </c>
      <c r="H414" s="17" t="str">
        <f>VLOOKUP($B414,G2.PL1!$C$10:$AF$35,7,0)</f>
        <v>Hộp 1 lọ 2ml</v>
      </c>
      <c r="I414" s="38" t="s">
        <v>3</v>
      </c>
      <c r="J414" s="17" t="str">
        <f>VLOOKUP($B414,G2.PL1!$C$10:$AF$35,9,0)</f>
        <v xml:space="preserve"> 24 tháng</v>
      </c>
      <c r="K414" s="17" t="str">
        <f>VLOOKUP($B414,G2.PL1!$C$10:$AF$35,10,0)</f>
        <v>VN-17425-13</v>
      </c>
      <c r="L414" s="17" t="str">
        <f>VLOOKUP($B414,G2.PL1!$C$10:$AF$35,11,0)</f>
        <v>Fareva Unterach GmbH (tên cũ: Ebewe Pharma Ges.m.b.H.Nfg.KG)</v>
      </c>
      <c r="M414" s="17" t="str">
        <f>VLOOKUP($B414,G2.PL1!$C$10:$AF$35,12,0)</f>
        <v>Áo</v>
      </c>
      <c r="N414" s="17" t="str">
        <f>VLOOKUP($B414,G2.PL1!$C$10:$AF$35,13,0)</f>
        <v>Lọ</v>
      </c>
      <c r="O414" s="39">
        <v>367</v>
      </c>
      <c r="P414" s="39">
        <v>367</v>
      </c>
      <c r="Q414" s="39">
        <v>367</v>
      </c>
      <c r="R414" s="39">
        <v>367</v>
      </c>
      <c r="S414" s="40">
        <v>1468</v>
      </c>
      <c r="T414" s="19">
        <f>VLOOKUP($B414,G2.PL1!$C$10:$AF$35,17,0)</f>
        <v>314668</v>
      </c>
      <c r="U414" s="18">
        <f t="shared" si="11"/>
        <v>461932624</v>
      </c>
      <c r="V414" s="19" t="str">
        <f>VLOOKUP($B414,G2.PL1!$C$10:$AF$35,30,0)</f>
        <v>Công ty Cổ phần Dược liệu Trung ương 2</v>
      </c>
      <c r="W414" s="17" t="s">
        <v>388</v>
      </c>
      <c r="X414" s="56" t="s">
        <v>312</v>
      </c>
      <c r="Y414" s="41" t="s">
        <v>389</v>
      </c>
      <c r="Z414" s="16"/>
      <c r="AA414" s="21" t="e">
        <f>VLOOKUP(W414,#REF!,2,0)</f>
        <v>#REF!</v>
      </c>
      <c r="AB414" s="16"/>
    </row>
    <row r="415" spans="1:28" ht="48">
      <c r="A415" s="38">
        <v>10</v>
      </c>
      <c r="B415" s="38" t="s">
        <v>65</v>
      </c>
      <c r="C415" s="17" t="str">
        <f>VLOOKUP(B415,G2.PL1!$C$10:$D$34,2,0)</f>
        <v>Docetaxel "Ebewe"</v>
      </c>
      <c r="D415" s="17" t="str">
        <f>VLOOKUP($B415,G2.PL1!$C$10:$E$34,3,0)</f>
        <v>Docetaxel</v>
      </c>
      <c r="E415" s="17" t="str">
        <f>VLOOKUP($B415,G2.PL1!$C$10:$F$34,4,0)</f>
        <v>10mg/ml</v>
      </c>
      <c r="F415" s="17" t="str">
        <f>VLOOKUP($B415,G2.PL1!$C$10:$AF$35,5,0)</f>
        <v>Tiêm truyền tĩnh mạch</v>
      </c>
      <c r="G415" s="17" t="str">
        <f>VLOOKUP($B415,G2.PL1!$C$10:$AF$35,6,0)</f>
        <v>Dung dịch đậm đặc để pha dung dịch tiêm truyền</v>
      </c>
      <c r="H415" s="17" t="str">
        <f>VLOOKUP($B415,G2.PL1!$C$10:$AF$35,7,0)</f>
        <v>Hộp 1 lọ 2ml</v>
      </c>
      <c r="I415" s="38" t="s">
        <v>3</v>
      </c>
      <c r="J415" s="17" t="str">
        <f>VLOOKUP($B415,G2.PL1!$C$10:$AF$35,9,0)</f>
        <v xml:space="preserve"> 24 tháng</v>
      </c>
      <c r="K415" s="17" t="str">
        <f>VLOOKUP($B415,G2.PL1!$C$10:$AF$35,10,0)</f>
        <v>VN-17425-13</v>
      </c>
      <c r="L415" s="17" t="str">
        <f>VLOOKUP($B415,G2.PL1!$C$10:$AF$35,11,0)</f>
        <v>Fareva Unterach GmbH (tên cũ: Ebewe Pharma Ges.m.b.H.Nfg.KG)</v>
      </c>
      <c r="M415" s="17" t="str">
        <f>VLOOKUP($B415,G2.PL1!$C$10:$AF$35,12,0)</f>
        <v>Áo</v>
      </c>
      <c r="N415" s="17" t="str">
        <f>VLOOKUP($B415,G2.PL1!$C$10:$AF$35,13,0)</f>
        <v>Lọ</v>
      </c>
      <c r="O415" s="39">
        <v>60</v>
      </c>
      <c r="P415" s="39">
        <v>60</v>
      </c>
      <c r="Q415" s="39">
        <v>60</v>
      </c>
      <c r="R415" s="39">
        <v>60</v>
      </c>
      <c r="S415" s="40">
        <v>240</v>
      </c>
      <c r="T415" s="19">
        <f>VLOOKUP($B415,G2.PL1!$C$10:$AF$35,17,0)</f>
        <v>314668</v>
      </c>
      <c r="U415" s="18">
        <f t="shared" si="11"/>
        <v>75520320</v>
      </c>
      <c r="V415" s="19" t="str">
        <f>VLOOKUP($B415,G2.PL1!$C$10:$AF$35,30,0)</f>
        <v>Công ty Cổ phần Dược liệu Trung ương 2</v>
      </c>
      <c r="W415" s="17" t="s">
        <v>170</v>
      </c>
      <c r="X415" s="56" t="s">
        <v>171</v>
      </c>
      <c r="Y415" s="41" t="s">
        <v>172</v>
      </c>
      <c r="Z415" s="16"/>
      <c r="AA415" s="21" t="e">
        <f>VLOOKUP(W415,#REF!,2,0)</f>
        <v>#REF!</v>
      </c>
      <c r="AB415" s="16"/>
    </row>
    <row r="416" spans="1:28" ht="48">
      <c r="A416" s="38">
        <v>10</v>
      </c>
      <c r="B416" s="38" t="s">
        <v>65</v>
      </c>
      <c r="C416" s="17" t="str">
        <f>VLOOKUP(B416,G2.PL1!$C$10:$D$34,2,0)</f>
        <v>Docetaxel "Ebewe"</v>
      </c>
      <c r="D416" s="17" t="str">
        <f>VLOOKUP($B416,G2.PL1!$C$10:$E$34,3,0)</f>
        <v>Docetaxel</v>
      </c>
      <c r="E416" s="17" t="str">
        <f>VLOOKUP($B416,G2.PL1!$C$10:$F$34,4,0)</f>
        <v>10mg/ml</v>
      </c>
      <c r="F416" s="17" t="str">
        <f>VLOOKUP($B416,G2.PL1!$C$10:$AF$35,5,0)</f>
        <v>Tiêm truyền tĩnh mạch</v>
      </c>
      <c r="G416" s="17" t="str">
        <f>VLOOKUP($B416,G2.PL1!$C$10:$AF$35,6,0)</f>
        <v>Dung dịch đậm đặc để pha dung dịch tiêm truyền</v>
      </c>
      <c r="H416" s="17" t="str">
        <f>VLOOKUP($B416,G2.PL1!$C$10:$AF$35,7,0)</f>
        <v>Hộp 1 lọ 2ml</v>
      </c>
      <c r="I416" s="38" t="s">
        <v>3</v>
      </c>
      <c r="J416" s="17" t="str">
        <f>VLOOKUP($B416,G2.PL1!$C$10:$AF$35,9,0)</f>
        <v xml:space="preserve"> 24 tháng</v>
      </c>
      <c r="K416" s="17" t="str">
        <f>VLOOKUP($B416,G2.PL1!$C$10:$AF$35,10,0)</f>
        <v>VN-17425-13</v>
      </c>
      <c r="L416" s="17" t="str">
        <f>VLOOKUP($B416,G2.PL1!$C$10:$AF$35,11,0)</f>
        <v>Fareva Unterach GmbH (tên cũ: Ebewe Pharma Ges.m.b.H.Nfg.KG)</v>
      </c>
      <c r="M416" s="17" t="str">
        <f>VLOOKUP($B416,G2.PL1!$C$10:$AF$35,12,0)</f>
        <v>Áo</v>
      </c>
      <c r="N416" s="17" t="str">
        <f>VLOOKUP($B416,G2.PL1!$C$10:$AF$35,13,0)</f>
        <v>Lọ</v>
      </c>
      <c r="O416" s="39">
        <v>120</v>
      </c>
      <c r="P416" s="39">
        <v>120</v>
      </c>
      <c r="Q416" s="39">
        <v>120</v>
      </c>
      <c r="R416" s="39">
        <v>160</v>
      </c>
      <c r="S416" s="40">
        <v>520</v>
      </c>
      <c r="T416" s="19">
        <f>VLOOKUP($B416,G2.PL1!$C$10:$AF$35,17,0)</f>
        <v>314668</v>
      </c>
      <c r="U416" s="18">
        <f t="shared" si="11"/>
        <v>163627360</v>
      </c>
      <c r="V416" s="19" t="str">
        <f>VLOOKUP($B416,G2.PL1!$C$10:$AF$35,30,0)</f>
        <v>Công ty Cổ phần Dược liệu Trung ương 2</v>
      </c>
      <c r="W416" s="17" t="s">
        <v>195</v>
      </c>
      <c r="X416" s="56" t="s">
        <v>182</v>
      </c>
      <c r="Y416" s="41" t="s">
        <v>196</v>
      </c>
      <c r="Z416" s="16"/>
      <c r="AA416" s="21" t="e">
        <f>VLOOKUP(W416,#REF!,2,0)</f>
        <v>#REF!</v>
      </c>
      <c r="AB416" s="16"/>
    </row>
    <row r="417" spans="1:28" s="6" customFormat="1" ht="48">
      <c r="A417" s="38">
        <v>10</v>
      </c>
      <c r="B417" s="32" t="s">
        <v>65</v>
      </c>
      <c r="C417" s="17" t="str">
        <f>VLOOKUP(B417,G2.PL1!$C$10:$D$34,2,0)</f>
        <v>Docetaxel "Ebewe"</v>
      </c>
      <c r="D417" s="17" t="str">
        <f>VLOOKUP($B417,G2.PL1!$C$10:$E$34,3,0)</f>
        <v>Docetaxel</v>
      </c>
      <c r="E417" s="17" t="str">
        <f>VLOOKUP($B417,G2.PL1!$C$10:$F$34,4,0)</f>
        <v>10mg/ml</v>
      </c>
      <c r="F417" s="17" t="str">
        <f>VLOOKUP($B417,G2.PL1!$C$10:$AF$35,5,0)</f>
        <v>Tiêm truyền tĩnh mạch</v>
      </c>
      <c r="G417" s="17" t="str">
        <f>VLOOKUP($B417,G2.PL1!$C$10:$AF$35,6,0)</f>
        <v>Dung dịch đậm đặc để pha dung dịch tiêm truyền</v>
      </c>
      <c r="H417" s="17" t="str">
        <f>VLOOKUP($B417,G2.PL1!$C$10:$AF$35,7,0)</f>
        <v>Hộp 1 lọ 2ml</v>
      </c>
      <c r="I417" s="32" t="s">
        <v>3</v>
      </c>
      <c r="J417" s="17" t="str">
        <f>VLOOKUP($B417,G2.PL1!$C$10:$AF$35,9,0)</f>
        <v xml:space="preserve"> 24 tháng</v>
      </c>
      <c r="K417" s="17" t="str">
        <f>VLOOKUP($B417,G2.PL1!$C$10:$AF$35,10,0)</f>
        <v>VN-17425-13</v>
      </c>
      <c r="L417" s="17" t="str">
        <f>VLOOKUP($B417,G2.PL1!$C$10:$AF$35,11,0)</f>
        <v>Fareva Unterach GmbH (tên cũ: Ebewe Pharma Ges.m.b.H.Nfg.KG)</v>
      </c>
      <c r="M417" s="17" t="str">
        <f>VLOOKUP($B417,G2.PL1!$C$10:$AF$35,12,0)</f>
        <v>Áo</v>
      </c>
      <c r="N417" s="17" t="str">
        <f>VLOOKUP($B417,G2.PL1!$C$10:$AF$35,13,0)</f>
        <v>Lọ</v>
      </c>
      <c r="O417" s="40">
        <v>54</v>
      </c>
      <c r="P417" s="40">
        <v>54</v>
      </c>
      <c r="Q417" s="40">
        <v>56</v>
      </c>
      <c r="R417" s="40">
        <v>56</v>
      </c>
      <c r="S417" s="40">
        <v>220</v>
      </c>
      <c r="T417" s="19">
        <f>VLOOKUP($B417,G2.PL1!$C$10:$AF$35,17,0)</f>
        <v>314668</v>
      </c>
      <c r="U417" s="18">
        <f t="shared" si="11"/>
        <v>69226960</v>
      </c>
      <c r="V417" s="19" t="str">
        <f>VLOOKUP($B417,G2.PL1!$C$10:$AF$35,30,0)</f>
        <v>Công ty Cổ phần Dược liệu Trung ương 2</v>
      </c>
      <c r="W417" s="17" t="s">
        <v>210</v>
      </c>
      <c r="X417" s="34" t="s">
        <v>207</v>
      </c>
      <c r="Y417" s="32" t="s">
        <v>211</v>
      </c>
      <c r="Z417" s="44"/>
      <c r="AA417" s="21" t="e">
        <f>VLOOKUP(W417,#REF!,2,0)</f>
        <v>#REF!</v>
      </c>
      <c r="AB417" s="44"/>
    </row>
    <row r="418" spans="1:28" s="6" customFormat="1" ht="48">
      <c r="A418" s="38">
        <v>10</v>
      </c>
      <c r="B418" s="32" t="s">
        <v>65</v>
      </c>
      <c r="C418" s="17" t="str">
        <f>VLOOKUP(B418,G2.PL1!$C$10:$D$34,2,0)</f>
        <v>Docetaxel "Ebewe"</v>
      </c>
      <c r="D418" s="17" t="str">
        <f>VLOOKUP($B418,G2.PL1!$C$10:$E$34,3,0)</f>
        <v>Docetaxel</v>
      </c>
      <c r="E418" s="17" t="str">
        <f>VLOOKUP($B418,G2.PL1!$C$10:$F$34,4,0)</f>
        <v>10mg/ml</v>
      </c>
      <c r="F418" s="17" t="str">
        <f>VLOOKUP($B418,G2.PL1!$C$10:$AF$35,5,0)</f>
        <v>Tiêm truyền tĩnh mạch</v>
      </c>
      <c r="G418" s="17" t="str">
        <f>VLOOKUP($B418,G2.PL1!$C$10:$AF$35,6,0)</f>
        <v>Dung dịch đậm đặc để pha dung dịch tiêm truyền</v>
      </c>
      <c r="H418" s="17" t="str">
        <f>VLOOKUP($B418,G2.PL1!$C$10:$AF$35,7,0)</f>
        <v>Hộp 1 lọ 2ml</v>
      </c>
      <c r="I418" s="32" t="s">
        <v>3</v>
      </c>
      <c r="J418" s="17" t="str">
        <f>VLOOKUP($B418,G2.PL1!$C$10:$AF$35,9,0)</f>
        <v xml:space="preserve"> 24 tháng</v>
      </c>
      <c r="K418" s="17" t="str">
        <f>VLOOKUP($B418,G2.PL1!$C$10:$AF$35,10,0)</f>
        <v>VN-17425-13</v>
      </c>
      <c r="L418" s="17" t="str">
        <f>VLOOKUP($B418,G2.PL1!$C$10:$AF$35,11,0)</f>
        <v>Fareva Unterach GmbH (tên cũ: Ebewe Pharma Ges.m.b.H.Nfg.KG)</v>
      </c>
      <c r="M418" s="17" t="str">
        <f>VLOOKUP($B418,G2.PL1!$C$10:$AF$35,12,0)</f>
        <v>Áo</v>
      </c>
      <c r="N418" s="17" t="str">
        <f>VLOOKUP($B418,G2.PL1!$C$10:$AF$35,13,0)</f>
        <v>Lọ</v>
      </c>
      <c r="O418" s="40">
        <v>3</v>
      </c>
      <c r="P418" s="40">
        <v>3</v>
      </c>
      <c r="Q418" s="40">
        <v>3</v>
      </c>
      <c r="R418" s="40">
        <v>3</v>
      </c>
      <c r="S418" s="40">
        <v>12</v>
      </c>
      <c r="T418" s="19">
        <f>VLOOKUP($B418,G2.PL1!$C$10:$AF$35,17,0)</f>
        <v>314668</v>
      </c>
      <c r="U418" s="18">
        <f t="shared" si="11"/>
        <v>3776016</v>
      </c>
      <c r="V418" s="19" t="str">
        <f>VLOOKUP($B418,G2.PL1!$C$10:$AF$35,30,0)</f>
        <v>Công ty Cổ phần Dược liệu Trung ương 2</v>
      </c>
      <c r="W418" s="17" t="s">
        <v>504</v>
      </c>
      <c r="X418" s="34" t="s">
        <v>219</v>
      </c>
      <c r="Y418" s="32" t="s">
        <v>505</v>
      </c>
      <c r="Z418" s="44"/>
      <c r="AA418" s="21" t="e">
        <f>VLOOKUP(W418,#REF!,2,0)</f>
        <v>#REF!</v>
      </c>
      <c r="AB418" s="44"/>
    </row>
    <row r="419" spans="1:28" s="6" customFormat="1" ht="48">
      <c r="A419" s="38">
        <v>10</v>
      </c>
      <c r="B419" s="32" t="s">
        <v>65</v>
      </c>
      <c r="C419" s="17" t="str">
        <f>VLOOKUP(B419,G2.PL1!$C$10:$D$34,2,0)</f>
        <v>Docetaxel "Ebewe"</v>
      </c>
      <c r="D419" s="17" t="str">
        <f>VLOOKUP($B419,G2.PL1!$C$10:$E$34,3,0)</f>
        <v>Docetaxel</v>
      </c>
      <c r="E419" s="17" t="str">
        <f>VLOOKUP($B419,G2.PL1!$C$10:$F$34,4,0)</f>
        <v>10mg/ml</v>
      </c>
      <c r="F419" s="17" t="str">
        <f>VLOOKUP($B419,G2.PL1!$C$10:$AF$35,5,0)</f>
        <v>Tiêm truyền tĩnh mạch</v>
      </c>
      <c r="G419" s="17" t="str">
        <f>VLOOKUP($B419,G2.PL1!$C$10:$AF$35,6,0)</f>
        <v>Dung dịch đậm đặc để pha dung dịch tiêm truyền</v>
      </c>
      <c r="H419" s="17" t="str">
        <f>VLOOKUP($B419,G2.PL1!$C$10:$AF$35,7,0)</f>
        <v>Hộp 1 lọ 2ml</v>
      </c>
      <c r="I419" s="32" t="s">
        <v>3</v>
      </c>
      <c r="J419" s="17" t="str">
        <f>VLOOKUP($B419,G2.PL1!$C$10:$AF$35,9,0)</f>
        <v xml:space="preserve"> 24 tháng</v>
      </c>
      <c r="K419" s="17" t="str">
        <f>VLOOKUP($B419,G2.PL1!$C$10:$AF$35,10,0)</f>
        <v>VN-17425-13</v>
      </c>
      <c r="L419" s="17" t="str">
        <f>VLOOKUP($B419,G2.PL1!$C$10:$AF$35,11,0)</f>
        <v>Fareva Unterach GmbH (tên cũ: Ebewe Pharma Ges.m.b.H.Nfg.KG)</v>
      </c>
      <c r="M419" s="17" t="str">
        <f>VLOOKUP($B419,G2.PL1!$C$10:$AF$35,12,0)</f>
        <v>Áo</v>
      </c>
      <c r="N419" s="17" t="str">
        <f>VLOOKUP($B419,G2.PL1!$C$10:$AF$35,13,0)</f>
        <v>Lọ</v>
      </c>
      <c r="O419" s="40">
        <v>750</v>
      </c>
      <c r="P419" s="40">
        <v>750</v>
      </c>
      <c r="Q419" s="40">
        <v>750</v>
      </c>
      <c r="R419" s="40">
        <v>750</v>
      </c>
      <c r="S419" s="40">
        <v>3000</v>
      </c>
      <c r="T419" s="19">
        <f>VLOOKUP($B419,G2.PL1!$C$10:$AF$35,17,0)</f>
        <v>314668</v>
      </c>
      <c r="U419" s="18">
        <f t="shared" si="11"/>
        <v>944004000</v>
      </c>
      <c r="V419" s="19" t="str">
        <f>VLOOKUP($B419,G2.PL1!$C$10:$AF$35,30,0)</f>
        <v>Công ty Cổ phần Dược liệu Trung ương 2</v>
      </c>
      <c r="W419" s="17" t="s">
        <v>355</v>
      </c>
      <c r="X419" s="34" t="s">
        <v>219</v>
      </c>
      <c r="Y419" s="32" t="s">
        <v>356</v>
      </c>
      <c r="Z419" s="44"/>
      <c r="AA419" s="21" t="e">
        <f>VLOOKUP(W419,#REF!,2,0)</f>
        <v>#REF!</v>
      </c>
      <c r="AB419" s="44"/>
    </row>
    <row r="420" spans="1:28" s="6" customFormat="1" ht="48">
      <c r="A420" s="38">
        <v>10</v>
      </c>
      <c r="B420" s="32" t="s">
        <v>65</v>
      </c>
      <c r="C420" s="17" t="str">
        <f>VLOOKUP(B420,G2.PL1!$C$10:$D$34,2,0)</f>
        <v>Docetaxel "Ebewe"</v>
      </c>
      <c r="D420" s="17" t="str">
        <f>VLOOKUP($B420,G2.PL1!$C$10:$E$34,3,0)</f>
        <v>Docetaxel</v>
      </c>
      <c r="E420" s="17" t="str">
        <f>VLOOKUP($B420,G2.PL1!$C$10:$F$34,4,0)</f>
        <v>10mg/ml</v>
      </c>
      <c r="F420" s="17" t="str">
        <f>VLOOKUP($B420,G2.PL1!$C$10:$AF$35,5,0)</f>
        <v>Tiêm truyền tĩnh mạch</v>
      </c>
      <c r="G420" s="17" t="str">
        <f>VLOOKUP($B420,G2.PL1!$C$10:$AF$35,6,0)</f>
        <v>Dung dịch đậm đặc để pha dung dịch tiêm truyền</v>
      </c>
      <c r="H420" s="17" t="str">
        <f>VLOOKUP($B420,G2.PL1!$C$10:$AF$35,7,0)</f>
        <v>Hộp 1 lọ 2ml</v>
      </c>
      <c r="I420" s="32" t="s">
        <v>3</v>
      </c>
      <c r="J420" s="17" t="str">
        <f>VLOOKUP($B420,G2.PL1!$C$10:$AF$35,9,0)</f>
        <v xml:space="preserve"> 24 tháng</v>
      </c>
      <c r="K420" s="17" t="str">
        <f>VLOOKUP($B420,G2.PL1!$C$10:$AF$35,10,0)</f>
        <v>VN-17425-13</v>
      </c>
      <c r="L420" s="17" t="str">
        <f>VLOOKUP($B420,G2.PL1!$C$10:$AF$35,11,0)</f>
        <v>Fareva Unterach GmbH (tên cũ: Ebewe Pharma Ges.m.b.H.Nfg.KG)</v>
      </c>
      <c r="M420" s="17" t="str">
        <f>VLOOKUP($B420,G2.PL1!$C$10:$AF$35,12,0)</f>
        <v>Áo</v>
      </c>
      <c r="N420" s="17" t="str">
        <f>VLOOKUP($B420,G2.PL1!$C$10:$AF$35,13,0)</f>
        <v>Lọ</v>
      </c>
      <c r="O420" s="40">
        <v>4</v>
      </c>
      <c r="P420" s="40">
        <v>1</v>
      </c>
      <c r="Q420" s="40">
        <v>1</v>
      </c>
      <c r="R420" s="40">
        <v>1</v>
      </c>
      <c r="S420" s="40">
        <v>7</v>
      </c>
      <c r="T420" s="19">
        <f>VLOOKUP($B420,G2.PL1!$C$10:$AF$35,17,0)</f>
        <v>314668</v>
      </c>
      <c r="U420" s="18">
        <f t="shared" si="11"/>
        <v>2202676</v>
      </c>
      <c r="V420" s="19" t="str">
        <f>VLOOKUP($B420,G2.PL1!$C$10:$AF$35,30,0)</f>
        <v>Công ty Cổ phần Dược liệu Trung ương 2</v>
      </c>
      <c r="W420" s="17" t="s">
        <v>396</v>
      </c>
      <c r="X420" s="34" t="s">
        <v>237</v>
      </c>
      <c r="Y420" s="32" t="s">
        <v>397</v>
      </c>
      <c r="Z420" s="44"/>
      <c r="AA420" s="21" t="e">
        <f>VLOOKUP(W420,#REF!,2,0)</f>
        <v>#REF!</v>
      </c>
      <c r="AB420" s="44"/>
    </row>
    <row r="421" spans="1:28" s="6" customFormat="1" ht="48">
      <c r="A421" s="38">
        <v>10</v>
      </c>
      <c r="B421" s="32" t="s">
        <v>65</v>
      </c>
      <c r="C421" s="17" t="str">
        <f>VLOOKUP(B421,G2.PL1!$C$10:$D$34,2,0)</f>
        <v>Docetaxel "Ebewe"</v>
      </c>
      <c r="D421" s="17" t="str">
        <f>VLOOKUP($B421,G2.PL1!$C$10:$E$34,3,0)</f>
        <v>Docetaxel</v>
      </c>
      <c r="E421" s="17" t="str">
        <f>VLOOKUP($B421,G2.PL1!$C$10:$F$34,4,0)</f>
        <v>10mg/ml</v>
      </c>
      <c r="F421" s="17" t="str">
        <f>VLOOKUP($B421,G2.PL1!$C$10:$AF$35,5,0)</f>
        <v>Tiêm truyền tĩnh mạch</v>
      </c>
      <c r="G421" s="17" t="str">
        <f>VLOOKUP($B421,G2.PL1!$C$10:$AF$35,6,0)</f>
        <v>Dung dịch đậm đặc để pha dung dịch tiêm truyền</v>
      </c>
      <c r="H421" s="17" t="str">
        <f>VLOOKUP($B421,G2.PL1!$C$10:$AF$35,7,0)</f>
        <v>Hộp 1 lọ 2ml</v>
      </c>
      <c r="I421" s="32" t="s">
        <v>3</v>
      </c>
      <c r="J421" s="17" t="str">
        <f>VLOOKUP($B421,G2.PL1!$C$10:$AF$35,9,0)</f>
        <v xml:space="preserve"> 24 tháng</v>
      </c>
      <c r="K421" s="17" t="str">
        <f>VLOOKUP($B421,G2.PL1!$C$10:$AF$35,10,0)</f>
        <v>VN-17425-13</v>
      </c>
      <c r="L421" s="17" t="str">
        <f>VLOOKUP($B421,G2.PL1!$C$10:$AF$35,11,0)</f>
        <v>Fareva Unterach GmbH (tên cũ: Ebewe Pharma Ges.m.b.H.Nfg.KG)</v>
      </c>
      <c r="M421" s="17" t="str">
        <f>VLOOKUP($B421,G2.PL1!$C$10:$AF$35,12,0)</f>
        <v>Áo</v>
      </c>
      <c r="N421" s="17" t="str">
        <f>VLOOKUP($B421,G2.PL1!$C$10:$AF$35,13,0)</f>
        <v>Lọ</v>
      </c>
      <c r="O421" s="40">
        <v>17</v>
      </c>
      <c r="P421" s="40">
        <v>17</v>
      </c>
      <c r="Q421" s="40">
        <v>17</v>
      </c>
      <c r="R421" s="40">
        <v>17</v>
      </c>
      <c r="S421" s="40">
        <v>68</v>
      </c>
      <c r="T421" s="19">
        <f>VLOOKUP($B421,G2.PL1!$C$10:$AF$35,17,0)</f>
        <v>314668</v>
      </c>
      <c r="U421" s="18">
        <f t="shared" si="11"/>
        <v>21397424</v>
      </c>
      <c r="V421" s="19" t="str">
        <f>VLOOKUP($B421,G2.PL1!$C$10:$AF$35,30,0)</f>
        <v>Công ty Cổ phần Dược liệu Trung ương 2</v>
      </c>
      <c r="W421" s="17" t="s">
        <v>248</v>
      </c>
      <c r="X421" s="34" t="s">
        <v>246</v>
      </c>
      <c r="Y421" s="32" t="s">
        <v>249</v>
      </c>
      <c r="Z421" s="44"/>
      <c r="AA421" s="21" t="e">
        <f>VLOOKUP(W421,#REF!,2,0)</f>
        <v>#REF!</v>
      </c>
      <c r="AB421" s="44"/>
    </row>
    <row r="422" spans="1:28" s="6" customFormat="1" ht="48">
      <c r="A422" s="38">
        <v>10</v>
      </c>
      <c r="B422" s="32" t="s">
        <v>65</v>
      </c>
      <c r="C422" s="17" t="str">
        <f>VLOOKUP(B422,G2.PL1!$C$10:$D$34,2,0)</f>
        <v>Docetaxel "Ebewe"</v>
      </c>
      <c r="D422" s="17" t="str">
        <f>VLOOKUP($B422,G2.PL1!$C$10:$E$34,3,0)</f>
        <v>Docetaxel</v>
      </c>
      <c r="E422" s="17" t="str">
        <f>VLOOKUP($B422,G2.PL1!$C$10:$F$34,4,0)</f>
        <v>10mg/ml</v>
      </c>
      <c r="F422" s="17" t="str">
        <f>VLOOKUP($B422,G2.PL1!$C$10:$AF$35,5,0)</f>
        <v>Tiêm truyền tĩnh mạch</v>
      </c>
      <c r="G422" s="17" t="str">
        <f>VLOOKUP($B422,G2.PL1!$C$10:$AF$35,6,0)</f>
        <v>Dung dịch đậm đặc để pha dung dịch tiêm truyền</v>
      </c>
      <c r="H422" s="17" t="str">
        <f>VLOOKUP($B422,G2.PL1!$C$10:$AF$35,7,0)</f>
        <v>Hộp 1 lọ 2ml</v>
      </c>
      <c r="I422" s="32" t="s">
        <v>3</v>
      </c>
      <c r="J422" s="17" t="str">
        <f>VLOOKUP($B422,G2.PL1!$C$10:$AF$35,9,0)</f>
        <v xml:space="preserve"> 24 tháng</v>
      </c>
      <c r="K422" s="17" t="str">
        <f>VLOOKUP($B422,G2.PL1!$C$10:$AF$35,10,0)</f>
        <v>VN-17425-13</v>
      </c>
      <c r="L422" s="17" t="str">
        <f>VLOOKUP($B422,G2.PL1!$C$10:$AF$35,11,0)</f>
        <v>Fareva Unterach GmbH (tên cũ: Ebewe Pharma Ges.m.b.H.Nfg.KG)</v>
      </c>
      <c r="M422" s="17" t="str">
        <f>VLOOKUP($B422,G2.PL1!$C$10:$AF$35,12,0)</f>
        <v>Áo</v>
      </c>
      <c r="N422" s="17" t="str">
        <f>VLOOKUP($B422,G2.PL1!$C$10:$AF$35,13,0)</f>
        <v>Lọ</v>
      </c>
      <c r="O422" s="40">
        <v>210</v>
      </c>
      <c r="P422" s="40">
        <v>210</v>
      </c>
      <c r="Q422" s="40">
        <v>210</v>
      </c>
      <c r="R422" s="40">
        <v>210</v>
      </c>
      <c r="S422" s="40">
        <v>840</v>
      </c>
      <c r="T422" s="19">
        <f>VLOOKUP($B422,G2.PL1!$C$10:$AF$35,17,0)</f>
        <v>314668</v>
      </c>
      <c r="U422" s="18">
        <f t="shared" si="11"/>
        <v>264321120</v>
      </c>
      <c r="V422" s="19" t="str">
        <f>VLOOKUP($B422,G2.PL1!$C$10:$AF$35,30,0)</f>
        <v>Công ty Cổ phần Dược liệu Trung ương 2</v>
      </c>
      <c r="W422" s="17" t="s">
        <v>254</v>
      </c>
      <c r="X422" s="34" t="s">
        <v>246</v>
      </c>
      <c r="Y422" s="32" t="s">
        <v>255</v>
      </c>
      <c r="Z422" s="44"/>
      <c r="AA422" s="21" t="e">
        <f>VLOOKUP(W422,#REF!,2,0)</f>
        <v>#REF!</v>
      </c>
      <c r="AB422" s="44"/>
    </row>
    <row r="423" spans="1:28" s="6" customFormat="1" ht="48">
      <c r="A423" s="38">
        <v>10</v>
      </c>
      <c r="B423" s="32" t="s">
        <v>65</v>
      </c>
      <c r="C423" s="17" t="str">
        <f>VLOOKUP(B423,G2.PL1!$C$10:$D$34,2,0)</f>
        <v>Docetaxel "Ebewe"</v>
      </c>
      <c r="D423" s="17" t="str">
        <f>VLOOKUP($B423,G2.PL1!$C$10:$E$34,3,0)</f>
        <v>Docetaxel</v>
      </c>
      <c r="E423" s="17" t="str">
        <f>VLOOKUP($B423,G2.PL1!$C$10:$F$34,4,0)</f>
        <v>10mg/ml</v>
      </c>
      <c r="F423" s="17" t="str">
        <f>VLOOKUP($B423,G2.PL1!$C$10:$AF$35,5,0)</f>
        <v>Tiêm truyền tĩnh mạch</v>
      </c>
      <c r="G423" s="17" t="str">
        <f>VLOOKUP($B423,G2.PL1!$C$10:$AF$35,6,0)</f>
        <v>Dung dịch đậm đặc để pha dung dịch tiêm truyền</v>
      </c>
      <c r="H423" s="17" t="str">
        <f>VLOOKUP($B423,G2.PL1!$C$10:$AF$35,7,0)</f>
        <v>Hộp 1 lọ 2ml</v>
      </c>
      <c r="I423" s="32" t="s">
        <v>3</v>
      </c>
      <c r="J423" s="17" t="str">
        <f>VLOOKUP($B423,G2.PL1!$C$10:$AF$35,9,0)</f>
        <v xml:space="preserve"> 24 tháng</v>
      </c>
      <c r="K423" s="17" t="str">
        <f>VLOOKUP($B423,G2.PL1!$C$10:$AF$35,10,0)</f>
        <v>VN-17425-13</v>
      </c>
      <c r="L423" s="17" t="str">
        <f>VLOOKUP($B423,G2.PL1!$C$10:$AF$35,11,0)</f>
        <v>Fareva Unterach GmbH (tên cũ: Ebewe Pharma Ges.m.b.H.Nfg.KG)</v>
      </c>
      <c r="M423" s="17" t="str">
        <f>VLOOKUP($B423,G2.PL1!$C$10:$AF$35,12,0)</f>
        <v>Áo</v>
      </c>
      <c r="N423" s="17" t="str">
        <f>VLOOKUP($B423,G2.PL1!$C$10:$AF$35,13,0)</f>
        <v>Lọ</v>
      </c>
      <c r="O423" s="40">
        <v>35</v>
      </c>
      <c r="P423" s="40">
        <v>40</v>
      </c>
      <c r="Q423" s="40">
        <v>45</v>
      </c>
      <c r="R423" s="40">
        <v>50</v>
      </c>
      <c r="S423" s="40">
        <v>170</v>
      </c>
      <c r="T423" s="19">
        <f>VLOOKUP($B423,G2.PL1!$C$10:$AF$35,17,0)</f>
        <v>314668</v>
      </c>
      <c r="U423" s="18">
        <f t="shared" si="11"/>
        <v>53493560</v>
      </c>
      <c r="V423" s="19" t="str">
        <f>VLOOKUP($B423,G2.PL1!$C$10:$AF$35,30,0)</f>
        <v>Công ty Cổ phần Dược liệu Trung ương 2</v>
      </c>
      <c r="W423" s="17" t="s">
        <v>365</v>
      </c>
      <c r="X423" s="34" t="s">
        <v>264</v>
      </c>
      <c r="Y423" s="32" t="s">
        <v>366</v>
      </c>
      <c r="Z423" s="44"/>
      <c r="AA423" s="21" t="e">
        <f>VLOOKUP(W423,#REF!,2,0)</f>
        <v>#REF!</v>
      </c>
      <c r="AB423" s="44"/>
    </row>
    <row r="424" spans="1:28" s="6" customFormat="1" ht="48">
      <c r="A424" s="38">
        <v>10</v>
      </c>
      <c r="B424" s="32" t="s">
        <v>65</v>
      </c>
      <c r="C424" s="17" t="str">
        <f>VLOOKUP(B424,G2.PL1!$C$10:$D$34,2,0)</f>
        <v>Docetaxel "Ebewe"</v>
      </c>
      <c r="D424" s="17" t="str">
        <f>VLOOKUP($B424,G2.PL1!$C$10:$E$34,3,0)</f>
        <v>Docetaxel</v>
      </c>
      <c r="E424" s="17" t="str">
        <f>VLOOKUP($B424,G2.PL1!$C$10:$F$34,4,0)</f>
        <v>10mg/ml</v>
      </c>
      <c r="F424" s="17" t="str">
        <f>VLOOKUP($B424,G2.PL1!$C$10:$AF$35,5,0)</f>
        <v>Tiêm truyền tĩnh mạch</v>
      </c>
      <c r="G424" s="17" t="str">
        <f>VLOOKUP($B424,G2.PL1!$C$10:$AF$35,6,0)</f>
        <v>Dung dịch đậm đặc để pha dung dịch tiêm truyền</v>
      </c>
      <c r="H424" s="17" t="str">
        <f>VLOOKUP($B424,G2.PL1!$C$10:$AF$35,7,0)</f>
        <v>Hộp 1 lọ 2ml</v>
      </c>
      <c r="I424" s="32" t="s">
        <v>3</v>
      </c>
      <c r="J424" s="17" t="str">
        <f>VLOOKUP($B424,G2.PL1!$C$10:$AF$35,9,0)</f>
        <v xml:space="preserve"> 24 tháng</v>
      </c>
      <c r="K424" s="17" t="str">
        <f>VLOOKUP($B424,G2.PL1!$C$10:$AF$35,10,0)</f>
        <v>VN-17425-13</v>
      </c>
      <c r="L424" s="17" t="str">
        <f>VLOOKUP($B424,G2.PL1!$C$10:$AF$35,11,0)</f>
        <v>Fareva Unterach GmbH (tên cũ: Ebewe Pharma Ges.m.b.H.Nfg.KG)</v>
      </c>
      <c r="M424" s="17" t="str">
        <f>VLOOKUP($B424,G2.PL1!$C$10:$AF$35,12,0)</f>
        <v>Áo</v>
      </c>
      <c r="N424" s="17" t="str">
        <f>VLOOKUP($B424,G2.PL1!$C$10:$AF$35,13,0)</f>
        <v>Lọ</v>
      </c>
      <c r="O424" s="40">
        <v>100</v>
      </c>
      <c r="P424" s="40">
        <v>100</v>
      </c>
      <c r="Q424" s="40">
        <v>100</v>
      </c>
      <c r="R424" s="40">
        <v>100</v>
      </c>
      <c r="S424" s="40">
        <v>400</v>
      </c>
      <c r="T424" s="19">
        <f>VLOOKUP($B424,G2.PL1!$C$10:$AF$35,17,0)</f>
        <v>314668</v>
      </c>
      <c r="U424" s="18">
        <f t="shared" si="11"/>
        <v>125867200</v>
      </c>
      <c r="V424" s="19" t="str">
        <f>VLOOKUP($B424,G2.PL1!$C$10:$AF$35,30,0)</f>
        <v>Công ty Cổ phần Dược liệu Trung ương 2</v>
      </c>
      <c r="W424" s="17" t="s">
        <v>266</v>
      </c>
      <c r="X424" s="34" t="s">
        <v>267</v>
      </c>
      <c r="Y424" s="32" t="s">
        <v>268</v>
      </c>
      <c r="Z424" s="44"/>
      <c r="AA424" s="21" t="e">
        <f>VLOOKUP(W424,#REF!,2,0)</f>
        <v>#REF!</v>
      </c>
      <c r="AB424" s="44"/>
    </row>
    <row r="425" spans="1:28" s="6" customFormat="1" ht="48">
      <c r="A425" s="38">
        <v>10</v>
      </c>
      <c r="B425" s="32" t="s">
        <v>65</v>
      </c>
      <c r="C425" s="17" t="str">
        <f>VLOOKUP(B425,G2.PL1!$C$10:$D$34,2,0)</f>
        <v>Docetaxel "Ebewe"</v>
      </c>
      <c r="D425" s="17" t="str">
        <f>VLOOKUP($B425,G2.PL1!$C$10:$E$34,3,0)</f>
        <v>Docetaxel</v>
      </c>
      <c r="E425" s="17" t="str">
        <f>VLOOKUP($B425,G2.PL1!$C$10:$F$34,4,0)</f>
        <v>10mg/ml</v>
      </c>
      <c r="F425" s="17" t="str">
        <f>VLOOKUP($B425,G2.PL1!$C$10:$AF$35,5,0)</f>
        <v>Tiêm truyền tĩnh mạch</v>
      </c>
      <c r="G425" s="17" t="str">
        <f>VLOOKUP($B425,G2.PL1!$C$10:$AF$35,6,0)</f>
        <v>Dung dịch đậm đặc để pha dung dịch tiêm truyền</v>
      </c>
      <c r="H425" s="17" t="str">
        <f>VLOOKUP($B425,G2.PL1!$C$10:$AF$35,7,0)</f>
        <v>Hộp 1 lọ 2ml</v>
      </c>
      <c r="I425" s="32" t="s">
        <v>3</v>
      </c>
      <c r="J425" s="17" t="str">
        <f>VLOOKUP($B425,G2.PL1!$C$10:$AF$35,9,0)</f>
        <v xml:space="preserve"> 24 tháng</v>
      </c>
      <c r="K425" s="17" t="str">
        <f>VLOOKUP($B425,G2.PL1!$C$10:$AF$35,10,0)</f>
        <v>VN-17425-13</v>
      </c>
      <c r="L425" s="17" t="str">
        <f>VLOOKUP($B425,G2.PL1!$C$10:$AF$35,11,0)</f>
        <v>Fareva Unterach GmbH (tên cũ: Ebewe Pharma Ges.m.b.H.Nfg.KG)</v>
      </c>
      <c r="M425" s="17" t="str">
        <f>VLOOKUP($B425,G2.PL1!$C$10:$AF$35,12,0)</f>
        <v>Áo</v>
      </c>
      <c r="N425" s="17" t="str">
        <f>VLOOKUP($B425,G2.PL1!$C$10:$AF$35,13,0)</f>
        <v>Lọ</v>
      </c>
      <c r="O425" s="40">
        <v>400</v>
      </c>
      <c r="P425" s="40">
        <v>400</v>
      </c>
      <c r="Q425" s="40">
        <v>400</v>
      </c>
      <c r="R425" s="40">
        <v>400</v>
      </c>
      <c r="S425" s="40">
        <v>1600</v>
      </c>
      <c r="T425" s="19">
        <f>VLOOKUP($B425,G2.PL1!$C$10:$AF$35,17,0)</f>
        <v>314668</v>
      </c>
      <c r="U425" s="18">
        <f t="shared" si="11"/>
        <v>503468800</v>
      </c>
      <c r="V425" s="19" t="str">
        <f>VLOOKUP($B425,G2.PL1!$C$10:$AF$35,30,0)</f>
        <v>Công ty Cổ phần Dược liệu Trung ương 2</v>
      </c>
      <c r="W425" s="17" t="s">
        <v>400</v>
      </c>
      <c r="X425" s="34" t="s">
        <v>267</v>
      </c>
      <c r="Y425" s="32" t="s">
        <v>401</v>
      </c>
      <c r="Z425" s="44"/>
      <c r="AA425" s="21" t="e">
        <f>VLOOKUP(W425,#REF!,2,0)</f>
        <v>#REF!</v>
      </c>
      <c r="AB425" s="44"/>
    </row>
    <row r="426" spans="1:28" s="6" customFormat="1" ht="48">
      <c r="A426" s="38">
        <v>10</v>
      </c>
      <c r="B426" s="32" t="s">
        <v>65</v>
      </c>
      <c r="C426" s="17" t="str">
        <f>VLOOKUP(B426,G2.PL1!$C$10:$D$34,2,0)</f>
        <v>Docetaxel "Ebewe"</v>
      </c>
      <c r="D426" s="17" t="str">
        <f>VLOOKUP($B426,G2.PL1!$C$10:$E$34,3,0)</f>
        <v>Docetaxel</v>
      </c>
      <c r="E426" s="17" t="str">
        <f>VLOOKUP($B426,G2.PL1!$C$10:$F$34,4,0)</f>
        <v>10mg/ml</v>
      </c>
      <c r="F426" s="17" t="str">
        <f>VLOOKUP($B426,G2.PL1!$C$10:$AF$35,5,0)</f>
        <v>Tiêm truyền tĩnh mạch</v>
      </c>
      <c r="G426" s="17" t="str">
        <f>VLOOKUP($B426,G2.PL1!$C$10:$AF$35,6,0)</f>
        <v>Dung dịch đậm đặc để pha dung dịch tiêm truyền</v>
      </c>
      <c r="H426" s="17" t="str">
        <f>VLOOKUP($B426,G2.PL1!$C$10:$AF$35,7,0)</f>
        <v>Hộp 1 lọ 2ml</v>
      </c>
      <c r="I426" s="32" t="s">
        <v>3</v>
      </c>
      <c r="J426" s="17" t="str">
        <f>VLOOKUP($B426,G2.PL1!$C$10:$AF$35,9,0)</f>
        <v xml:space="preserve"> 24 tháng</v>
      </c>
      <c r="K426" s="17" t="str">
        <f>VLOOKUP($B426,G2.PL1!$C$10:$AF$35,10,0)</f>
        <v>VN-17425-13</v>
      </c>
      <c r="L426" s="17" t="str">
        <f>VLOOKUP($B426,G2.PL1!$C$10:$AF$35,11,0)</f>
        <v>Fareva Unterach GmbH (tên cũ: Ebewe Pharma Ges.m.b.H.Nfg.KG)</v>
      </c>
      <c r="M426" s="17" t="str">
        <f>VLOOKUP($B426,G2.PL1!$C$10:$AF$35,12,0)</f>
        <v>Áo</v>
      </c>
      <c r="N426" s="17" t="str">
        <f>VLOOKUP($B426,G2.PL1!$C$10:$AF$35,13,0)</f>
        <v>Lọ</v>
      </c>
      <c r="O426" s="40">
        <v>750</v>
      </c>
      <c r="P426" s="40">
        <v>750</v>
      </c>
      <c r="Q426" s="40">
        <v>750</v>
      </c>
      <c r="R426" s="40">
        <v>750</v>
      </c>
      <c r="S426" s="40">
        <v>3000</v>
      </c>
      <c r="T426" s="19">
        <f>VLOOKUP($B426,G2.PL1!$C$10:$AF$35,17,0)</f>
        <v>314668</v>
      </c>
      <c r="U426" s="18">
        <f t="shared" si="11"/>
        <v>944004000</v>
      </c>
      <c r="V426" s="19" t="str">
        <f>VLOOKUP($B426,G2.PL1!$C$10:$AF$35,30,0)</f>
        <v>Công ty Cổ phần Dược liệu Trung ương 2</v>
      </c>
      <c r="W426" s="17" t="s">
        <v>273</v>
      </c>
      <c r="X426" s="34" t="s">
        <v>267</v>
      </c>
      <c r="Y426" s="22">
        <v>38744</v>
      </c>
      <c r="Z426" s="44"/>
      <c r="AA426" s="21" t="e">
        <f>VLOOKUP(W426,#REF!,2,0)</f>
        <v>#REF!</v>
      </c>
      <c r="AB426" s="44"/>
    </row>
    <row r="427" spans="1:28" s="6" customFormat="1" ht="48">
      <c r="A427" s="38">
        <v>10</v>
      </c>
      <c r="B427" s="32" t="s">
        <v>65</v>
      </c>
      <c r="C427" s="17" t="str">
        <f>VLOOKUP(B427,G2.PL1!$C$10:$D$34,2,0)</f>
        <v>Docetaxel "Ebewe"</v>
      </c>
      <c r="D427" s="17" t="str">
        <f>VLOOKUP($B427,G2.PL1!$C$10:$E$34,3,0)</f>
        <v>Docetaxel</v>
      </c>
      <c r="E427" s="17" t="str">
        <f>VLOOKUP($B427,G2.PL1!$C$10:$F$34,4,0)</f>
        <v>10mg/ml</v>
      </c>
      <c r="F427" s="17" t="str">
        <f>VLOOKUP($B427,G2.PL1!$C$10:$AF$35,5,0)</f>
        <v>Tiêm truyền tĩnh mạch</v>
      </c>
      <c r="G427" s="17" t="str">
        <f>VLOOKUP($B427,G2.PL1!$C$10:$AF$35,6,0)</f>
        <v>Dung dịch đậm đặc để pha dung dịch tiêm truyền</v>
      </c>
      <c r="H427" s="17" t="str">
        <f>VLOOKUP($B427,G2.PL1!$C$10:$AF$35,7,0)</f>
        <v>Hộp 1 lọ 2ml</v>
      </c>
      <c r="I427" s="32" t="s">
        <v>3</v>
      </c>
      <c r="J427" s="17" t="str">
        <f>VLOOKUP($B427,G2.PL1!$C$10:$AF$35,9,0)</f>
        <v xml:space="preserve"> 24 tháng</v>
      </c>
      <c r="K427" s="17" t="str">
        <f>VLOOKUP($B427,G2.PL1!$C$10:$AF$35,10,0)</f>
        <v>VN-17425-13</v>
      </c>
      <c r="L427" s="17" t="str">
        <f>VLOOKUP($B427,G2.PL1!$C$10:$AF$35,11,0)</f>
        <v>Fareva Unterach GmbH (tên cũ: Ebewe Pharma Ges.m.b.H.Nfg.KG)</v>
      </c>
      <c r="M427" s="17" t="str">
        <f>VLOOKUP($B427,G2.PL1!$C$10:$AF$35,12,0)</f>
        <v>Áo</v>
      </c>
      <c r="N427" s="17" t="str">
        <f>VLOOKUP($B427,G2.PL1!$C$10:$AF$35,13,0)</f>
        <v>Lọ</v>
      </c>
      <c r="O427" s="40">
        <v>65</v>
      </c>
      <c r="P427" s="40">
        <v>65</v>
      </c>
      <c r="Q427" s="40">
        <v>65</v>
      </c>
      <c r="R427" s="40">
        <v>65</v>
      </c>
      <c r="S427" s="40">
        <v>260</v>
      </c>
      <c r="T427" s="19">
        <f>VLOOKUP($B427,G2.PL1!$C$10:$AF$35,17,0)</f>
        <v>314668</v>
      </c>
      <c r="U427" s="18">
        <f t="shared" si="11"/>
        <v>81813680</v>
      </c>
      <c r="V427" s="19" t="str">
        <f>VLOOKUP($B427,G2.PL1!$C$10:$AF$35,30,0)</f>
        <v>Công ty Cổ phần Dược liệu Trung ương 2</v>
      </c>
      <c r="W427" s="17" t="s">
        <v>274</v>
      </c>
      <c r="X427" s="34" t="s">
        <v>275</v>
      </c>
      <c r="Y427" s="32" t="s">
        <v>276</v>
      </c>
      <c r="Z427" s="44"/>
      <c r="AA427" s="21" t="e">
        <f>VLOOKUP(W427,#REF!,2,0)</f>
        <v>#REF!</v>
      </c>
      <c r="AB427" s="44"/>
    </row>
    <row r="428" spans="1:28" ht="48">
      <c r="A428" s="38">
        <v>10</v>
      </c>
      <c r="B428" s="38" t="s">
        <v>65</v>
      </c>
      <c r="C428" s="17" t="str">
        <f>VLOOKUP(B428,G2.PL1!$C$10:$D$34,2,0)</f>
        <v>Docetaxel "Ebewe"</v>
      </c>
      <c r="D428" s="17" t="str">
        <f>VLOOKUP($B428,G2.PL1!$C$10:$E$34,3,0)</f>
        <v>Docetaxel</v>
      </c>
      <c r="E428" s="17" t="str">
        <f>VLOOKUP($B428,G2.PL1!$C$10:$F$34,4,0)</f>
        <v>10mg/ml</v>
      </c>
      <c r="F428" s="17" t="str">
        <f>VLOOKUP($B428,G2.PL1!$C$10:$AF$35,5,0)</f>
        <v>Tiêm truyền tĩnh mạch</v>
      </c>
      <c r="G428" s="17" t="str">
        <f>VLOOKUP($B428,G2.PL1!$C$10:$AF$35,6,0)</f>
        <v>Dung dịch đậm đặc để pha dung dịch tiêm truyền</v>
      </c>
      <c r="H428" s="17" t="str">
        <f>VLOOKUP($B428,G2.PL1!$C$10:$AF$35,7,0)</f>
        <v>Hộp 1 lọ 2ml</v>
      </c>
      <c r="I428" s="38" t="s">
        <v>3</v>
      </c>
      <c r="J428" s="17" t="str">
        <f>VLOOKUP($B428,G2.PL1!$C$10:$AF$35,9,0)</f>
        <v xml:space="preserve"> 24 tháng</v>
      </c>
      <c r="K428" s="17" t="str">
        <f>VLOOKUP($B428,G2.PL1!$C$10:$AF$35,10,0)</f>
        <v>VN-17425-13</v>
      </c>
      <c r="L428" s="17" t="str">
        <f>VLOOKUP($B428,G2.PL1!$C$10:$AF$35,11,0)</f>
        <v>Fareva Unterach GmbH (tên cũ: Ebewe Pharma Ges.m.b.H.Nfg.KG)</v>
      </c>
      <c r="M428" s="17" t="str">
        <f>VLOOKUP($B428,G2.PL1!$C$10:$AF$35,12,0)</f>
        <v>Áo</v>
      </c>
      <c r="N428" s="17" t="str">
        <f>VLOOKUP($B428,G2.PL1!$C$10:$AF$35,13,0)</f>
        <v>Lọ</v>
      </c>
      <c r="O428" s="39">
        <v>20</v>
      </c>
      <c r="P428" s="39">
        <v>20</v>
      </c>
      <c r="Q428" s="39">
        <v>20</v>
      </c>
      <c r="R428" s="39">
        <v>20</v>
      </c>
      <c r="S428" s="40">
        <v>80</v>
      </c>
      <c r="T428" s="19">
        <f>VLOOKUP($B428,G2.PL1!$C$10:$AF$35,17,0)</f>
        <v>314668</v>
      </c>
      <c r="U428" s="18">
        <f t="shared" si="11"/>
        <v>25173440</v>
      </c>
      <c r="V428" s="19" t="str">
        <f>VLOOKUP($B428,G2.PL1!$C$10:$AF$35,30,0)</f>
        <v>Công ty Cổ phần Dược liệu Trung ương 2</v>
      </c>
      <c r="W428" s="17" t="s">
        <v>309</v>
      </c>
      <c r="X428" s="56" t="s">
        <v>154</v>
      </c>
      <c r="Y428" s="41" t="s">
        <v>310</v>
      </c>
      <c r="Z428" s="16"/>
      <c r="AA428" s="21" t="e">
        <f>VLOOKUP(W428,#REF!,2,0)</f>
        <v>#REF!</v>
      </c>
      <c r="AB428" s="16"/>
    </row>
    <row r="429" spans="1:28" ht="48">
      <c r="A429" s="38">
        <v>10</v>
      </c>
      <c r="B429" s="38" t="s">
        <v>65</v>
      </c>
      <c r="C429" s="17" t="str">
        <f>VLOOKUP(B429,G2.PL1!$C$10:$D$34,2,0)</f>
        <v>Docetaxel "Ebewe"</v>
      </c>
      <c r="D429" s="17" t="str">
        <f>VLOOKUP($B429,G2.PL1!$C$10:$E$34,3,0)</f>
        <v>Docetaxel</v>
      </c>
      <c r="E429" s="17" t="str">
        <f>VLOOKUP($B429,G2.PL1!$C$10:$F$34,4,0)</f>
        <v>10mg/ml</v>
      </c>
      <c r="F429" s="17" t="str">
        <f>VLOOKUP($B429,G2.PL1!$C$10:$AF$35,5,0)</f>
        <v>Tiêm truyền tĩnh mạch</v>
      </c>
      <c r="G429" s="17" t="str">
        <f>VLOOKUP($B429,G2.PL1!$C$10:$AF$35,6,0)</f>
        <v>Dung dịch đậm đặc để pha dung dịch tiêm truyền</v>
      </c>
      <c r="H429" s="17" t="str">
        <f>VLOOKUP($B429,G2.PL1!$C$10:$AF$35,7,0)</f>
        <v>Hộp 1 lọ 2ml</v>
      </c>
      <c r="I429" s="38" t="s">
        <v>3</v>
      </c>
      <c r="J429" s="17" t="str">
        <f>VLOOKUP($B429,G2.PL1!$C$10:$AF$35,9,0)</f>
        <v xml:space="preserve"> 24 tháng</v>
      </c>
      <c r="K429" s="17" t="str">
        <f>VLOOKUP($B429,G2.PL1!$C$10:$AF$35,10,0)</f>
        <v>VN-17425-13</v>
      </c>
      <c r="L429" s="17" t="str">
        <f>VLOOKUP($B429,G2.PL1!$C$10:$AF$35,11,0)</f>
        <v>Fareva Unterach GmbH (tên cũ: Ebewe Pharma Ges.m.b.H.Nfg.KG)</v>
      </c>
      <c r="M429" s="17" t="str">
        <f>VLOOKUP($B429,G2.PL1!$C$10:$AF$35,12,0)</f>
        <v>Áo</v>
      </c>
      <c r="N429" s="17" t="str">
        <f>VLOOKUP($B429,G2.PL1!$C$10:$AF$35,13,0)</f>
        <v>Lọ</v>
      </c>
      <c r="O429" s="39">
        <v>52</v>
      </c>
      <c r="P429" s="39">
        <v>52</v>
      </c>
      <c r="Q429" s="39">
        <v>52</v>
      </c>
      <c r="R429" s="39">
        <v>52</v>
      </c>
      <c r="S429" s="40">
        <v>208</v>
      </c>
      <c r="T429" s="19">
        <f>VLOOKUP($B429,G2.PL1!$C$10:$AF$35,17,0)</f>
        <v>314668</v>
      </c>
      <c r="U429" s="18">
        <f t="shared" si="11"/>
        <v>65450944</v>
      </c>
      <c r="V429" s="19" t="str">
        <f>VLOOKUP($B429,G2.PL1!$C$10:$AF$35,30,0)</f>
        <v>Công ty Cổ phần Dược liệu Trung ương 2</v>
      </c>
      <c r="W429" s="17" t="s">
        <v>164</v>
      </c>
      <c r="X429" s="56" t="s">
        <v>154</v>
      </c>
      <c r="Y429" s="41" t="s">
        <v>165</v>
      </c>
      <c r="Z429" s="16"/>
      <c r="AA429" s="21" t="e">
        <f>VLOOKUP(W429,#REF!,2,0)</f>
        <v>#REF!</v>
      </c>
      <c r="AB429" s="16"/>
    </row>
    <row r="430" spans="1:28" ht="48">
      <c r="A430" s="38">
        <v>10</v>
      </c>
      <c r="B430" s="38" t="s">
        <v>65</v>
      </c>
      <c r="C430" s="17" t="str">
        <f>VLOOKUP(B430,G2.PL1!$C$10:$D$34,2,0)</f>
        <v>Docetaxel "Ebewe"</v>
      </c>
      <c r="D430" s="17" t="str">
        <f>VLOOKUP($B430,G2.PL1!$C$10:$E$34,3,0)</f>
        <v>Docetaxel</v>
      </c>
      <c r="E430" s="17" t="str">
        <f>VLOOKUP($B430,G2.PL1!$C$10:$F$34,4,0)</f>
        <v>10mg/ml</v>
      </c>
      <c r="F430" s="17" t="str">
        <f>VLOOKUP($B430,G2.PL1!$C$10:$AF$35,5,0)</f>
        <v>Tiêm truyền tĩnh mạch</v>
      </c>
      <c r="G430" s="17" t="str">
        <f>VLOOKUP($B430,G2.PL1!$C$10:$AF$35,6,0)</f>
        <v>Dung dịch đậm đặc để pha dung dịch tiêm truyền</v>
      </c>
      <c r="H430" s="17" t="str">
        <f>VLOOKUP($B430,G2.PL1!$C$10:$AF$35,7,0)</f>
        <v>Hộp 1 lọ 2ml</v>
      </c>
      <c r="I430" s="38" t="s">
        <v>3</v>
      </c>
      <c r="J430" s="17" t="str">
        <f>VLOOKUP($B430,G2.PL1!$C$10:$AF$35,9,0)</f>
        <v xml:space="preserve"> 24 tháng</v>
      </c>
      <c r="K430" s="17" t="str">
        <f>VLOOKUP($B430,G2.PL1!$C$10:$AF$35,10,0)</f>
        <v>VN-17425-13</v>
      </c>
      <c r="L430" s="17" t="str">
        <f>VLOOKUP($B430,G2.PL1!$C$10:$AF$35,11,0)</f>
        <v>Fareva Unterach GmbH (tên cũ: Ebewe Pharma Ges.m.b.H.Nfg.KG)</v>
      </c>
      <c r="M430" s="17" t="str">
        <f>VLOOKUP($B430,G2.PL1!$C$10:$AF$35,12,0)</f>
        <v>Áo</v>
      </c>
      <c r="N430" s="17" t="str">
        <f>VLOOKUP($B430,G2.PL1!$C$10:$AF$35,13,0)</f>
        <v>Lọ</v>
      </c>
      <c r="O430" s="39">
        <v>20</v>
      </c>
      <c r="P430" s="39">
        <v>20</v>
      </c>
      <c r="Q430" s="39">
        <v>20</v>
      </c>
      <c r="R430" s="39">
        <v>20</v>
      </c>
      <c r="S430" s="40">
        <v>80</v>
      </c>
      <c r="T430" s="19">
        <f>VLOOKUP($B430,G2.PL1!$C$10:$AF$35,17,0)</f>
        <v>314668</v>
      </c>
      <c r="U430" s="18">
        <f t="shared" si="11"/>
        <v>25173440</v>
      </c>
      <c r="V430" s="19" t="str">
        <f>VLOOKUP($B430,G2.PL1!$C$10:$AF$35,30,0)</f>
        <v>Công ty Cổ phần Dược liệu Trung ương 2</v>
      </c>
      <c r="W430" s="17" t="s">
        <v>168</v>
      </c>
      <c r="X430" s="56" t="s">
        <v>154</v>
      </c>
      <c r="Y430" s="41" t="s">
        <v>169</v>
      </c>
      <c r="Z430" s="16"/>
      <c r="AA430" s="21" t="e">
        <f>VLOOKUP(W430,#REF!,2,0)</f>
        <v>#REF!</v>
      </c>
      <c r="AB430" s="16"/>
    </row>
    <row r="431" spans="1:28" s="14" customFormat="1" ht="48">
      <c r="A431" s="35">
        <v>10</v>
      </c>
      <c r="B431" s="35" t="s">
        <v>65</v>
      </c>
      <c r="C431" s="17" t="str">
        <f>VLOOKUP(B431,G2.PL1!$C$10:$D$34,2,0)</f>
        <v>Docetaxel "Ebewe"</v>
      </c>
      <c r="D431" s="17" t="str">
        <f>VLOOKUP($B431,G2.PL1!$C$10:$E$34,3,0)</f>
        <v>Docetaxel</v>
      </c>
      <c r="E431" s="17" t="str">
        <f>VLOOKUP($B431,G2.PL1!$C$10:$F$34,4,0)</f>
        <v>10mg/ml</v>
      </c>
      <c r="F431" s="17" t="str">
        <f>VLOOKUP($B431,G2.PL1!$C$10:$AF$35,5,0)</f>
        <v>Tiêm truyền tĩnh mạch</v>
      </c>
      <c r="G431" s="17" t="str">
        <f>VLOOKUP($B431,G2.PL1!$C$10:$AF$35,6,0)</f>
        <v>Dung dịch đậm đặc để pha dung dịch tiêm truyền</v>
      </c>
      <c r="H431" s="17" t="str">
        <f>VLOOKUP($B431,G2.PL1!$C$10:$AF$35,7,0)</f>
        <v>Hộp 1 lọ 2ml</v>
      </c>
      <c r="I431" s="35" t="s">
        <v>3</v>
      </c>
      <c r="J431" s="17" t="str">
        <f>VLOOKUP($B431,G2.PL1!$C$10:$AF$35,9,0)</f>
        <v xml:space="preserve"> 24 tháng</v>
      </c>
      <c r="K431" s="17" t="str">
        <f>VLOOKUP($B431,G2.PL1!$C$10:$AF$35,10,0)</f>
        <v>VN-17425-13</v>
      </c>
      <c r="L431" s="17" t="str">
        <f>VLOOKUP($B431,G2.PL1!$C$10:$AF$35,11,0)</f>
        <v>Fareva Unterach GmbH (tên cũ: Ebewe Pharma Ges.m.b.H.Nfg.KG)</v>
      </c>
      <c r="M431" s="17" t="str">
        <f>VLOOKUP($B431,G2.PL1!$C$10:$AF$35,12,0)</f>
        <v>Áo</v>
      </c>
      <c r="N431" s="17" t="str">
        <f>VLOOKUP($B431,G2.PL1!$C$10:$AF$35,13,0)</f>
        <v>Lọ</v>
      </c>
      <c r="O431" s="42">
        <f>SUBTOTAL(9,O412:O430)</f>
        <v>3219</v>
      </c>
      <c r="P431" s="42">
        <f t="shared" ref="P431:S431" si="13">SUBTOTAL(9,P412:P430)</f>
        <v>3221</v>
      </c>
      <c r="Q431" s="42">
        <f t="shared" si="13"/>
        <v>3228</v>
      </c>
      <c r="R431" s="42">
        <f t="shared" si="13"/>
        <v>3273</v>
      </c>
      <c r="S431" s="42">
        <f t="shared" si="13"/>
        <v>12941</v>
      </c>
      <c r="T431" s="19">
        <f>VLOOKUP($B431,G2.PL1!$C$10:$AF$35,17,0)</f>
        <v>314668</v>
      </c>
      <c r="U431" s="58">
        <f t="shared" si="11"/>
        <v>4072118588</v>
      </c>
      <c r="V431" s="19" t="str">
        <f>VLOOKUP($B431,G2.PL1!$C$10:$AF$35,30,0)</f>
        <v>Công ty Cổ phần Dược liệu Trung ương 2</v>
      </c>
      <c r="W431" s="57"/>
      <c r="X431" s="36"/>
      <c r="Y431" s="35"/>
      <c r="Z431" s="43"/>
      <c r="AA431" s="21" t="e">
        <f>VLOOKUP(W431,#REF!,2,0)</f>
        <v>#REF!</v>
      </c>
      <c r="AB431" s="43"/>
    </row>
    <row r="432" spans="1:28" ht="48">
      <c r="A432" s="38">
        <v>11</v>
      </c>
      <c r="B432" s="38" t="s">
        <v>63</v>
      </c>
      <c r="C432" s="17" t="str">
        <f>VLOOKUP(B432,G2.PL1!$C$10:$D$34,2,0)</f>
        <v>Docetaxel "Ebewe"</v>
      </c>
      <c r="D432" s="17" t="str">
        <f>VLOOKUP($B432,G2.PL1!$C$10:$E$34,3,0)</f>
        <v>Docetaxel</v>
      </c>
      <c r="E432" s="17" t="str">
        <f>VLOOKUP($B432,G2.PL1!$C$10:$F$34,4,0)</f>
        <v>10mg/ml</v>
      </c>
      <c r="F432" s="17" t="str">
        <f>VLOOKUP($B432,G2.PL1!$C$10:$AF$35,5,0)</f>
        <v>Tiêm truyền tĩnh mạch</v>
      </c>
      <c r="G432" s="17" t="str">
        <f>VLOOKUP($B432,G2.PL1!$C$10:$AF$35,6,0)</f>
        <v>Dung dịch đậm đặc để pha dung dịch tiêm truyền</v>
      </c>
      <c r="H432" s="17" t="str">
        <f>VLOOKUP($B432,G2.PL1!$C$10:$AF$35,7,0)</f>
        <v>Hộp 1 lọ 8 ml</v>
      </c>
      <c r="I432" s="38" t="s">
        <v>3</v>
      </c>
      <c r="J432" s="17" t="str">
        <f>VLOOKUP($B432,G2.PL1!$C$10:$AF$35,9,0)</f>
        <v>24 tháng</v>
      </c>
      <c r="K432" s="17" t="str">
        <f>VLOOKUP($B432,G2.PL1!$C$10:$AF$35,10,0)</f>
        <v>VN-17425-13</v>
      </c>
      <c r="L432" s="17" t="str">
        <f>VLOOKUP($B432,G2.PL1!$C$10:$AF$35,11,0)</f>
        <v>Fareva Unterach GmbH (tên cũ: Ebewe Pharma Ges.m.b.H.Nfg.KG)</v>
      </c>
      <c r="M432" s="17" t="str">
        <f>VLOOKUP($B432,G2.PL1!$C$10:$AF$35,12,0)</f>
        <v>Áo</v>
      </c>
      <c r="N432" s="17" t="str">
        <f>VLOOKUP($B432,G2.PL1!$C$10:$AF$35,13,0)</f>
        <v>Lọ</v>
      </c>
      <c r="O432" s="39">
        <v>60</v>
      </c>
      <c r="P432" s="39">
        <v>60</v>
      </c>
      <c r="Q432" s="39">
        <v>60</v>
      </c>
      <c r="R432" s="39">
        <v>60</v>
      </c>
      <c r="S432" s="40">
        <v>240</v>
      </c>
      <c r="T432" s="19">
        <f>VLOOKUP($B432,G2.PL1!$C$10:$AF$35,17,0)</f>
        <v>668439</v>
      </c>
      <c r="U432" s="18">
        <f t="shared" si="11"/>
        <v>160425360</v>
      </c>
      <c r="V432" s="19" t="str">
        <f>VLOOKUP($B432,G2.PL1!$C$10:$AF$35,30,0)</f>
        <v>Công ty Cổ phần Dược liệu Trung ương 2</v>
      </c>
      <c r="W432" s="17" t="s">
        <v>279</v>
      </c>
      <c r="X432" s="56" t="s">
        <v>280</v>
      </c>
      <c r="Y432" s="41" t="s">
        <v>281</v>
      </c>
      <c r="Z432" s="16"/>
      <c r="AA432" s="21" t="e">
        <f>VLOOKUP(W432,#REF!,2,0)</f>
        <v>#REF!</v>
      </c>
      <c r="AB432" s="16"/>
    </row>
    <row r="433" spans="1:28" ht="48">
      <c r="A433" s="38">
        <v>11</v>
      </c>
      <c r="B433" s="38" t="s">
        <v>63</v>
      </c>
      <c r="C433" s="17" t="str">
        <f>VLOOKUP(B433,G2.PL1!$C$10:$D$34,2,0)</f>
        <v>Docetaxel "Ebewe"</v>
      </c>
      <c r="D433" s="17" t="str">
        <f>VLOOKUP($B433,G2.PL1!$C$10:$E$34,3,0)</f>
        <v>Docetaxel</v>
      </c>
      <c r="E433" s="17" t="str">
        <f>VLOOKUP($B433,G2.PL1!$C$10:$F$34,4,0)</f>
        <v>10mg/ml</v>
      </c>
      <c r="F433" s="17" t="str">
        <f>VLOOKUP($B433,G2.PL1!$C$10:$AF$35,5,0)</f>
        <v>Tiêm truyền tĩnh mạch</v>
      </c>
      <c r="G433" s="17" t="str">
        <f>VLOOKUP($B433,G2.PL1!$C$10:$AF$35,6,0)</f>
        <v>Dung dịch đậm đặc để pha dung dịch tiêm truyền</v>
      </c>
      <c r="H433" s="17" t="str">
        <f>VLOOKUP($B433,G2.PL1!$C$10:$AF$35,7,0)</f>
        <v>Hộp 1 lọ 8 ml</v>
      </c>
      <c r="I433" s="38" t="s">
        <v>3</v>
      </c>
      <c r="J433" s="17" t="str">
        <f>VLOOKUP($B433,G2.PL1!$C$10:$AF$35,9,0)</f>
        <v>24 tháng</v>
      </c>
      <c r="K433" s="17" t="str">
        <f>VLOOKUP($B433,G2.PL1!$C$10:$AF$35,10,0)</f>
        <v>VN-17425-13</v>
      </c>
      <c r="L433" s="17" t="str">
        <f>VLOOKUP($B433,G2.PL1!$C$10:$AF$35,11,0)</f>
        <v>Fareva Unterach GmbH (tên cũ: Ebewe Pharma Ges.m.b.H.Nfg.KG)</v>
      </c>
      <c r="M433" s="17" t="str">
        <f>VLOOKUP($B433,G2.PL1!$C$10:$AF$35,12,0)</f>
        <v>Áo</v>
      </c>
      <c r="N433" s="17" t="str">
        <f>VLOOKUP($B433,G2.PL1!$C$10:$AF$35,13,0)</f>
        <v>Lọ</v>
      </c>
      <c r="O433" s="39">
        <v>132</v>
      </c>
      <c r="P433" s="39">
        <v>132</v>
      </c>
      <c r="Q433" s="39">
        <v>132</v>
      </c>
      <c r="R433" s="39">
        <v>132</v>
      </c>
      <c r="S433" s="40">
        <v>528</v>
      </c>
      <c r="T433" s="19">
        <f>VLOOKUP($B433,G2.PL1!$C$10:$AF$35,17,0)</f>
        <v>668439</v>
      </c>
      <c r="U433" s="18">
        <f t="shared" si="11"/>
        <v>352935792</v>
      </c>
      <c r="V433" s="19" t="str">
        <f>VLOOKUP($B433,G2.PL1!$C$10:$AF$35,30,0)</f>
        <v>Công ty Cổ phần Dược liệu Trung ương 2</v>
      </c>
      <c r="W433" s="17" t="s">
        <v>318</v>
      </c>
      <c r="X433" s="56" t="s">
        <v>312</v>
      </c>
      <c r="Y433" s="41" t="s">
        <v>319</v>
      </c>
      <c r="Z433" s="16"/>
      <c r="AA433" s="21" t="e">
        <f>VLOOKUP(W433,#REF!,2,0)</f>
        <v>#REF!</v>
      </c>
      <c r="AB433" s="16"/>
    </row>
    <row r="434" spans="1:28" ht="48">
      <c r="A434" s="38">
        <v>11</v>
      </c>
      <c r="B434" s="38" t="s">
        <v>63</v>
      </c>
      <c r="C434" s="17" t="str">
        <f>VLOOKUP(B434,G2.PL1!$C$10:$D$34,2,0)</f>
        <v>Docetaxel "Ebewe"</v>
      </c>
      <c r="D434" s="17" t="str">
        <f>VLOOKUP($B434,G2.PL1!$C$10:$E$34,3,0)</f>
        <v>Docetaxel</v>
      </c>
      <c r="E434" s="17" t="str">
        <f>VLOOKUP($B434,G2.PL1!$C$10:$F$34,4,0)</f>
        <v>10mg/ml</v>
      </c>
      <c r="F434" s="17" t="str">
        <f>VLOOKUP($B434,G2.PL1!$C$10:$AF$35,5,0)</f>
        <v>Tiêm truyền tĩnh mạch</v>
      </c>
      <c r="G434" s="17" t="str">
        <f>VLOOKUP($B434,G2.PL1!$C$10:$AF$35,6,0)</f>
        <v>Dung dịch đậm đặc để pha dung dịch tiêm truyền</v>
      </c>
      <c r="H434" s="17" t="str">
        <f>VLOOKUP($B434,G2.PL1!$C$10:$AF$35,7,0)</f>
        <v>Hộp 1 lọ 8 ml</v>
      </c>
      <c r="I434" s="38" t="s">
        <v>3</v>
      </c>
      <c r="J434" s="17" t="str">
        <f>VLOOKUP($B434,G2.PL1!$C$10:$AF$35,9,0)</f>
        <v>24 tháng</v>
      </c>
      <c r="K434" s="17" t="str">
        <f>VLOOKUP($B434,G2.PL1!$C$10:$AF$35,10,0)</f>
        <v>VN-17425-13</v>
      </c>
      <c r="L434" s="17" t="str">
        <f>VLOOKUP($B434,G2.PL1!$C$10:$AF$35,11,0)</f>
        <v>Fareva Unterach GmbH (tên cũ: Ebewe Pharma Ges.m.b.H.Nfg.KG)</v>
      </c>
      <c r="M434" s="17" t="str">
        <f>VLOOKUP($B434,G2.PL1!$C$10:$AF$35,12,0)</f>
        <v>Áo</v>
      </c>
      <c r="N434" s="17" t="str">
        <f>VLOOKUP($B434,G2.PL1!$C$10:$AF$35,13,0)</f>
        <v>Lọ</v>
      </c>
      <c r="O434" s="39">
        <v>1110</v>
      </c>
      <c r="P434" s="39">
        <v>1110</v>
      </c>
      <c r="Q434" s="39">
        <v>1110</v>
      </c>
      <c r="R434" s="39">
        <v>1110</v>
      </c>
      <c r="S434" s="40">
        <v>4440</v>
      </c>
      <c r="T434" s="19">
        <f>VLOOKUP($B434,G2.PL1!$C$10:$AF$35,17,0)</f>
        <v>668439</v>
      </c>
      <c r="U434" s="18">
        <f t="shared" si="11"/>
        <v>2967869160</v>
      </c>
      <c r="V434" s="19" t="str">
        <f>VLOOKUP($B434,G2.PL1!$C$10:$AF$35,30,0)</f>
        <v>Công ty Cổ phần Dược liệu Trung ương 2</v>
      </c>
      <c r="W434" s="17" t="s">
        <v>388</v>
      </c>
      <c r="X434" s="56" t="s">
        <v>312</v>
      </c>
      <c r="Y434" s="41" t="s">
        <v>389</v>
      </c>
      <c r="Z434" s="16"/>
      <c r="AA434" s="21" t="e">
        <f>VLOOKUP(W434,#REF!,2,0)</f>
        <v>#REF!</v>
      </c>
      <c r="AB434" s="16"/>
    </row>
    <row r="435" spans="1:28" ht="48">
      <c r="A435" s="38">
        <v>11</v>
      </c>
      <c r="B435" s="38" t="s">
        <v>63</v>
      </c>
      <c r="C435" s="17" t="str">
        <f>VLOOKUP(B435,G2.PL1!$C$10:$D$34,2,0)</f>
        <v>Docetaxel "Ebewe"</v>
      </c>
      <c r="D435" s="17" t="str">
        <f>VLOOKUP($B435,G2.PL1!$C$10:$E$34,3,0)</f>
        <v>Docetaxel</v>
      </c>
      <c r="E435" s="17" t="str">
        <f>VLOOKUP($B435,G2.PL1!$C$10:$F$34,4,0)</f>
        <v>10mg/ml</v>
      </c>
      <c r="F435" s="17" t="str">
        <f>VLOOKUP($B435,G2.PL1!$C$10:$AF$35,5,0)</f>
        <v>Tiêm truyền tĩnh mạch</v>
      </c>
      <c r="G435" s="17" t="str">
        <f>VLOOKUP($B435,G2.PL1!$C$10:$AF$35,6,0)</f>
        <v>Dung dịch đậm đặc để pha dung dịch tiêm truyền</v>
      </c>
      <c r="H435" s="17" t="str">
        <f>VLOOKUP($B435,G2.PL1!$C$10:$AF$35,7,0)</f>
        <v>Hộp 1 lọ 8 ml</v>
      </c>
      <c r="I435" s="38" t="s">
        <v>3</v>
      </c>
      <c r="J435" s="17" t="str">
        <f>VLOOKUP($B435,G2.PL1!$C$10:$AF$35,9,0)</f>
        <v>24 tháng</v>
      </c>
      <c r="K435" s="17" t="str">
        <f>VLOOKUP($B435,G2.PL1!$C$10:$AF$35,10,0)</f>
        <v>VN-17425-13</v>
      </c>
      <c r="L435" s="17" t="str">
        <f>VLOOKUP($B435,G2.PL1!$C$10:$AF$35,11,0)</f>
        <v>Fareva Unterach GmbH (tên cũ: Ebewe Pharma Ges.m.b.H.Nfg.KG)</v>
      </c>
      <c r="M435" s="17" t="str">
        <f>VLOOKUP($B435,G2.PL1!$C$10:$AF$35,12,0)</f>
        <v>Áo</v>
      </c>
      <c r="N435" s="17" t="str">
        <f>VLOOKUP($B435,G2.PL1!$C$10:$AF$35,13,0)</f>
        <v>Lọ</v>
      </c>
      <c r="O435" s="39">
        <v>20</v>
      </c>
      <c r="P435" s="39">
        <v>20</v>
      </c>
      <c r="Q435" s="39">
        <v>20</v>
      </c>
      <c r="R435" s="39">
        <v>20</v>
      </c>
      <c r="S435" s="40">
        <v>80</v>
      </c>
      <c r="T435" s="19">
        <f>VLOOKUP($B435,G2.PL1!$C$10:$AF$35,17,0)</f>
        <v>668439</v>
      </c>
      <c r="U435" s="18">
        <f t="shared" si="11"/>
        <v>53475120</v>
      </c>
      <c r="V435" s="19" t="str">
        <f>VLOOKUP($B435,G2.PL1!$C$10:$AF$35,30,0)</f>
        <v>Công ty Cổ phần Dược liệu Trung ương 2</v>
      </c>
      <c r="W435" s="17" t="s">
        <v>291</v>
      </c>
      <c r="X435" s="56" t="s">
        <v>290</v>
      </c>
      <c r="Y435" s="41" t="s">
        <v>292</v>
      </c>
      <c r="Z435" s="16"/>
      <c r="AA435" s="21" t="e">
        <f>VLOOKUP(W435,#REF!,2,0)</f>
        <v>#REF!</v>
      </c>
      <c r="AB435" s="16"/>
    </row>
    <row r="436" spans="1:28" ht="48">
      <c r="A436" s="38">
        <v>11</v>
      </c>
      <c r="B436" s="38" t="s">
        <v>63</v>
      </c>
      <c r="C436" s="17" t="str">
        <f>VLOOKUP(B436,G2.PL1!$C$10:$D$34,2,0)</f>
        <v>Docetaxel "Ebewe"</v>
      </c>
      <c r="D436" s="17" t="str">
        <f>VLOOKUP($B436,G2.PL1!$C$10:$E$34,3,0)</f>
        <v>Docetaxel</v>
      </c>
      <c r="E436" s="17" t="str">
        <f>VLOOKUP($B436,G2.PL1!$C$10:$F$34,4,0)</f>
        <v>10mg/ml</v>
      </c>
      <c r="F436" s="17" t="str">
        <f>VLOOKUP($B436,G2.PL1!$C$10:$AF$35,5,0)</f>
        <v>Tiêm truyền tĩnh mạch</v>
      </c>
      <c r="G436" s="17" t="str">
        <f>VLOOKUP($B436,G2.PL1!$C$10:$AF$35,6,0)</f>
        <v>Dung dịch đậm đặc để pha dung dịch tiêm truyền</v>
      </c>
      <c r="H436" s="17" t="str">
        <f>VLOOKUP($B436,G2.PL1!$C$10:$AF$35,7,0)</f>
        <v>Hộp 1 lọ 8 ml</v>
      </c>
      <c r="I436" s="38" t="s">
        <v>3</v>
      </c>
      <c r="J436" s="17" t="str">
        <f>VLOOKUP($B436,G2.PL1!$C$10:$AF$35,9,0)</f>
        <v>24 tháng</v>
      </c>
      <c r="K436" s="17" t="str">
        <f>VLOOKUP($B436,G2.PL1!$C$10:$AF$35,10,0)</f>
        <v>VN-17425-13</v>
      </c>
      <c r="L436" s="17" t="str">
        <f>VLOOKUP($B436,G2.PL1!$C$10:$AF$35,11,0)</f>
        <v>Fareva Unterach GmbH (tên cũ: Ebewe Pharma Ges.m.b.H.Nfg.KG)</v>
      </c>
      <c r="M436" s="17" t="str">
        <f>VLOOKUP($B436,G2.PL1!$C$10:$AF$35,12,0)</f>
        <v>Áo</v>
      </c>
      <c r="N436" s="17" t="str">
        <f>VLOOKUP($B436,G2.PL1!$C$10:$AF$35,13,0)</f>
        <v>Lọ</v>
      </c>
      <c r="O436" s="39">
        <v>30</v>
      </c>
      <c r="P436" s="39">
        <v>30</v>
      </c>
      <c r="Q436" s="39">
        <v>30</v>
      </c>
      <c r="R436" s="39">
        <v>30</v>
      </c>
      <c r="S436" s="40">
        <v>120</v>
      </c>
      <c r="T436" s="19">
        <f>VLOOKUP($B436,G2.PL1!$C$10:$AF$35,17,0)</f>
        <v>668439</v>
      </c>
      <c r="U436" s="18">
        <f t="shared" si="11"/>
        <v>80212680</v>
      </c>
      <c r="V436" s="19" t="str">
        <f>VLOOKUP($B436,G2.PL1!$C$10:$AF$35,30,0)</f>
        <v>Công ty Cổ phần Dược liệu Trung ương 2</v>
      </c>
      <c r="W436" s="17" t="s">
        <v>170</v>
      </c>
      <c r="X436" s="56" t="s">
        <v>171</v>
      </c>
      <c r="Y436" s="41" t="s">
        <v>172</v>
      </c>
      <c r="Z436" s="16"/>
      <c r="AA436" s="21" t="e">
        <f>VLOOKUP(W436,#REF!,2,0)</f>
        <v>#REF!</v>
      </c>
      <c r="AB436" s="16"/>
    </row>
    <row r="437" spans="1:28" s="6" customFormat="1" ht="48">
      <c r="A437" s="38">
        <v>11</v>
      </c>
      <c r="B437" s="32" t="s">
        <v>63</v>
      </c>
      <c r="C437" s="17" t="str">
        <f>VLOOKUP(B437,G2.PL1!$C$10:$D$34,2,0)</f>
        <v>Docetaxel "Ebewe"</v>
      </c>
      <c r="D437" s="17" t="str">
        <f>VLOOKUP($B437,G2.PL1!$C$10:$E$34,3,0)</f>
        <v>Docetaxel</v>
      </c>
      <c r="E437" s="17" t="str">
        <f>VLOOKUP($B437,G2.PL1!$C$10:$F$34,4,0)</f>
        <v>10mg/ml</v>
      </c>
      <c r="F437" s="17" t="str">
        <f>VLOOKUP($B437,G2.PL1!$C$10:$AF$35,5,0)</f>
        <v>Tiêm truyền tĩnh mạch</v>
      </c>
      <c r="G437" s="17" t="str">
        <f>VLOOKUP($B437,G2.PL1!$C$10:$AF$35,6,0)</f>
        <v>Dung dịch đậm đặc để pha dung dịch tiêm truyền</v>
      </c>
      <c r="H437" s="17" t="str">
        <f>VLOOKUP($B437,G2.PL1!$C$10:$AF$35,7,0)</f>
        <v>Hộp 1 lọ 8 ml</v>
      </c>
      <c r="I437" s="32" t="s">
        <v>3</v>
      </c>
      <c r="J437" s="17" t="str">
        <f>VLOOKUP($B437,G2.PL1!$C$10:$AF$35,9,0)</f>
        <v>24 tháng</v>
      </c>
      <c r="K437" s="17" t="str">
        <f>VLOOKUP($B437,G2.PL1!$C$10:$AF$35,10,0)</f>
        <v>VN-17425-13</v>
      </c>
      <c r="L437" s="17" t="str">
        <f>VLOOKUP($B437,G2.PL1!$C$10:$AF$35,11,0)</f>
        <v>Fareva Unterach GmbH (tên cũ: Ebewe Pharma Ges.m.b.H.Nfg.KG)</v>
      </c>
      <c r="M437" s="17" t="str">
        <f>VLOOKUP($B437,G2.PL1!$C$10:$AF$35,12,0)</f>
        <v>Áo</v>
      </c>
      <c r="N437" s="17" t="str">
        <f>VLOOKUP($B437,G2.PL1!$C$10:$AF$35,13,0)</f>
        <v>Lọ</v>
      </c>
      <c r="O437" s="40">
        <v>35</v>
      </c>
      <c r="P437" s="40">
        <v>35</v>
      </c>
      <c r="Q437" s="40">
        <v>35</v>
      </c>
      <c r="R437" s="40">
        <v>55</v>
      </c>
      <c r="S437" s="40">
        <v>160</v>
      </c>
      <c r="T437" s="19">
        <f>VLOOKUP($B437,G2.PL1!$C$10:$AF$35,17,0)</f>
        <v>668439</v>
      </c>
      <c r="U437" s="18">
        <f t="shared" si="11"/>
        <v>106950240</v>
      </c>
      <c r="V437" s="19" t="str">
        <f>VLOOKUP($B437,G2.PL1!$C$10:$AF$35,30,0)</f>
        <v>Công ty Cổ phần Dược liệu Trung ương 2</v>
      </c>
      <c r="W437" s="17" t="s">
        <v>195</v>
      </c>
      <c r="X437" s="34" t="s">
        <v>182</v>
      </c>
      <c r="Y437" s="32" t="s">
        <v>196</v>
      </c>
      <c r="Z437" s="44"/>
      <c r="AA437" s="21" t="e">
        <f>VLOOKUP(W437,#REF!,2,0)</f>
        <v>#REF!</v>
      </c>
      <c r="AB437" s="44"/>
    </row>
    <row r="438" spans="1:28" s="6" customFormat="1" ht="48">
      <c r="A438" s="38">
        <v>11</v>
      </c>
      <c r="B438" s="32" t="s">
        <v>63</v>
      </c>
      <c r="C438" s="17" t="str">
        <f>VLOOKUP(B438,G2.PL1!$C$10:$D$34,2,0)</f>
        <v>Docetaxel "Ebewe"</v>
      </c>
      <c r="D438" s="17" t="str">
        <f>VLOOKUP($B438,G2.PL1!$C$10:$E$34,3,0)</f>
        <v>Docetaxel</v>
      </c>
      <c r="E438" s="17" t="str">
        <f>VLOOKUP($B438,G2.PL1!$C$10:$F$34,4,0)</f>
        <v>10mg/ml</v>
      </c>
      <c r="F438" s="17" t="str">
        <f>VLOOKUP($B438,G2.PL1!$C$10:$AF$35,5,0)</f>
        <v>Tiêm truyền tĩnh mạch</v>
      </c>
      <c r="G438" s="17" t="str">
        <f>VLOOKUP($B438,G2.PL1!$C$10:$AF$35,6,0)</f>
        <v>Dung dịch đậm đặc để pha dung dịch tiêm truyền</v>
      </c>
      <c r="H438" s="17" t="str">
        <f>VLOOKUP($B438,G2.PL1!$C$10:$AF$35,7,0)</f>
        <v>Hộp 1 lọ 8 ml</v>
      </c>
      <c r="I438" s="32" t="s">
        <v>3</v>
      </c>
      <c r="J438" s="17" t="str">
        <f>VLOOKUP($B438,G2.PL1!$C$10:$AF$35,9,0)</f>
        <v>24 tháng</v>
      </c>
      <c r="K438" s="17" t="str">
        <f>VLOOKUP($B438,G2.PL1!$C$10:$AF$35,10,0)</f>
        <v>VN-17425-13</v>
      </c>
      <c r="L438" s="17" t="str">
        <f>VLOOKUP($B438,G2.PL1!$C$10:$AF$35,11,0)</f>
        <v>Fareva Unterach GmbH (tên cũ: Ebewe Pharma Ges.m.b.H.Nfg.KG)</v>
      </c>
      <c r="M438" s="17" t="str">
        <f>VLOOKUP($B438,G2.PL1!$C$10:$AF$35,12,0)</f>
        <v>Áo</v>
      </c>
      <c r="N438" s="17" t="str">
        <f>VLOOKUP($B438,G2.PL1!$C$10:$AF$35,13,0)</f>
        <v>Lọ</v>
      </c>
      <c r="O438" s="40">
        <v>24</v>
      </c>
      <c r="P438" s="40">
        <v>24</v>
      </c>
      <c r="Q438" s="40">
        <v>26</v>
      </c>
      <c r="R438" s="40">
        <v>26</v>
      </c>
      <c r="S438" s="40">
        <v>100</v>
      </c>
      <c r="T438" s="19">
        <f>VLOOKUP($B438,G2.PL1!$C$10:$AF$35,17,0)</f>
        <v>668439</v>
      </c>
      <c r="U438" s="18">
        <f t="shared" si="11"/>
        <v>66843900</v>
      </c>
      <c r="V438" s="19" t="str">
        <f>VLOOKUP($B438,G2.PL1!$C$10:$AF$35,30,0)</f>
        <v>Công ty Cổ phần Dược liệu Trung ương 2</v>
      </c>
      <c r="W438" s="17" t="s">
        <v>210</v>
      </c>
      <c r="X438" s="34" t="s">
        <v>207</v>
      </c>
      <c r="Y438" s="32" t="s">
        <v>211</v>
      </c>
      <c r="Z438" s="44"/>
      <c r="AA438" s="21" t="e">
        <f>VLOOKUP(W438,#REF!,2,0)</f>
        <v>#REF!</v>
      </c>
      <c r="AB438" s="44"/>
    </row>
    <row r="439" spans="1:28" s="6" customFormat="1" ht="48">
      <c r="A439" s="38">
        <v>11</v>
      </c>
      <c r="B439" s="32" t="s">
        <v>63</v>
      </c>
      <c r="C439" s="17" t="str">
        <f>VLOOKUP(B439,G2.PL1!$C$10:$D$34,2,0)</f>
        <v>Docetaxel "Ebewe"</v>
      </c>
      <c r="D439" s="17" t="str">
        <f>VLOOKUP($B439,G2.PL1!$C$10:$E$34,3,0)</f>
        <v>Docetaxel</v>
      </c>
      <c r="E439" s="17" t="str">
        <f>VLOOKUP($B439,G2.PL1!$C$10:$F$34,4,0)</f>
        <v>10mg/ml</v>
      </c>
      <c r="F439" s="17" t="str">
        <f>VLOOKUP($B439,G2.PL1!$C$10:$AF$35,5,0)</f>
        <v>Tiêm truyền tĩnh mạch</v>
      </c>
      <c r="G439" s="17" t="str">
        <f>VLOOKUP($B439,G2.PL1!$C$10:$AF$35,6,0)</f>
        <v>Dung dịch đậm đặc để pha dung dịch tiêm truyền</v>
      </c>
      <c r="H439" s="17" t="str">
        <f>VLOOKUP($B439,G2.PL1!$C$10:$AF$35,7,0)</f>
        <v>Hộp 1 lọ 8 ml</v>
      </c>
      <c r="I439" s="32" t="s">
        <v>3</v>
      </c>
      <c r="J439" s="17" t="str">
        <f>VLOOKUP($B439,G2.PL1!$C$10:$AF$35,9,0)</f>
        <v>24 tháng</v>
      </c>
      <c r="K439" s="17" t="str">
        <f>VLOOKUP($B439,G2.PL1!$C$10:$AF$35,10,0)</f>
        <v>VN-17425-13</v>
      </c>
      <c r="L439" s="17" t="str">
        <f>VLOOKUP($B439,G2.PL1!$C$10:$AF$35,11,0)</f>
        <v>Fareva Unterach GmbH (tên cũ: Ebewe Pharma Ges.m.b.H.Nfg.KG)</v>
      </c>
      <c r="M439" s="17" t="str">
        <f>VLOOKUP($B439,G2.PL1!$C$10:$AF$35,12,0)</f>
        <v>Áo</v>
      </c>
      <c r="N439" s="17" t="str">
        <f>VLOOKUP($B439,G2.PL1!$C$10:$AF$35,13,0)</f>
        <v>Lọ</v>
      </c>
      <c r="O439" s="40">
        <v>57</v>
      </c>
      <c r="P439" s="40">
        <v>57</v>
      </c>
      <c r="Q439" s="40">
        <v>57</v>
      </c>
      <c r="R439" s="40">
        <v>57</v>
      </c>
      <c r="S439" s="40">
        <v>228</v>
      </c>
      <c r="T439" s="19">
        <f>VLOOKUP($B439,G2.PL1!$C$10:$AF$35,17,0)</f>
        <v>668439</v>
      </c>
      <c r="U439" s="18">
        <f t="shared" si="11"/>
        <v>152404092</v>
      </c>
      <c r="V439" s="19" t="str">
        <f>VLOOKUP($B439,G2.PL1!$C$10:$AF$35,30,0)</f>
        <v>Công ty Cổ phần Dược liệu Trung ương 2</v>
      </c>
      <c r="W439" s="17" t="s">
        <v>342</v>
      </c>
      <c r="X439" s="34" t="s">
        <v>343</v>
      </c>
      <c r="Y439" s="32" t="s">
        <v>344</v>
      </c>
      <c r="Z439" s="44"/>
      <c r="AA439" s="21" t="e">
        <f>VLOOKUP(W439,#REF!,2,0)</f>
        <v>#REF!</v>
      </c>
      <c r="AB439" s="44"/>
    </row>
    <row r="440" spans="1:28" s="6" customFormat="1" ht="48">
      <c r="A440" s="38">
        <v>11</v>
      </c>
      <c r="B440" s="32" t="s">
        <v>63</v>
      </c>
      <c r="C440" s="17" t="str">
        <f>VLOOKUP(B440,G2.PL1!$C$10:$D$34,2,0)</f>
        <v>Docetaxel "Ebewe"</v>
      </c>
      <c r="D440" s="17" t="str">
        <f>VLOOKUP($B440,G2.PL1!$C$10:$E$34,3,0)</f>
        <v>Docetaxel</v>
      </c>
      <c r="E440" s="17" t="str">
        <f>VLOOKUP($B440,G2.PL1!$C$10:$F$34,4,0)</f>
        <v>10mg/ml</v>
      </c>
      <c r="F440" s="17" t="str">
        <f>VLOOKUP($B440,G2.PL1!$C$10:$AF$35,5,0)</f>
        <v>Tiêm truyền tĩnh mạch</v>
      </c>
      <c r="G440" s="17" t="str">
        <f>VLOOKUP($B440,G2.PL1!$C$10:$AF$35,6,0)</f>
        <v>Dung dịch đậm đặc để pha dung dịch tiêm truyền</v>
      </c>
      <c r="H440" s="17" t="str">
        <f>VLOOKUP($B440,G2.PL1!$C$10:$AF$35,7,0)</f>
        <v>Hộp 1 lọ 8 ml</v>
      </c>
      <c r="I440" s="32" t="s">
        <v>3</v>
      </c>
      <c r="J440" s="17" t="str">
        <f>VLOOKUP($B440,G2.PL1!$C$10:$AF$35,9,0)</f>
        <v>24 tháng</v>
      </c>
      <c r="K440" s="17" t="str">
        <f>VLOOKUP($B440,G2.PL1!$C$10:$AF$35,10,0)</f>
        <v>VN-17425-13</v>
      </c>
      <c r="L440" s="17" t="str">
        <f>VLOOKUP($B440,G2.PL1!$C$10:$AF$35,11,0)</f>
        <v>Fareva Unterach GmbH (tên cũ: Ebewe Pharma Ges.m.b.H.Nfg.KG)</v>
      </c>
      <c r="M440" s="17" t="str">
        <f>VLOOKUP($B440,G2.PL1!$C$10:$AF$35,12,0)</f>
        <v>Áo</v>
      </c>
      <c r="N440" s="17" t="str">
        <f>VLOOKUP($B440,G2.PL1!$C$10:$AF$35,13,0)</f>
        <v>Lọ</v>
      </c>
      <c r="O440" s="40">
        <v>319</v>
      </c>
      <c r="P440" s="40">
        <v>319</v>
      </c>
      <c r="Q440" s="40">
        <v>319</v>
      </c>
      <c r="R440" s="40">
        <v>323</v>
      </c>
      <c r="S440" s="40">
        <v>1280</v>
      </c>
      <c r="T440" s="19">
        <f>VLOOKUP($B440,G2.PL1!$C$10:$AF$35,17,0)</f>
        <v>668439</v>
      </c>
      <c r="U440" s="18">
        <f t="shared" si="11"/>
        <v>855601920</v>
      </c>
      <c r="V440" s="19" t="str">
        <f>VLOOKUP($B440,G2.PL1!$C$10:$AF$35,30,0)</f>
        <v>Công ty Cổ phần Dược liệu Trung ương 2</v>
      </c>
      <c r="W440" s="17" t="s">
        <v>355</v>
      </c>
      <c r="X440" s="34" t="s">
        <v>219</v>
      </c>
      <c r="Y440" s="32" t="s">
        <v>356</v>
      </c>
      <c r="Z440" s="44"/>
      <c r="AA440" s="21" t="e">
        <f>VLOOKUP(W440,#REF!,2,0)</f>
        <v>#REF!</v>
      </c>
      <c r="AB440" s="44"/>
    </row>
    <row r="441" spans="1:28" s="6" customFormat="1" ht="48">
      <c r="A441" s="38">
        <v>11</v>
      </c>
      <c r="B441" s="32" t="s">
        <v>63</v>
      </c>
      <c r="C441" s="17" t="str">
        <f>VLOOKUP(B441,G2.PL1!$C$10:$D$34,2,0)</f>
        <v>Docetaxel "Ebewe"</v>
      </c>
      <c r="D441" s="17" t="str">
        <f>VLOOKUP($B441,G2.PL1!$C$10:$E$34,3,0)</f>
        <v>Docetaxel</v>
      </c>
      <c r="E441" s="17" t="str">
        <f>VLOOKUP($B441,G2.PL1!$C$10:$F$34,4,0)</f>
        <v>10mg/ml</v>
      </c>
      <c r="F441" s="17" t="str">
        <f>VLOOKUP($B441,G2.PL1!$C$10:$AF$35,5,0)</f>
        <v>Tiêm truyền tĩnh mạch</v>
      </c>
      <c r="G441" s="17" t="str">
        <f>VLOOKUP($B441,G2.PL1!$C$10:$AF$35,6,0)</f>
        <v>Dung dịch đậm đặc để pha dung dịch tiêm truyền</v>
      </c>
      <c r="H441" s="17" t="str">
        <f>VLOOKUP($B441,G2.PL1!$C$10:$AF$35,7,0)</f>
        <v>Hộp 1 lọ 8 ml</v>
      </c>
      <c r="I441" s="32" t="s">
        <v>3</v>
      </c>
      <c r="J441" s="17" t="str">
        <f>VLOOKUP($B441,G2.PL1!$C$10:$AF$35,9,0)</f>
        <v>24 tháng</v>
      </c>
      <c r="K441" s="17" t="str">
        <f>VLOOKUP($B441,G2.PL1!$C$10:$AF$35,10,0)</f>
        <v>VN-17425-13</v>
      </c>
      <c r="L441" s="17" t="str">
        <f>VLOOKUP($B441,G2.PL1!$C$10:$AF$35,11,0)</f>
        <v>Fareva Unterach GmbH (tên cũ: Ebewe Pharma Ges.m.b.H.Nfg.KG)</v>
      </c>
      <c r="M441" s="17" t="str">
        <f>VLOOKUP($B441,G2.PL1!$C$10:$AF$35,12,0)</f>
        <v>Áo</v>
      </c>
      <c r="N441" s="17" t="str">
        <f>VLOOKUP($B441,G2.PL1!$C$10:$AF$35,13,0)</f>
        <v>Lọ</v>
      </c>
      <c r="O441" s="40">
        <v>0</v>
      </c>
      <c r="P441" s="40">
        <v>1</v>
      </c>
      <c r="Q441" s="40">
        <v>1</v>
      </c>
      <c r="R441" s="40">
        <v>1</v>
      </c>
      <c r="S441" s="40">
        <v>3</v>
      </c>
      <c r="T441" s="19">
        <f>VLOOKUP($B441,G2.PL1!$C$10:$AF$35,17,0)</f>
        <v>668439</v>
      </c>
      <c r="U441" s="18">
        <f t="shared" si="11"/>
        <v>2005317</v>
      </c>
      <c r="V441" s="19" t="str">
        <f>VLOOKUP($B441,G2.PL1!$C$10:$AF$35,30,0)</f>
        <v>Công ty Cổ phần Dược liệu Trung ương 2</v>
      </c>
      <c r="W441" s="17" t="s">
        <v>396</v>
      </c>
      <c r="X441" s="34" t="s">
        <v>237</v>
      </c>
      <c r="Y441" s="32" t="s">
        <v>397</v>
      </c>
      <c r="Z441" s="44"/>
      <c r="AA441" s="21" t="e">
        <f>VLOOKUP(W441,#REF!,2,0)</f>
        <v>#REF!</v>
      </c>
      <c r="AB441" s="44"/>
    </row>
    <row r="442" spans="1:28" s="6" customFormat="1" ht="48">
      <c r="A442" s="38">
        <v>11</v>
      </c>
      <c r="B442" s="32" t="s">
        <v>63</v>
      </c>
      <c r="C442" s="17" t="str">
        <f>VLOOKUP(B442,G2.PL1!$C$10:$D$34,2,0)</f>
        <v>Docetaxel "Ebewe"</v>
      </c>
      <c r="D442" s="17" t="str">
        <f>VLOOKUP($B442,G2.PL1!$C$10:$E$34,3,0)</f>
        <v>Docetaxel</v>
      </c>
      <c r="E442" s="17" t="str">
        <f>VLOOKUP($B442,G2.PL1!$C$10:$F$34,4,0)</f>
        <v>10mg/ml</v>
      </c>
      <c r="F442" s="17" t="str">
        <f>VLOOKUP($B442,G2.PL1!$C$10:$AF$35,5,0)</f>
        <v>Tiêm truyền tĩnh mạch</v>
      </c>
      <c r="G442" s="17" t="str">
        <f>VLOOKUP($B442,G2.PL1!$C$10:$AF$35,6,0)</f>
        <v>Dung dịch đậm đặc để pha dung dịch tiêm truyền</v>
      </c>
      <c r="H442" s="17" t="str">
        <f>VLOOKUP($B442,G2.PL1!$C$10:$AF$35,7,0)</f>
        <v>Hộp 1 lọ 8 ml</v>
      </c>
      <c r="I442" s="32" t="s">
        <v>3</v>
      </c>
      <c r="J442" s="17" t="str">
        <f>VLOOKUP($B442,G2.PL1!$C$10:$AF$35,9,0)</f>
        <v>24 tháng</v>
      </c>
      <c r="K442" s="17" t="str">
        <f>VLOOKUP($B442,G2.PL1!$C$10:$AF$35,10,0)</f>
        <v>VN-17425-13</v>
      </c>
      <c r="L442" s="17" t="str">
        <f>VLOOKUP($B442,G2.PL1!$C$10:$AF$35,11,0)</f>
        <v>Fareva Unterach GmbH (tên cũ: Ebewe Pharma Ges.m.b.H.Nfg.KG)</v>
      </c>
      <c r="M442" s="17" t="str">
        <f>VLOOKUP($B442,G2.PL1!$C$10:$AF$35,12,0)</f>
        <v>Áo</v>
      </c>
      <c r="N442" s="17" t="str">
        <f>VLOOKUP($B442,G2.PL1!$C$10:$AF$35,13,0)</f>
        <v>Lọ</v>
      </c>
      <c r="O442" s="40">
        <v>5</v>
      </c>
      <c r="P442" s="40">
        <v>5</v>
      </c>
      <c r="Q442" s="40">
        <v>5</v>
      </c>
      <c r="R442" s="40">
        <v>5</v>
      </c>
      <c r="S442" s="40">
        <v>20</v>
      </c>
      <c r="T442" s="19">
        <f>VLOOKUP($B442,G2.PL1!$C$10:$AF$35,17,0)</f>
        <v>668439</v>
      </c>
      <c r="U442" s="18">
        <f t="shared" si="11"/>
        <v>13368780</v>
      </c>
      <c r="V442" s="19" t="str">
        <f>VLOOKUP($B442,G2.PL1!$C$10:$AF$35,30,0)</f>
        <v>Công ty Cổ phần Dược liệu Trung ương 2</v>
      </c>
      <c r="W442" s="17" t="s">
        <v>248</v>
      </c>
      <c r="X442" s="34" t="s">
        <v>246</v>
      </c>
      <c r="Y442" s="32" t="s">
        <v>249</v>
      </c>
      <c r="Z442" s="44"/>
      <c r="AA442" s="21" t="e">
        <f>VLOOKUP(W442,#REF!,2,0)</f>
        <v>#REF!</v>
      </c>
      <c r="AB442" s="44"/>
    </row>
    <row r="443" spans="1:28" s="6" customFormat="1" ht="48">
      <c r="A443" s="38">
        <v>11</v>
      </c>
      <c r="B443" s="32" t="s">
        <v>63</v>
      </c>
      <c r="C443" s="17" t="str">
        <f>VLOOKUP(B443,G2.PL1!$C$10:$D$34,2,0)</f>
        <v>Docetaxel "Ebewe"</v>
      </c>
      <c r="D443" s="17" t="str">
        <f>VLOOKUP($B443,G2.PL1!$C$10:$E$34,3,0)</f>
        <v>Docetaxel</v>
      </c>
      <c r="E443" s="17" t="str">
        <f>VLOOKUP($B443,G2.PL1!$C$10:$F$34,4,0)</f>
        <v>10mg/ml</v>
      </c>
      <c r="F443" s="17" t="str">
        <f>VLOOKUP($B443,G2.PL1!$C$10:$AF$35,5,0)</f>
        <v>Tiêm truyền tĩnh mạch</v>
      </c>
      <c r="G443" s="17" t="str">
        <f>VLOOKUP($B443,G2.PL1!$C$10:$AF$35,6,0)</f>
        <v>Dung dịch đậm đặc để pha dung dịch tiêm truyền</v>
      </c>
      <c r="H443" s="17" t="str">
        <f>VLOOKUP($B443,G2.PL1!$C$10:$AF$35,7,0)</f>
        <v>Hộp 1 lọ 8 ml</v>
      </c>
      <c r="I443" s="32" t="s">
        <v>3</v>
      </c>
      <c r="J443" s="17" t="str">
        <f>VLOOKUP($B443,G2.PL1!$C$10:$AF$35,9,0)</f>
        <v>24 tháng</v>
      </c>
      <c r="K443" s="17" t="str">
        <f>VLOOKUP($B443,G2.PL1!$C$10:$AF$35,10,0)</f>
        <v>VN-17425-13</v>
      </c>
      <c r="L443" s="17" t="str">
        <f>VLOOKUP($B443,G2.PL1!$C$10:$AF$35,11,0)</f>
        <v>Fareva Unterach GmbH (tên cũ: Ebewe Pharma Ges.m.b.H.Nfg.KG)</v>
      </c>
      <c r="M443" s="17" t="str">
        <f>VLOOKUP($B443,G2.PL1!$C$10:$AF$35,12,0)</f>
        <v>Áo</v>
      </c>
      <c r="N443" s="17" t="str">
        <f>VLOOKUP($B443,G2.PL1!$C$10:$AF$35,13,0)</f>
        <v>Lọ</v>
      </c>
      <c r="O443" s="40">
        <v>150</v>
      </c>
      <c r="P443" s="40">
        <v>150</v>
      </c>
      <c r="Q443" s="40">
        <v>150</v>
      </c>
      <c r="R443" s="40">
        <v>150</v>
      </c>
      <c r="S443" s="40">
        <v>600</v>
      </c>
      <c r="T443" s="19">
        <f>VLOOKUP($B443,G2.PL1!$C$10:$AF$35,17,0)</f>
        <v>668439</v>
      </c>
      <c r="U443" s="18">
        <f t="shared" si="11"/>
        <v>401063400</v>
      </c>
      <c r="V443" s="19" t="str">
        <f>VLOOKUP($B443,G2.PL1!$C$10:$AF$35,30,0)</f>
        <v>Công ty Cổ phần Dược liệu Trung ương 2</v>
      </c>
      <c r="W443" s="17" t="s">
        <v>254</v>
      </c>
      <c r="X443" s="34" t="s">
        <v>246</v>
      </c>
      <c r="Y443" s="32" t="s">
        <v>255</v>
      </c>
      <c r="Z443" s="44"/>
      <c r="AA443" s="21" t="e">
        <f>VLOOKUP(W443,#REF!,2,0)</f>
        <v>#REF!</v>
      </c>
      <c r="AB443" s="44"/>
    </row>
    <row r="444" spans="1:28" s="6" customFormat="1" ht="48">
      <c r="A444" s="38">
        <v>11</v>
      </c>
      <c r="B444" s="32" t="s">
        <v>63</v>
      </c>
      <c r="C444" s="17" t="str">
        <f>VLOOKUP(B444,G2.PL1!$C$10:$D$34,2,0)</f>
        <v>Docetaxel "Ebewe"</v>
      </c>
      <c r="D444" s="17" t="str">
        <f>VLOOKUP($B444,G2.PL1!$C$10:$E$34,3,0)</f>
        <v>Docetaxel</v>
      </c>
      <c r="E444" s="17" t="str">
        <f>VLOOKUP($B444,G2.PL1!$C$10:$F$34,4,0)</f>
        <v>10mg/ml</v>
      </c>
      <c r="F444" s="17" t="str">
        <f>VLOOKUP($B444,G2.PL1!$C$10:$AF$35,5,0)</f>
        <v>Tiêm truyền tĩnh mạch</v>
      </c>
      <c r="G444" s="17" t="str">
        <f>VLOOKUP($B444,G2.PL1!$C$10:$AF$35,6,0)</f>
        <v>Dung dịch đậm đặc để pha dung dịch tiêm truyền</v>
      </c>
      <c r="H444" s="17" t="str">
        <f>VLOOKUP($B444,G2.PL1!$C$10:$AF$35,7,0)</f>
        <v>Hộp 1 lọ 8 ml</v>
      </c>
      <c r="I444" s="32" t="s">
        <v>3</v>
      </c>
      <c r="J444" s="17" t="str">
        <f>VLOOKUP($B444,G2.PL1!$C$10:$AF$35,9,0)</f>
        <v>24 tháng</v>
      </c>
      <c r="K444" s="17" t="str">
        <f>VLOOKUP($B444,G2.PL1!$C$10:$AF$35,10,0)</f>
        <v>VN-17425-13</v>
      </c>
      <c r="L444" s="17" t="str">
        <f>VLOOKUP($B444,G2.PL1!$C$10:$AF$35,11,0)</f>
        <v>Fareva Unterach GmbH (tên cũ: Ebewe Pharma Ges.m.b.H.Nfg.KG)</v>
      </c>
      <c r="M444" s="17" t="str">
        <f>VLOOKUP($B444,G2.PL1!$C$10:$AF$35,12,0)</f>
        <v>Áo</v>
      </c>
      <c r="N444" s="17" t="str">
        <f>VLOOKUP($B444,G2.PL1!$C$10:$AF$35,13,0)</f>
        <v>Lọ</v>
      </c>
      <c r="O444" s="40">
        <v>35</v>
      </c>
      <c r="P444" s="40">
        <v>40</v>
      </c>
      <c r="Q444" s="40">
        <v>45</v>
      </c>
      <c r="R444" s="40">
        <v>50</v>
      </c>
      <c r="S444" s="40">
        <v>170</v>
      </c>
      <c r="T444" s="19">
        <f>VLOOKUP($B444,G2.PL1!$C$10:$AF$35,17,0)</f>
        <v>668439</v>
      </c>
      <c r="U444" s="18">
        <f t="shared" si="11"/>
        <v>113634630</v>
      </c>
      <c r="V444" s="19" t="str">
        <f>VLOOKUP($B444,G2.PL1!$C$10:$AF$35,30,0)</f>
        <v>Công ty Cổ phần Dược liệu Trung ương 2</v>
      </c>
      <c r="W444" s="17" t="s">
        <v>365</v>
      </c>
      <c r="X444" s="34" t="s">
        <v>264</v>
      </c>
      <c r="Y444" s="32" t="s">
        <v>366</v>
      </c>
      <c r="Z444" s="44"/>
      <c r="AA444" s="21" t="e">
        <f>VLOOKUP(W444,#REF!,2,0)</f>
        <v>#REF!</v>
      </c>
      <c r="AB444" s="44"/>
    </row>
    <row r="445" spans="1:28" s="6" customFormat="1" ht="48">
      <c r="A445" s="38">
        <v>11</v>
      </c>
      <c r="B445" s="32" t="s">
        <v>63</v>
      </c>
      <c r="C445" s="17" t="str">
        <f>VLOOKUP(B445,G2.PL1!$C$10:$D$34,2,0)</f>
        <v>Docetaxel "Ebewe"</v>
      </c>
      <c r="D445" s="17" t="str">
        <f>VLOOKUP($B445,G2.PL1!$C$10:$E$34,3,0)</f>
        <v>Docetaxel</v>
      </c>
      <c r="E445" s="17" t="str">
        <f>VLOOKUP($B445,G2.PL1!$C$10:$F$34,4,0)</f>
        <v>10mg/ml</v>
      </c>
      <c r="F445" s="17" t="str">
        <f>VLOOKUP($B445,G2.PL1!$C$10:$AF$35,5,0)</f>
        <v>Tiêm truyền tĩnh mạch</v>
      </c>
      <c r="G445" s="17" t="str">
        <f>VLOOKUP($B445,G2.PL1!$C$10:$AF$35,6,0)</f>
        <v>Dung dịch đậm đặc để pha dung dịch tiêm truyền</v>
      </c>
      <c r="H445" s="17" t="str">
        <f>VLOOKUP($B445,G2.PL1!$C$10:$AF$35,7,0)</f>
        <v>Hộp 1 lọ 8 ml</v>
      </c>
      <c r="I445" s="32" t="s">
        <v>3</v>
      </c>
      <c r="J445" s="17" t="str">
        <f>VLOOKUP($B445,G2.PL1!$C$10:$AF$35,9,0)</f>
        <v>24 tháng</v>
      </c>
      <c r="K445" s="17" t="str">
        <f>VLOOKUP($B445,G2.PL1!$C$10:$AF$35,10,0)</f>
        <v>VN-17425-13</v>
      </c>
      <c r="L445" s="17" t="str">
        <f>VLOOKUP($B445,G2.PL1!$C$10:$AF$35,11,0)</f>
        <v>Fareva Unterach GmbH (tên cũ: Ebewe Pharma Ges.m.b.H.Nfg.KG)</v>
      </c>
      <c r="M445" s="17" t="str">
        <f>VLOOKUP($B445,G2.PL1!$C$10:$AF$35,12,0)</f>
        <v>Áo</v>
      </c>
      <c r="N445" s="17" t="str">
        <f>VLOOKUP($B445,G2.PL1!$C$10:$AF$35,13,0)</f>
        <v>Lọ</v>
      </c>
      <c r="O445" s="40">
        <v>190</v>
      </c>
      <c r="P445" s="40">
        <v>190</v>
      </c>
      <c r="Q445" s="40">
        <v>190</v>
      </c>
      <c r="R445" s="40">
        <v>190</v>
      </c>
      <c r="S445" s="40">
        <v>760</v>
      </c>
      <c r="T445" s="19">
        <f>VLOOKUP($B445,G2.PL1!$C$10:$AF$35,17,0)</f>
        <v>668439</v>
      </c>
      <c r="U445" s="18">
        <f t="shared" si="11"/>
        <v>508013640</v>
      </c>
      <c r="V445" s="19" t="str">
        <f>VLOOKUP($B445,G2.PL1!$C$10:$AF$35,30,0)</f>
        <v>Công ty Cổ phần Dược liệu Trung ương 2</v>
      </c>
      <c r="W445" s="17" t="s">
        <v>400</v>
      </c>
      <c r="X445" s="34" t="s">
        <v>267</v>
      </c>
      <c r="Y445" s="32" t="s">
        <v>401</v>
      </c>
      <c r="Z445" s="44"/>
      <c r="AA445" s="21" t="e">
        <f>VLOOKUP(W445,#REF!,2,0)</f>
        <v>#REF!</v>
      </c>
      <c r="AB445" s="44"/>
    </row>
    <row r="446" spans="1:28" s="6" customFormat="1" ht="48">
      <c r="A446" s="38">
        <v>11</v>
      </c>
      <c r="B446" s="32" t="s">
        <v>63</v>
      </c>
      <c r="C446" s="17" t="str">
        <f>VLOOKUP(B446,G2.PL1!$C$10:$D$34,2,0)</f>
        <v>Docetaxel "Ebewe"</v>
      </c>
      <c r="D446" s="17" t="str">
        <f>VLOOKUP($B446,G2.PL1!$C$10:$E$34,3,0)</f>
        <v>Docetaxel</v>
      </c>
      <c r="E446" s="17" t="str">
        <f>VLOOKUP($B446,G2.PL1!$C$10:$F$34,4,0)</f>
        <v>10mg/ml</v>
      </c>
      <c r="F446" s="17" t="str">
        <f>VLOOKUP($B446,G2.PL1!$C$10:$AF$35,5,0)</f>
        <v>Tiêm truyền tĩnh mạch</v>
      </c>
      <c r="G446" s="17" t="str">
        <f>VLOOKUP($B446,G2.PL1!$C$10:$AF$35,6,0)</f>
        <v>Dung dịch đậm đặc để pha dung dịch tiêm truyền</v>
      </c>
      <c r="H446" s="17" t="str">
        <f>VLOOKUP($B446,G2.PL1!$C$10:$AF$35,7,0)</f>
        <v>Hộp 1 lọ 8 ml</v>
      </c>
      <c r="I446" s="32" t="s">
        <v>3</v>
      </c>
      <c r="J446" s="17" t="str">
        <f>VLOOKUP($B446,G2.PL1!$C$10:$AF$35,9,0)</f>
        <v>24 tháng</v>
      </c>
      <c r="K446" s="17" t="str">
        <f>VLOOKUP($B446,G2.PL1!$C$10:$AF$35,10,0)</f>
        <v>VN-17425-13</v>
      </c>
      <c r="L446" s="17" t="str">
        <f>VLOOKUP($B446,G2.PL1!$C$10:$AF$35,11,0)</f>
        <v>Fareva Unterach GmbH (tên cũ: Ebewe Pharma Ges.m.b.H.Nfg.KG)</v>
      </c>
      <c r="M446" s="17" t="str">
        <f>VLOOKUP($B446,G2.PL1!$C$10:$AF$35,12,0)</f>
        <v>Áo</v>
      </c>
      <c r="N446" s="17" t="str">
        <f>VLOOKUP($B446,G2.PL1!$C$10:$AF$35,13,0)</f>
        <v>Lọ</v>
      </c>
      <c r="O446" s="40">
        <v>475</v>
      </c>
      <c r="P446" s="40">
        <v>475</v>
      </c>
      <c r="Q446" s="40">
        <v>475</v>
      </c>
      <c r="R446" s="40">
        <v>475</v>
      </c>
      <c r="S446" s="40">
        <v>1900</v>
      </c>
      <c r="T446" s="19">
        <f>VLOOKUP($B446,G2.PL1!$C$10:$AF$35,17,0)</f>
        <v>668439</v>
      </c>
      <c r="U446" s="18">
        <f t="shared" si="11"/>
        <v>1270034100</v>
      </c>
      <c r="V446" s="19" t="str">
        <f>VLOOKUP($B446,G2.PL1!$C$10:$AF$35,30,0)</f>
        <v>Công ty Cổ phần Dược liệu Trung ương 2</v>
      </c>
      <c r="W446" s="17" t="s">
        <v>273</v>
      </c>
      <c r="X446" s="34" t="s">
        <v>267</v>
      </c>
      <c r="Y446" s="32">
        <v>38744</v>
      </c>
      <c r="Z446" s="44"/>
      <c r="AA446" s="21" t="e">
        <f>VLOOKUP(W446,#REF!,2,0)</f>
        <v>#REF!</v>
      </c>
      <c r="AB446" s="44"/>
    </row>
    <row r="447" spans="1:28" s="6" customFormat="1" ht="48">
      <c r="A447" s="38">
        <v>11</v>
      </c>
      <c r="B447" s="32" t="s">
        <v>63</v>
      </c>
      <c r="C447" s="17" t="str">
        <f>VLOOKUP(B447,G2.PL1!$C$10:$D$34,2,0)</f>
        <v>Docetaxel "Ebewe"</v>
      </c>
      <c r="D447" s="17" t="str">
        <f>VLOOKUP($B447,G2.PL1!$C$10:$E$34,3,0)</f>
        <v>Docetaxel</v>
      </c>
      <c r="E447" s="17" t="str">
        <f>VLOOKUP($B447,G2.PL1!$C$10:$F$34,4,0)</f>
        <v>10mg/ml</v>
      </c>
      <c r="F447" s="17" t="str">
        <f>VLOOKUP($B447,G2.PL1!$C$10:$AF$35,5,0)</f>
        <v>Tiêm truyền tĩnh mạch</v>
      </c>
      <c r="G447" s="17" t="str">
        <f>VLOOKUP($B447,G2.PL1!$C$10:$AF$35,6,0)</f>
        <v>Dung dịch đậm đặc để pha dung dịch tiêm truyền</v>
      </c>
      <c r="H447" s="17" t="str">
        <f>VLOOKUP($B447,G2.PL1!$C$10:$AF$35,7,0)</f>
        <v>Hộp 1 lọ 8 ml</v>
      </c>
      <c r="I447" s="32" t="s">
        <v>3</v>
      </c>
      <c r="J447" s="17" t="str">
        <f>VLOOKUP($B447,G2.PL1!$C$10:$AF$35,9,0)</f>
        <v>24 tháng</v>
      </c>
      <c r="K447" s="17" t="str">
        <f>VLOOKUP($B447,G2.PL1!$C$10:$AF$35,10,0)</f>
        <v>VN-17425-13</v>
      </c>
      <c r="L447" s="17" t="str">
        <f>VLOOKUP($B447,G2.PL1!$C$10:$AF$35,11,0)</f>
        <v>Fareva Unterach GmbH (tên cũ: Ebewe Pharma Ges.m.b.H.Nfg.KG)</v>
      </c>
      <c r="M447" s="17" t="str">
        <f>VLOOKUP($B447,G2.PL1!$C$10:$AF$35,12,0)</f>
        <v>Áo</v>
      </c>
      <c r="N447" s="17" t="str">
        <f>VLOOKUP($B447,G2.PL1!$C$10:$AF$35,13,0)</f>
        <v>Lọ</v>
      </c>
      <c r="O447" s="40">
        <v>35</v>
      </c>
      <c r="P447" s="40">
        <v>35</v>
      </c>
      <c r="Q447" s="40">
        <v>35</v>
      </c>
      <c r="R447" s="40">
        <v>35</v>
      </c>
      <c r="S447" s="40">
        <v>140</v>
      </c>
      <c r="T447" s="19">
        <f>VLOOKUP($B447,G2.PL1!$C$10:$AF$35,17,0)</f>
        <v>668439</v>
      </c>
      <c r="U447" s="18">
        <f t="shared" si="11"/>
        <v>93581460</v>
      </c>
      <c r="V447" s="19" t="str">
        <f>VLOOKUP($B447,G2.PL1!$C$10:$AF$35,30,0)</f>
        <v>Công ty Cổ phần Dược liệu Trung ương 2</v>
      </c>
      <c r="W447" s="17" t="s">
        <v>274</v>
      </c>
      <c r="X447" s="34" t="s">
        <v>275</v>
      </c>
      <c r="Y447" s="32" t="s">
        <v>276</v>
      </c>
      <c r="Z447" s="44"/>
      <c r="AA447" s="21" t="e">
        <f>VLOOKUP(W447,#REF!,2,0)</f>
        <v>#REF!</v>
      </c>
      <c r="AB447" s="44"/>
    </row>
    <row r="448" spans="1:28" s="6" customFormat="1" ht="48">
      <c r="A448" s="38">
        <v>11</v>
      </c>
      <c r="B448" s="32" t="s">
        <v>63</v>
      </c>
      <c r="C448" s="17" t="str">
        <f>VLOOKUP(B448,G2.PL1!$C$10:$D$34,2,0)</f>
        <v>Docetaxel "Ebewe"</v>
      </c>
      <c r="D448" s="17" t="str">
        <f>VLOOKUP($B448,G2.PL1!$C$10:$E$34,3,0)</f>
        <v>Docetaxel</v>
      </c>
      <c r="E448" s="17" t="str">
        <f>VLOOKUP($B448,G2.PL1!$C$10:$F$34,4,0)</f>
        <v>10mg/ml</v>
      </c>
      <c r="F448" s="17" t="str">
        <f>VLOOKUP($B448,G2.PL1!$C$10:$AF$35,5,0)</f>
        <v>Tiêm truyền tĩnh mạch</v>
      </c>
      <c r="G448" s="17" t="str">
        <f>VLOOKUP($B448,G2.PL1!$C$10:$AF$35,6,0)</f>
        <v>Dung dịch đậm đặc để pha dung dịch tiêm truyền</v>
      </c>
      <c r="H448" s="17" t="str">
        <f>VLOOKUP($B448,G2.PL1!$C$10:$AF$35,7,0)</f>
        <v>Hộp 1 lọ 8 ml</v>
      </c>
      <c r="I448" s="32" t="s">
        <v>3</v>
      </c>
      <c r="J448" s="17" t="str">
        <f>VLOOKUP($B448,G2.PL1!$C$10:$AF$35,9,0)</f>
        <v>24 tháng</v>
      </c>
      <c r="K448" s="17" t="str">
        <f>VLOOKUP($B448,G2.PL1!$C$10:$AF$35,10,0)</f>
        <v>VN-17425-13</v>
      </c>
      <c r="L448" s="17" t="str">
        <f>VLOOKUP($B448,G2.PL1!$C$10:$AF$35,11,0)</f>
        <v>Fareva Unterach GmbH (tên cũ: Ebewe Pharma Ges.m.b.H.Nfg.KG)</v>
      </c>
      <c r="M448" s="17" t="str">
        <f>VLOOKUP($B448,G2.PL1!$C$10:$AF$35,12,0)</f>
        <v>Áo</v>
      </c>
      <c r="N448" s="17" t="str">
        <f>VLOOKUP($B448,G2.PL1!$C$10:$AF$35,13,0)</f>
        <v>Lọ</v>
      </c>
      <c r="O448" s="40">
        <v>2</v>
      </c>
      <c r="P448" s="40">
        <v>3</v>
      </c>
      <c r="Q448" s="40">
        <v>4</v>
      </c>
      <c r="R448" s="40">
        <v>4</v>
      </c>
      <c r="S448" s="40">
        <v>13</v>
      </c>
      <c r="T448" s="19">
        <f>VLOOKUP($B448,G2.PL1!$C$10:$AF$35,17,0)</f>
        <v>668439</v>
      </c>
      <c r="U448" s="18">
        <f t="shared" si="11"/>
        <v>8689707</v>
      </c>
      <c r="V448" s="19" t="str">
        <f>VLOOKUP($B448,G2.PL1!$C$10:$AF$35,30,0)</f>
        <v>Công ty Cổ phần Dược liệu Trung ương 2</v>
      </c>
      <c r="W448" s="17" t="s">
        <v>603</v>
      </c>
      <c r="X448" s="34" t="s">
        <v>154</v>
      </c>
      <c r="Y448" s="32" t="s">
        <v>604</v>
      </c>
      <c r="Z448" s="44"/>
      <c r="AA448" s="21" t="e">
        <f>VLOOKUP(W448,#REF!,2,0)</f>
        <v>#REF!</v>
      </c>
      <c r="AB448" s="44"/>
    </row>
    <row r="449" spans="1:28" s="6" customFormat="1" ht="48">
      <c r="A449" s="38">
        <v>11</v>
      </c>
      <c r="B449" s="32" t="s">
        <v>63</v>
      </c>
      <c r="C449" s="17" t="str">
        <f>VLOOKUP(B449,G2.PL1!$C$10:$D$34,2,0)</f>
        <v>Docetaxel "Ebewe"</v>
      </c>
      <c r="D449" s="17" t="str">
        <f>VLOOKUP($B449,G2.PL1!$C$10:$E$34,3,0)</f>
        <v>Docetaxel</v>
      </c>
      <c r="E449" s="17" t="str">
        <f>VLOOKUP($B449,G2.PL1!$C$10:$F$34,4,0)</f>
        <v>10mg/ml</v>
      </c>
      <c r="F449" s="17" t="str">
        <f>VLOOKUP($B449,G2.PL1!$C$10:$AF$35,5,0)</f>
        <v>Tiêm truyền tĩnh mạch</v>
      </c>
      <c r="G449" s="17" t="str">
        <f>VLOOKUP($B449,G2.PL1!$C$10:$AF$35,6,0)</f>
        <v>Dung dịch đậm đặc để pha dung dịch tiêm truyền</v>
      </c>
      <c r="H449" s="17" t="str">
        <f>VLOOKUP($B449,G2.PL1!$C$10:$AF$35,7,0)</f>
        <v>Hộp 1 lọ 8 ml</v>
      </c>
      <c r="I449" s="32" t="s">
        <v>3</v>
      </c>
      <c r="J449" s="17" t="str">
        <f>VLOOKUP($B449,G2.PL1!$C$10:$AF$35,9,0)</f>
        <v>24 tháng</v>
      </c>
      <c r="K449" s="17" t="str">
        <f>VLOOKUP($B449,G2.PL1!$C$10:$AF$35,10,0)</f>
        <v>VN-17425-13</v>
      </c>
      <c r="L449" s="17" t="str">
        <f>VLOOKUP($B449,G2.PL1!$C$10:$AF$35,11,0)</f>
        <v>Fareva Unterach GmbH (tên cũ: Ebewe Pharma Ges.m.b.H.Nfg.KG)</v>
      </c>
      <c r="M449" s="17" t="str">
        <f>VLOOKUP($B449,G2.PL1!$C$10:$AF$35,12,0)</f>
        <v>Áo</v>
      </c>
      <c r="N449" s="17" t="str">
        <f>VLOOKUP($B449,G2.PL1!$C$10:$AF$35,13,0)</f>
        <v>Lọ</v>
      </c>
      <c r="O449" s="40">
        <v>20</v>
      </c>
      <c r="P449" s="40">
        <v>20</v>
      </c>
      <c r="Q449" s="40">
        <v>20</v>
      </c>
      <c r="R449" s="40">
        <v>20</v>
      </c>
      <c r="S449" s="40">
        <v>80</v>
      </c>
      <c r="T449" s="19">
        <f>VLOOKUP($B449,G2.PL1!$C$10:$AF$35,17,0)</f>
        <v>668439</v>
      </c>
      <c r="U449" s="18">
        <f t="shared" si="11"/>
        <v>53475120</v>
      </c>
      <c r="V449" s="19" t="str">
        <f>VLOOKUP($B449,G2.PL1!$C$10:$AF$35,30,0)</f>
        <v>Công ty Cổ phần Dược liệu Trung ương 2</v>
      </c>
      <c r="W449" s="17" t="s">
        <v>309</v>
      </c>
      <c r="X449" s="34" t="s">
        <v>154</v>
      </c>
      <c r="Y449" s="32" t="s">
        <v>310</v>
      </c>
      <c r="Z449" s="44"/>
      <c r="AA449" s="21" t="e">
        <f>VLOOKUP(W449,#REF!,2,0)</f>
        <v>#REF!</v>
      </c>
      <c r="AB449" s="44"/>
    </row>
    <row r="450" spans="1:28" ht="48">
      <c r="A450" s="38">
        <v>11</v>
      </c>
      <c r="B450" s="38" t="s">
        <v>63</v>
      </c>
      <c r="C450" s="17" t="str">
        <f>VLOOKUP(B450,G2.PL1!$C$10:$D$34,2,0)</f>
        <v>Docetaxel "Ebewe"</v>
      </c>
      <c r="D450" s="17" t="str">
        <f>VLOOKUP($B450,G2.PL1!$C$10:$E$34,3,0)</f>
        <v>Docetaxel</v>
      </c>
      <c r="E450" s="17" t="str">
        <f>VLOOKUP($B450,G2.PL1!$C$10:$F$34,4,0)</f>
        <v>10mg/ml</v>
      </c>
      <c r="F450" s="17" t="str">
        <f>VLOOKUP($B450,G2.PL1!$C$10:$AF$35,5,0)</f>
        <v>Tiêm truyền tĩnh mạch</v>
      </c>
      <c r="G450" s="17" t="str">
        <f>VLOOKUP($B450,G2.PL1!$C$10:$AF$35,6,0)</f>
        <v>Dung dịch đậm đặc để pha dung dịch tiêm truyền</v>
      </c>
      <c r="H450" s="17" t="str">
        <f>VLOOKUP($B450,G2.PL1!$C$10:$AF$35,7,0)</f>
        <v>Hộp 1 lọ 8 ml</v>
      </c>
      <c r="I450" s="38" t="s">
        <v>3</v>
      </c>
      <c r="J450" s="17" t="str">
        <f>VLOOKUP($B450,G2.PL1!$C$10:$AF$35,9,0)</f>
        <v>24 tháng</v>
      </c>
      <c r="K450" s="17" t="str">
        <f>VLOOKUP($B450,G2.PL1!$C$10:$AF$35,10,0)</f>
        <v>VN-17425-13</v>
      </c>
      <c r="L450" s="17" t="str">
        <f>VLOOKUP($B450,G2.PL1!$C$10:$AF$35,11,0)</f>
        <v>Fareva Unterach GmbH (tên cũ: Ebewe Pharma Ges.m.b.H.Nfg.KG)</v>
      </c>
      <c r="M450" s="17" t="str">
        <f>VLOOKUP($B450,G2.PL1!$C$10:$AF$35,12,0)</f>
        <v>Áo</v>
      </c>
      <c r="N450" s="17" t="str">
        <f>VLOOKUP($B450,G2.PL1!$C$10:$AF$35,13,0)</f>
        <v>Lọ</v>
      </c>
      <c r="O450" s="39">
        <v>130</v>
      </c>
      <c r="P450" s="39">
        <v>130</v>
      </c>
      <c r="Q450" s="39">
        <v>130</v>
      </c>
      <c r="R450" s="39">
        <v>130</v>
      </c>
      <c r="S450" s="40">
        <v>520</v>
      </c>
      <c r="T450" s="19">
        <f>VLOOKUP($B450,G2.PL1!$C$10:$AF$35,17,0)</f>
        <v>668439</v>
      </c>
      <c r="U450" s="18">
        <f t="shared" si="11"/>
        <v>347588280</v>
      </c>
      <c r="V450" s="19" t="str">
        <f>VLOOKUP($B450,G2.PL1!$C$10:$AF$35,30,0)</f>
        <v>Công ty Cổ phần Dược liệu Trung ương 2</v>
      </c>
      <c r="W450" s="17" t="s">
        <v>164</v>
      </c>
      <c r="X450" s="56" t="s">
        <v>154</v>
      </c>
      <c r="Y450" s="41" t="s">
        <v>165</v>
      </c>
      <c r="Z450" s="16"/>
      <c r="AA450" s="21" t="e">
        <f>VLOOKUP(W450,#REF!,2,0)</f>
        <v>#REF!</v>
      </c>
      <c r="AB450" s="16"/>
    </row>
    <row r="451" spans="1:28" ht="48">
      <c r="A451" s="38">
        <v>11</v>
      </c>
      <c r="B451" s="38" t="s">
        <v>63</v>
      </c>
      <c r="C451" s="17" t="str">
        <f>VLOOKUP(B451,G2.PL1!$C$10:$D$34,2,0)</f>
        <v>Docetaxel "Ebewe"</v>
      </c>
      <c r="D451" s="17" t="str">
        <f>VLOOKUP($B451,G2.PL1!$C$10:$E$34,3,0)</f>
        <v>Docetaxel</v>
      </c>
      <c r="E451" s="17" t="str">
        <f>VLOOKUP($B451,G2.PL1!$C$10:$F$34,4,0)</f>
        <v>10mg/ml</v>
      </c>
      <c r="F451" s="17" t="str">
        <f>VLOOKUP($B451,G2.PL1!$C$10:$AF$35,5,0)</f>
        <v>Tiêm truyền tĩnh mạch</v>
      </c>
      <c r="G451" s="17" t="str">
        <f>VLOOKUP($B451,G2.PL1!$C$10:$AF$35,6,0)</f>
        <v>Dung dịch đậm đặc để pha dung dịch tiêm truyền</v>
      </c>
      <c r="H451" s="17" t="str">
        <f>VLOOKUP($B451,G2.PL1!$C$10:$AF$35,7,0)</f>
        <v>Hộp 1 lọ 8 ml</v>
      </c>
      <c r="I451" s="38" t="s">
        <v>3</v>
      </c>
      <c r="J451" s="17" t="str">
        <f>VLOOKUP($B451,G2.PL1!$C$10:$AF$35,9,0)</f>
        <v>24 tháng</v>
      </c>
      <c r="K451" s="17" t="str">
        <f>VLOOKUP($B451,G2.PL1!$C$10:$AF$35,10,0)</f>
        <v>VN-17425-13</v>
      </c>
      <c r="L451" s="17" t="str">
        <f>VLOOKUP($B451,G2.PL1!$C$10:$AF$35,11,0)</f>
        <v>Fareva Unterach GmbH (tên cũ: Ebewe Pharma Ges.m.b.H.Nfg.KG)</v>
      </c>
      <c r="M451" s="17" t="str">
        <f>VLOOKUP($B451,G2.PL1!$C$10:$AF$35,12,0)</f>
        <v>Áo</v>
      </c>
      <c r="N451" s="17" t="str">
        <f>VLOOKUP($B451,G2.PL1!$C$10:$AF$35,13,0)</f>
        <v>Lọ</v>
      </c>
      <c r="O451" s="39">
        <v>160</v>
      </c>
      <c r="P451" s="39">
        <v>160</v>
      </c>
      <c r="Q451" s="39">
        <v>200</v>
      </c>
      <c r="R451" s="39">
        <v>200</v>
      </c>
      <c r="S451" s="40">
        <v>720</v>
      </c>
      <c r="T451" s="19">
        <f>VLOOKUP($B451,G2.PL1!$C$10:$AF$35,17,0)</f>
        <v>668439</v>
      </c>
      <c r="U451" s="18">
        <f t="shared" si="11"/>
        <v>481276080</v>
      </c>
      <c r="V451" s="19" t="str">
        <f>VLOOKUP($B451,G2.PL1!$C$10:$AF$35,30,0)</f>
        <v>Công ty Cổ phần Dược liệu Trung ương 2</v>
      </c>
      <c r="W451" s="17" t="s">
        <v>168</v>
      </c>
      <c r="X451" s="56" t="s">
        <v>154</v>
      </c>
      <c r="Y451" s="41" t="s">
        <v>169</v>
      </c>
      <c r="Z451" s="16"/>
      <c r="AA451" s="21" t="e">
        <f>VLOOKUP(W451,#REF!,2,0)</f>
        <v>#REF!</v>
      </c>
      <c r="AB451" s="16"/>
    </row>
    <row r="452" spans="1:28" s="14" customFormat="1" ht="48">
      <c r="A452" s="35">
        <v>11</v>
      </c>
      <c r="B452" s="35" t="s">
        <v>63</v>
      </c>
      <c r="C452" s="17" t="str">
        <f>VLOOKUP(B452,G2.PL1!$C$10:$D$34,2,0)</f>
        <v>Docetaxel "Ebewe"</v>
      </c>
      <c r="D452" s="17" t="str">
        <f>VLOOKUP($B452,G2.PL1!$C$10:$E$34,3,0)</f>
        <v>Docetaxel</v>
      </c>
      <c r="E452" s="17" t="str">
        <f>VLOOKUP($B452,G2.PL1!$C$10:$F$34,4,0)</f>
        <v>10mg/ml</v>
      </c>
      <c r="F452" s="17" t="str">
        <f>VLOOKUP($B452,G2.PL1!$C$10:$AF$35,5,0)</f>
        <v>Tiêm truyền tĩnh mạch</v>
      </c>
      <c r="G452" s="17" t="str">
        <f>VLOOKUP($B452,G2.PL1!$C$10:$AF$35,6,0)</f>
        <v>Dung dịch đậm đặc để pha dung dịch tiêm truyền</v>
      </c>
      <c r="H452" s="17" t="str">
        <f>VLOOKUP($B452,G2.PL1!$C$10:$AF$35,7,0)</f>
        <v>Hộp 1 lọ 8 ml</v>
      </c>
      <c r="I452" s="35" t="s">
        <v>3</v>
      </c>
      <c r="J452" s="17" t="str">
        <f>VLOOKUP($B452,G2.PL1!$C$10:$AF$35,9,0)</f>
        <v>24 tháng</v>
      </c>
      <c r="K452" s="17" t="str">
        <f>VLOOKUP($B452,G2.PL1!$C$10:$AF$35,10,0)</f>
        <v>VN-17425-13</v>
      </c>
      <c r="L452" s="17" t="str">
        <f>VLOOKUP($B452,G2.PL1!$C$10:$AF$35,11,0)</f>
        <v>Fareva Unterach GmbH (tên cũ: Ebewe Pharma Ges.m.b.H.Nfg.KG)</v>
      </c>
      <c r="M452" s="17" t="str">
        <f>VLOOKUP($B452,G2.PL1!$C$10:$AF$35,12,0)</f>
        <v>Áo</v>
      </c>
      <c r="N452" s="17" t="str">
        <f>VLOOKUP($B452,G2.PL1!$C$10:$AF$35,13,0)</f>
        <v>Lọ</v>
      </c>
      <c r="O452" s="42">
        <f>SUBTOTAL(9,O432:O451)</f>
        <v>2989</v>
      </c>
      <c r="P452" s="42">
        <f t="shared" ref="P452:S452" si="14">SUBTOTAL(9,P432:P451)</f>
        <v>2996</v>
      </c>
      <c r="Q452" s="42">
        <f t="shared" si="14"/>
        <v>3044</v>
      </c>
      <c r="R452" s="42">
        <f t="shared" si="14"/>
        <v>3073</v>
      </c>
      <c r="S452" s="42">
        <f t="shared" si="14"/>
        <v>12102</v>
      </c>
      <c r="T452" s="19">
        <f>VLOOKUP($B452,G2.PL1!$C$10:$AF$35,17,0)</f>
        <v>668439</v>
      </c>
      <c r="U452" s="58">
        <f t="shared" si="11"/>
        <v>8089448778</v>
      </c>
      <c r="V452" s="19" t="str">
        <f>VLOOKUP($B452,G2.PL1!$C$10:$AF$35,30,0)</f>
        <v>Công ty Cổ phần Dược liệu Trung ương 2</v>
      </c>
      <c r="W452" s="57"/>
      <c r="X452" s="36"/>
      <c r="Y452" s="35"/>
      <c r="Z452" s="43"/>
      <c r="AA452" s="21" t="e">
        <f>VLOOKUP(W452,#REF!,2,0)</f>
        <v>#REF!</v>
      </c>
      <c r="AB452" s="43"/>
    </row>
    <row r="453" spans="1:28" ht="60">
      <c r="A453" s="38">
        <v>12</v>
      </c>
      <c r="B453" s="38" t="s">
        <v>54</v>
      </c>
      <c r="C453" s="17" t="str">
        <f>VLOOKUP(B453,G2.PL1!$C$10:$D$34,2,0)</f>
        <v>Raciper 20mg</v>
      </c>
      <c r="D453" s="17" t="str">
        <f>VLOOKUP($B453,G2.PL1!$C$10:$E$34,3,0)</f>
        <v xml:space="preserve">Esomeprazole (dưới dạng Esomeprazole magnesium vô định hình) </v>
      </c>
      <c r="E453" s="17" t="str">
        <f>VLOOKUP($B453,G2.PL1!$C$10:$F$34,4,0)</f>
        <v>20mg</v>
      </c>
      <c r="F453" s="17" t="str">
        <f>VLOOKUP($B453,G2.PL1!$C$10:$AF$35,5,0)</f>
        <v>Uống</v>
      </c>
      <c r="G453" s="17" t="str">
        <f>VLOOKUP($B453,G2.PL1!$C$10:$AF$35,6,0)</f>
        <v>Viên nén bao phim kháng acid dạ dày</v>
      </c>
      <c r="H453" s="17" t="str">
        <f>VLOOKUP($B453,G2.PL1!$C$10:$AF$35,7,0)</f>
        <v>Hộp 2 vỉ x 7 viên; Hộp 4 vỉ x 7 viên</v>
      </c>
      <c r="I453" s="38" t="s">
        <v>13</v>
      </c>
      <c r="J453" s="17" t="str">
        <f>VLOOKUP($B453,G2.PL1!$C$10:$AF$35,9,0)</f>
        <v>24 tháng</v>
      </c>
      <c r="K453" s="17" t="str">
        <f>VLOOKUP($B453,G2.PL1!$C$10:$AF$35,10,0)</f>
        <v>VN-16032-12</v>
      </c>
      <c r="L453" s="17" t="str">
        <f>VLOOKUP($B453,G2.PL1!$C$10:$AF$35,11,0)</f>
        <v>Sun Pharmaceutical Industries Limited</v>
      </c>
      <c r="M453" s="17" t="str">
        <f>VLOOKUP($B453,G2.PL1!$C$10:$AF$35,12,0)</f>
        <v>Ấn Độ</v>
      </c>
      <c r="N453" s="17" t="str">
        <f>VLOOKUP($B453,G2.PL1!$C$10:$AF$35,13,0)</f>
        <v>Viên</v>
      </c>
      <c r="O453" s="39">
        <v>4000</v>
      </c>
      <c r="P453" s="39">
        <v>4000</v>
      </c>
      <c r="Q453" s="39">
        <v>4000</v>
      </c>
      <c r="R453" s="39">
        <v>4000</v>
      </c>
      <c r="S453" s="40">
        <v>16000</v>
      </c>
      <c r="T453" s="19">
        <f>VLOOKUP($B453,G2.PL1!$C$10:$AF$35,17,0)</f>
        <v>950</v>
      </c>
      <c r="U453" s="18">
        <f t="shared" si="11"/>
        <v>15200000</v>
      </c>
      <c r="V453" s="19" t="str">
        <f>VLOOKUP($B453,G2.PL1!$C$10:$AF$35,30,0)</f>
        <v>Công ty Cổ phần Dược phẩm Thiết bị Y tế Hà Nội</v>
      </c>
      <c r="W453" s="17" t="s">
        <v>609</v>
      </c>
      <c r="X453" s="56" t="s">
        <v>280</v>
      </c>
      <c r="Y453" s="41" t="s">
        <v>610</v>
      </c>
      <c r="Z453" s="16"/>
      <c r="AA453" s="21" t="e">
        <f>VLOOKUP(W453,#REF!,2,0)</f>
        <v>#REF!</v>
      </c>
      <c r="AB453" s="16"/>
    </row>
    <row r="454" spans="1:28" ht="60">
      <c r="A454" s="38">
        <v>12</v>
      </c>
      <c r="B454" s="38" t="s">
        <v>54</v>
      </c>
      <c r="C454" s="17" t="str">
        <f>VLOOKUP(B454,G2.PL1!$C$10:$D$34,2,0)</f>
        <v>Raciper 20mg</v>
      </c>
      <c r="D454" s="17" t="str">
        <f>VLOOKUP($B454,G2.PL1!$C$10:$E$34,3,0)</f>
        <v xml:space="preserve">Esomeprazole (dưới dạng Esomeprazole magnesium vô định hình) </v>
      </c>
      <c r="E454" s="17" t="str">
        <f>VLOOKUP($B454,G2.PL1!$C$10:$F$34,4,0)</f>
        <v>20mg</v>
      </c>
      <c r="F454" s="17" t="str">
        <f>VLOOKUP($B454,G2.PL1!$C$10:$AF$35,5,0)</f>
        <v>Uống</v>
      </c>
      <c r="G454" s="17" t="str">
        <f>VLOOKUP($B454,G2.PL1!$C$10:$AF$35,6,0)</f>
        <v>Viên nén bao phim kháng acid dạ dày</v>
      </c>
      <c r="H454" s="17" t="str">
        <f>VLOOKUP($B454,G2.PL1!$C$10:$AF$35,7,0)</f>
        <v>Hộp 2 vỉ x 7 viên; Hộp 4 vỉ x 7 viên</v>
      </c>
      <c r="I454" s="38" t="s">
        <v>13</v>
      </c>
      <c r="J454" s="17" t="str">
        <f>VLOOKUP($B454,G2.PL1!$C$10:$AF$35,9,0)</f>
        <v>24 tháng</v>
      </c>
      <c r="K454" s="17" t="str">
        <f>VLOOKUP($B454,G2.PL1!$C$10:$AF$35,10,0)</f>
        <v>VN-16032-12</v>
      </c>
      <c r="L454" s="17" t="str">
        <f>VLOOKUP($B454,G2.PL1!$C$10:$AF$35,11,0)</f>
        <v>Sun Pharmaceutical Industries Limited</v>
      </c>
      <c r="M454" s="17" t="str">
        <f>VLOOKUP($B454,G2.PL1!$C$10:$AF$35,12,0)</f>
        <v>Ấn Độ</v>
      </c>
      <c r="N454" s="17" t="str">
        <f>VLOOKUP($B454,G2.PL1!$C$10:$AF$35,13,0)</f>
        <v>Viên</v>
      </c>
      <c r="O454" s="39">
        <v>2000</v>
      </c>
      <c r="P454" s="39">
        <v>2000</v>
      </c>
      <c r="Q454" s="39">
        <v>2000</v>
      </c>
      <c r="R454" s="39">
        <v>2000</v>
      </c>
      <c r="S454" s="40">
        <v>8000</v>
      </c>
      <c r="T454" s="19">
        <f>VLOOKUP($B454,G2.PL1!$C$10:$AF$35,17,0)</f>
        <v>950</v>
      </c>
      <c r="U454" s="18">
        <f t="shared" si="11"/>
        <v>7600000</v>
      </c>
      <c r="V454" s="19" t="str">
        <f>VLOOKUP($B454,G2.PL1!$C$10:$AF$35,30,0)</f>
        <v>Công ty Cổ phần Dược phẩm Thiết bị Y tế Hà Nội</v>
      </c>
      <c r="W454" s="17" t="s">
        <v>657</v>
      </c>
      <c r="X454" s="56" t="s">
        <v>280</v>
      </c>
      <c r="Y454" s="41" t="s">
        <v>658</v>
      </c>
      <c r="Z454" s="16"/>
      <c r="AA454" s="21" t="e">
        <f>VLOOKUP(W454,#REF!,2,0)</f>
        <v>#REF!</v>
      </c>
      <c r="AB454" s="16"/>
    </row>
    <row r="455" spans="1:28" ht="60">
      <c r="A455" s="38">
        <v>12</v>
      </c>
      <c r="B455" s="38" t="s">
        <v>54</v>
      </c>
      <c r="C455" s="17" t="str">
        <f>VLOOKUP(B455,G2.PL1!$C$10:$D$34,2,0)</f>
        <v>Raciper 20mg</v>
      </c>
      <c r="D455" s="17" t="str">
        <f>VLOOKUP($B455,G2.PL1!$C$10:$E$34,3,0)</f>
        <v xml:space="preserve">Esomeprazole (dưới dạng Esomeprazole magnesium vô định hình) </v>
      </c>
      <c r="E455" s="17" t="str">
        <f>VLOOKUP($B455,G2.PL1!$C$10:$F$34,4,0)</f>
        <v>20mg</v>
      </c>
      <c r="F455" s="17" t="str">
        <f>VLOOKUP($B455,G2.PL1!$C$10:$AF$35,5,0)</f>
        <v>Uống</v>
      </c>
      <c r="G455" s="17" t="str">
        <f>VLOOKUP($B455,G2.PL1!$C$10:$AF$35,6,0)</f>
        <v>Viên nén bao phim kháng acid dạ dày</v>
      </c>
      <c r="H455" s="17" t="str">
        <f>VLOOKUP($B455,G2.PL1!$C$10:$AF$35,7,0)</f>
        <v>Hộp 2 vỉ x 7 viên; Hộp 4 vỉ x 7 viên</v>
      </c>
      <c r="I455" s="38" t="s">
        <v>13</v>
      </c>
      <c r="J455" s="17" t="str">
        <f>VLOOKUP($B455,G2.PL1!$C$10:$AF$35,9,0)</f>
        <v>24 tháng</v>
      </c>
      <c r="K455" s="17" t="str">
        <f>VLOOKUP($B455,G2.PL1!$C$10:$AF$35,10,0)</f>
        <v>VN-16032-12</v>
      </c>
      <c r="L455" s="17" t="str">
        <f>VLOOKUP($B455,G2.PL1!$C$10:$AF$35,11,0)</f>
        <v>Sun Pharmaceutical Industries Limited</v>
      </c>
      <c r="M455" s="17" t="str">
        <f>VLOOKUP($B455,G2.PL1!$C$10:$AF$35,12,0)</f>
        <v>Ấn Độ</v>
      </c>
      <c r="N455" s="17" t="str">
        <f>VLOOKUP($B455,G2.PL1!$C$10:$AF$35,13,0)</f>
        <v>Viên</v>
      </c>
      <c r="O455" s="39">
        <v>10000</v>
      </c>
      <c r="P455" s="39">
        <v>10000</v>
      </c>
      <c r="Q455" s="39">
        <v>10000</v>
      </c>
      <c r="R455" s="39">
        <v>10000</v>
      </c>
      <c r="S455" s="40">
        <v>40000</v>
      </c>
      <c r="T455" s="19">
        <f>VLOOKUP($B455,G2.PL1!$C$10:$AF$35,17,0)</f>
        <v>950</v>
      </c>
      <c r="U455" s="18">
        <f t="shared" si="11"/>
        <v>38000000</v>
      </c>
      <c r="V455" s="19" t="str">
        <f>VLOOKUP($B455,G2.PL1!$C$10:$AF$35,30,0)</f>
        <v>Công ty Cổ phần Dược phẩm Thiết bị Y tế Hà Nội</v>
      </c>
      <c r="W455" s="17" t="s">
        <v>378</v>
      </c>
      <c r="X455" s="56" t="s">
        <v>280</v>
      </c>
      <c r="Y455" s="41" t="s">
        <v>659</v>
      </c>
      <c r="Z455" s="16"/>
      <c r="AA455" s="21" t="e">
        <f>VLOOKUP(W455,#REF!,2,0)</f>
        <v>#REF!</v>
      </c>
      <c r="AB455" s="16"/>
    </row>
    <row r="456" spans="1:28" ht="60">
      <c r="A456" s="38">
        <v>12</v>
      </c>
      <c r="B456" s="38" t="s">
        <v>54</v>
      </c>
      <c r="C456" s="17" t="str">
        <f>VLOOKUP(B456,G2.PL1!$C$10:$D$34,2,0)</f>
        <v>Raciper 20mg</v>
      </c>
      <c r="D456" s="17" t="str">
        <f>VLOOKUP($B456,G2.PL1!$C$10:$E$34,3,0)</f>
        <v xml:space="preserve">Esomeprazole (dưới dạng Esomeprazole magnesium vô định hình) </v>
      </c>
      <c r="E456" s="17" t="str">
        <f>VLOOKUP($B456,G2.PL1!$C$10:$F$34,4,0)</f>
        <v>20mg</v>
      </c>
      <c r="F456" s="17" t="str">
        <f>VLOOKUP($B456,G2.PL1!$C$10:$AF$35,5,0)</f>
        <v>Uống</v>
      </c>
      <c r="G456" s="17" t="str">
        <f>VLOOKUP($B456,G2.PL1!$C$10:$AF$35,6,0)</f>
        <v>Viên nén bao phim kháng acid dạ dày</v>
      </c>
      <c r="H456" s="17" t="str">
        <f>VLOOKUP($B456,G2.PL1!$C$10:$AF$35,7,0)</f>
        <v>Hộp 2 vỉ x 7 viên; Hộp 4 vỉ x 7 viên</v>
      </c>
      <c r="I456" s="38" t="s">
        <v>13</v>
      </c>
      <c r="J456" s="17" t="str">
        <f>VLOOKUP($B456,G2.PL1!$C$10:$AF$35,9,0)</f>
        <v>24 tháng</v>
      </c>
      <c r="K456" s="17" t="str">
        <f>VLOOKUP($B456,G2.PL1!$C$10:$AF$35,10,0)</f>
        <v>VN-16032-12</v>
      </c>
      <c r="L456" s="17" t="str">
        <f>VLOOKUP($B456,G2.PL1!$C$10:$AF$35,11,0)</f>
        <v>Sun Pharmaceutical Industries Limited</v>
      </c>
      <c r="M456" s="17" t="str">
        <f>VLOOKUP($B456,G2.PL1!$C$10:$AF$35,12,0)</f>
        <v>Ấn Độ</v>
      </c>
      <c r="N456" s="17" t="str">
        <f>VLOOKUP($B456,G2.PL1!$C$10:$AF$35,13,0)</f>
        <v>Viên</v>
      </c>
      <c r="O456" s="39">
        <v>7500</v>
      </c>
      <c r="P456" s="39">
        <v>7500</v>
      </c>
      <c r="Q456" s="39">
        <v>7500</v>
      </c>
      <c r="R456" s="39">
        <v>7500</v>
      </c>
      <c r="S456" s="40">
        <v>30000</v>
      </c>
      <c r="T456" s="19">
        <f>VLOOKUP($B456,G2.PL1!$C$10:$AF$35,17,0)</f>
        <v>950</v>
      </c>
      <c r="U456" s="18">
        <f t="shared" si="11"/>
        <v>28500000</v>
      </c>
      <c r="V456" s="19" t="str">
        <f>VLOOKUP($B456,G2.PL1!$C$10:$AF$35,30,0)</f>
        <v>Công ty Cổ phần Dược phẩm Thiết bị Y tế Hà Nội</v>
      </c>
      <c r="W456" s="17" t="s">
        <v>379</v>
      </c>
      <c r="X456" s="56" t="s">
        <v>280</v>
      </c>
      <c r="Y456" s="41" t="s">
        <v>380</v>
      </c>
      <c r="Z456" s="16"/>
      <c r="AA456" s="21" t="e">
        <f>VLOOKUP(W456,#REF!,2,0)</f>
        <v>#REF!</v>
      </c>
      <c r="AB456" s="16"/>
    </row>
    <row r="457" spans="1:28" ht="60">
      <c r="A457" s="38">
        <v>12</v>
      </c>
      <c r="B457" s="38" t="s">
        <v>54</v>
      </c>
      <c r="C457" s="17" t="str">
        <f>VLOOKUP(B457,G2.PL1!$C$10:$D$34,2,0)</f>
        <v>Raciper 20mg</v>
      </c>
      <c r="D457" s="17" t="str">
        <f>VLOOKUP($B457,G2.PL1!$C$10:$E$34,3,0)</f>
        <v xml:space="preserve">Esomeprazole (dưới dạng Esomeprazole magnesium vô định hình) </v>
      </c>
      <c r="E457" s="17" t="str">
        <f>VLOOKUP($B457,G2.PL1!$C$10:$F$34,4,0)</f>
        <v>20mg</v>
      </c>
      <c r="F457" s="17" t="str">
        <f>VLOOKUP($B457,G2.PL1!$C$10:$AF$35,5,0)</f>
        <v>Uống</v>
      </c>
      <c r="G457" s="17" t="str">
        <f>VLOOKUP($B457,G2.PL1!$C$10:$AF$35,6,0)</f>
        <v>Viên nén bao phim kháng acid dạ dày</v>
      </c>
      <c r="H457" s="17" t="str">
        <f>VLOOKUP($B457,G2.PL1!$C$10:$AF$35,7,0)</f>
        <v>Hộp 2 vỉ x 7 viên; Hộp 4 vỉ x 7 viên</v>
      </c>
      <c r="I457" s="38" t="s">
        <v>13</v>
      </c>
      <c r="J457" s="17" t="str">
        <f>VLOOKUP($B457,G2.PL1!$C$10:$AF$35,9,0)</f>
        <v>24 tháng</v>
      </c>
      <c r="K457" s="17" t="str">
        <f>VLOOKUP($B457,G2.PL1!$C$10:$AF$35,10,0)</f>
        <v>VN-16032-12</v>
      </c>
      <c r="L457" s="17" t="str">
        <f>VLOOKUP($B457,G2.PL1!$C$10:$AF$35,11,0)</f>
        <v>Sun Pharmaceutical Industries Limited</v>
      </c>
      <c r="M457" s="17" t="str">
        <f>VLOOKUP($B457,G2.PL1!$C$10:$AF$35,12,0)</f>
        <v>Ấn Độ</v>
      </c>
      <c r="N457" s="17" t="str">
        <f>VLOOKUP($B457,G2.PL1!$C$10:$AF$35,13,0)</f>
        <v>Viên</v>
      </c>
      <c r="O457" s="39">
        <v>60000</v>
      </c>
      <c r="P457" s="39">
        <v>60000</v>
      </c>
      <c r="Q457" s="39">
        <v>60000</v>
      </c>
      <c r="R457" s="39">
        <v>60000</v>
      </c>
      <c r="S457" s="40">
        <v>240000</v>
      </c>
      <c r="T457" s="19">
        <f>VLOOKUP($B457,G2.PL1!$C$10:$AF$35,17,0)</f>
        <v>950</v>
      </c>
      <c r="U457" s="18">
        <f t="shared" si="11"/>
        <v>228000000</v>
      </c>
      <c r="V457" s="19" t="str">
        <f>VLOOKUP($B457,G2.PL1!$C$10:$AF$35,30,0)</f>
        <v>Công ty Cổ phần Dược phẩm Thiết bị Y tế Hà Nội</v>
      </c>
      <c r="W457" s="17" t="s">
        <v>758</v>
      </c>
      <c r="X457" s="56" t="s">
        <v>280</v>
      </c>
      <c r="Y457" s="41" t="s">
        <v>759</v>
      </c>
      <c r="Z457" s="16"/>
      <c r="AA457" s="21" t="e">
        <f>VLOOKUP(W457,#REF!,2,0)</f>
        <v>#REF!</v>
      </c>
      <c r="AB457" s="16"/>
    </row>
    <row r="458" spans="1:28" ht="60">
      <c r="A458" s="38">
        <v>12</v>
      </c>
      <c r="B458" s="38" t="s">
        <v>54</v>
      </c>
      <c r="C458" s="17" t="str">
        <f>VLOOKUP(B458,G2.PL1!$C$10:$D$34,2,0)</f>
        <v>Raciper 20mg</v>
      </c>
      <c r="D458" s="17" t="str">
        <f>VLOOKUP($B458,G2.PL1!$C$10:$E$34,3,0)</f>
        <v xml:space="preserve">Esomeprazole (dưới dạng Esomeprazole magnesium vô định hình) </v>
      </c>
      <c r="E458" s="17" t="str">
        <f>VLOOKUP($B458,G2.PL1!$C$10:$F$34,4,0)</f>
        <v>20mg</v>
      </c>
      <c r="F458" s="17" t="str">
        <f>VLOOKUP($B458,G2.PL1!$C$10:$AF$35,5,0)</f>
        <v>Uống</v>
      </c>
      <c r="G458" s="17" t="str">
        <f>VLOOKUP($B458,G2.PL1!$C$10:$AF$35,6,0)</f>
        <v>Viên nén bao phim kháng acid dạ dày</v>
      </c>
      <c r="H458" s="17" t="str">
        <f>VLOOKUP($B458,G2.PL1!$C$10:$AF$35,7,0)</f>
        <v>Hộp 2 vỉ x 7 viên; Hộp 4 vỉ x 7 viên</v>
      </c>
      <c r="I458" s="38" t="s">
        <v>13</v>
      </c>
      <c r="J458" s="17" t="str">
        <f>VLOOKUP($B458,G2.PL1!$C$10:$AF$35,9,0)</f>
        <v>24 tháng</v>
      </c>
      <c r="K458" s="17" t="str">
        <f>VLOOKUP($B458,G2.PL1!$C$10:$AF$35,10,0)</f>
        <v>VN-16032-12</v>
      </c>
      <c r="L458" s="17" t="str">
        <f>VLOOKUP($B458,G2.PL1!$C$10:$AF$35,11,0)</f>
        <v>Sun Pharmaceutical Industries Limited</v>
      </c>
      <c r="M458" s="17" t="str">
        <f>VLOOKUP($B458,G2.PL1!$C$10:$AF$35,12,0)</f>
        <v>Ấn Độ</v>
      </c>
      <c r="N458" s="17" t="str">
        <f>VLOOKUP($B458,G2.PL1!$C$10:$AF$35,13,0)</f>
        <v>Viên</v>
      </c>
      <c r="O458" s="39">
        <v>40000</v>
      </c>
      <c r="P458" s="39">
        <v>40000</v>
      </c>
      <c r="Q458" s="39">
        <v>40000</v>
      </c>
      <c r="R458" s="39">
        <v>40000</v>
      </c>
      <c r="S458" s="40">
        <v>160000</v>
      </c>
      <c r="T458" s="19">
        <f>VLOOKUP($B458,G2.PL1!$C$10:$AF$35,17,0)</f>
        <v>950</v>
      </c>
      <c r="U458" s="18">
        <f t="shared" si="11"/>
        <v>152000000</v>
      </c>
      <c r="V458" s="19" t="str">
        <f>VLOOKUP($B458,G2.PL1!$C$10:$AF$35,30,0)</f>
        <v>Công ty Cổ phần Dược phẩm Thiết bị Y tế Hà Nội</v>
      </c>
      <c r="W458" s="17" t="s">
        <v>287</v>
      </c>
      <c r="X458" s="56" t="s">
        <v>408</v>
      </c>
      <c r="Y458" s="41" t="s">
        <v>288</v>
      </c>
      <c r="Z458" s="16"/>
      <c r="AA458" s="21" t="e">
        <f>VLOOKUP(W458,#REF!,2,0)</f>
        <v>#REF!</v>
      </c>
      <c r="AB458" s="16"/>
    </row>
    <row r="459" spans="1:28" ht="60">
      <c r="A459" s="38">
        <v>12</v>
      </c>
      <c r="B459" s="38" t="s">
        <v>54</v>
      </c>
      <c r="C459" s="17" t="str">
        <f>VLOOKUP(B459,G2.PL1!$C$10:$D$34,2,0)</f>
        <v>Raciper 20mg</v>
      </c>
      <c r="D459" s="17" t="str">
        <f>VLOOKUP($B459,G2.PL1!$C$10:$E$34,3,0)</f>
        <v xml:space="preserve">Esomeprazole (dưới dạng Esomeprazole magnesium vô định hình) </v>
      </c>
      <c r="E459" s="17" t="str">
        <f>VLOOKUP($B459,G2.PL1!$C$10:$F$34,4,0)</f>
        <v>20mg</v>
      </c>
      <c r="F459" s="17" t="str">
        <f>VLOOKUP($B459,G2.PL1!$C$10:$AF$35,5,0)</f>
        <v>Uống</v>
      </c>
      <c r="G459" s="17" t="str">
        <f>VLOOKUP($B459,G2.PL1!$C$10:$AF$35,6,0)</f>
        <v>Viên nén bao phim kháng acid dạ dày</v>
      </c>
      <c r="H459" s="17" t="str">
        <f>VLOOKUP($B459,G2.PL1!$C$10:$AF$35,7,0)</f>
        <v>Hộp 2 vỉ x 7 viên; Hộp 4 vỉ x 7 viên</v>
      </c>
      <c r="I459" s="38" t="s">
        <v>13</v>
      </c>
      <c r="J459" s="17" t="str">
        <f>VLOOKUP($B459,G2.PL1!$C$10:$AF$35,9,0)</f>
        <v>24 tháng</v>
      </c>
      <c r="K459" s="17" t="str">
        <f>VLOOKUP($B459,G2.PL1!$C$10:$AF$35,10,0)</f>
        <v>VN-16032-12</v>
      </c>
      <c r="L459" s="17" t="str">
        <f>VLOOKUP($B459,G2.PL1!$C$10:$AF$35,11,0)</f>
        <v>Sun Pharmaceutical Industries Limited</v>
      </c>
      <c r="M459" s="17" t="str">
        <f>VLOOKUP($B459,G2.PL1!$C$10:$AF$35,12,0)</f>
        <v>Ấn Độ</v>
      </c>
      <c r="N459" s="17" t="str">
        <f>VLOOKUP($B459,G2.PL1!$C$10:$AF$35,13,0)</f>
        <v>Viên</v>
      </c>
      <c r="O459" s="39">
        <v>10000</v>
      </c>
      <c r="P459" s="39">
        <v>10000</v>
      </c>
      <c r="Q459" s="39">
        <v>15000</v>
      </c>
      <c r="R459" s="39">
        <v>15000</v>
      </c>
      <c r="S459" s="40">
        <v>50000</v>
      </c>
      <c r="T459" s="19">
        <f>VLOOKUP($B459,G2.PL1!$C$10:$AF$35,17,0)</f>
        <v>950</v>
      </c>
      <c r="U459" s="18">
        <f t="shared" si="11"/>
        <v>47500000</v>
      </c>
      <c r="V459" s="19" t="str">
        <f>VLOOKUP($B459,G2.PL1!$C$10:$AF$35,30,0)</f>
        <v>Công ty Cổ phần Dược phẩm Thiết bị Y tế Hà Nội</v>
      </c>
      <c r="W459" s="17" t="s">
        <v>409</v>
      </c>
      <c r="X459" s="56" t="s">
        <v>408</v>
      </c>
      <c r="Y459" s="41" t="s">
        <v>410</v>
      </c>
      <c r="Z459" s="16"/>
      <c r="AA459" s="21" t="e">
        <f>VLOOKUP(W459,#REF!,2,0)</f>
        <v>#REF!</v>
      </c>
      <c r="AB459" s="16"/>
    </row>
    <row r="460" spans="1:28" ht="60">
      <c r="A460" s="38">
        <v>12</v>
      </c>
      <c r="B460" s="38" t="s">
        <v>54</v>
      </c>
      <c r="C460" s="17" t="str">
        <f>VLOOKUP(B460,G2.PL1!$C$10:$D$34,2,0)</f>
        <v>Raciper 20mg</v>
      </c>
      <c r="D460" s="17" t="str">
        <f>VLOOKUP($B460,G2.PL1!$C$10:$E$34,3,0)</f>
        <v xml:space="preserve">Esomeprazole (dưới dạng Esomeprazole magnesium vô định hình) </v>
      </c>
      <c r="E460" s="17" t="str">
        <f>VLOOKUP($B460,G2.PL1!$C$10:$F$34,4,0)</f>
        <v>20mg</v>
      </c>
      <c r="F460" s="17" t="str">
        <f>VLOOKUP($B460,G2.PL1!$C$10:$AF$35,5,0)</f>
        <v>Uống</v>
      </c>
      <c r="G460" s="17" t="str">
        <f>VLOOKUP($B460,G2.PL1!$C$10:$AF$35,6,0)</f>
        <v>Viên nén bao phim kháng acid dạ dày</v>
      </c>
      <c r="H460" s="17" t="str">
        <f>VLOOKUP($B460,G2.PL1!$C$10:$AF$35,7,0)</f>
        <v>Hộp 2 vỉ x 7 viên; Hộp 4 vỉ x 7 viên</v>
      </c>
      <c r="I460" s="38" t="s">
        <v>13</v>
      </c>
      <c r="J460" s="17" t="str">
        <f>VLOOKUP($B460,G2.PL1!$C$10:$AF$35,9,0)</f>
        <v>24 tháng</v>
      </c>
      <c r="K460" s="17" t="str">
        <f>VLOOKUP($B460,G2.PL1!$C$10:$AF$35,10,0)</f>
        <v>VN-16032-12</v>
      </c>
      <c r="L460" s="17" t="str">
        <f>VLOOKUP($B460,G2.PL1!$C$10:$AF$35,11,0)</f>
        <v>Sun Pharmaceutical Industries Limited</v>
      </c>
      <c r="M460" s="17" t="str">
        <f>VLOOKUP($B460,G2.PL1!$C$10:$AF$35,12,0)</f>
        <v>Ấn Độ</v>
      </c>
      <c r="N460" s="17" t="str">
        <f>VLOOKUP($B460,G2.PL1!$C$10:$AF$35,13,0)</f>
        <v>Viên</v>
      </c>
      <c r="O460" s="39">
        <v>3500</v>
      </c>
      <c r="P460" s="39">
        <v>3500</v>
      </c>
      <c r="Q460" s="39">
        <v>3500</v>
      </c>
      <c r="R460" s="39">
        <v>3500</v>
      </c>
      <c r="S460" s="40">
        <v>14000</v>
      </c>
      <c r="T460" s="19">
        <f>VLOOKUP($B460,G2.PL1!$C$10:$AF$35,17,0)</f>
        <v>950</v>
      </c>
      <c r="U460" s="18">
        <f t="shared" si="11"/>
        <v>13300000</v>
      </c>
      <c r="V460" s="19" t="str">
        <f>VLOOKUP($B460,G2.PL1!$C$10:$AF$35,30,0)</f>
        <v>Công ty Cổ phần Dược phẩm Thiết bị Y tế Hà Nội</v>
      </c>
      <c r="W460" s="17" t="s">
        <v>311</v>
      </c>
      <c r="X460" s="56" t="s">
        <v>312</v>
      </c>
      <c r="Y460" s="41" t="s">
        <v>313</v>
      </c>
      <c r="Z460" s="16"/>
      <c r="AA460" s="21" t="e">
        <f>VLOOKUP(W460,#REF!,2,0)</f>
        <v>#REF!</v>
      </c>
      <c r="AB460" s="16"/>
    </row>
    <row r="461" spans="1:28" ht="60">
      <c r="A461" s="38">
        <v>12</v>
      </c>
      <c r="B461" s="38" t="s">
        <v>54</v>
      </c>
      <c r="C461" s="17" t="str">
        <f>VLOOKUP(B461,G2.PL1!$C$10:$D$34,2,0)</f>
        <v>Raciper 20mg</v>
      </c>
      <c r="D461" s="17" t="str">
        <f>VLOOKUP($B461,G2.PL1!$C$10:$E$34,3,0)</f>
        <v xml:space="preserve">Esomeprazole (dưới dạng Esomeprazole magnesium vô định hình) </v>
      </c>
      <c r="E461" s="17" t="str">
        <f>VLOOKUP($B461,G2.PL1!$C$10:$F$34,4,0)</f>
        <v>20mg</v>
      </c>
      <c r="F461" s="17" t="str">
        <f>VLOOKUP($B461,G2.PL1!$C$10:$AF$35,5,0)</f>
        <v>Uống</v>
      </c>
      <c r="G461" s="17" t="str">
        <f>VLOOKUP($B461,G2.PL1!$C$10:$AF$35,6,0)</f>
        <v>Viên nén bao phim kháng acid dạ dày</v>
      </c>
      <c r="H461" s="17" t="str">
        <f>VLOOKUP($B461,G2.PL1!$C$10:$AF$35,7,0)</f>
        <v>Hộp 2 vỉ x 7 viên; Hộp 4 vỉ x 7 viên</v>
      </c>
      <c r="I461" s="38" t="s">
        <v>13</v>
      </c>
      <c r="J461" s="17" t="str">
        <f>VLOOKUP($B461,G2.PL1!$C$10:$AF$35,9,0)</f>
        <v>24 tháng</v>
      </c>
      <c r="K461" s="17" t="str">
        <f>VLOOKUP($B461,G2.PL1!$C$10:$AF$35,10,0)</f>
        <v>VN-16032-12</v>
      </c>
      <c r="L461" s="17" t="str">
        <f>VLOOKUP($B461,G2.PL1!$C$10:$AF$35,11,0)</f>
        <v>Sun Pharmaceutical Industries Limited</v>
      </c>
      <c r="M461" s="17" t="str">
        <f>VLOOKUP($B461,G2.PL1!$C$10:$AF$35,12,0)</f>
        <v>Ấn Độ</v>
      </c>
      <c r="N461" s="17" t="str">
        <f>VLOOKUP($B461,G2.PL1!$C$10:$AF$35,13,0)</f>
        <v>Viên</v>
      </c>
      <c r="O461" s="39">
        <v>975</v>
      </c>
      <c r="P461" s="39">
        <v>975</v>
      </c>
      <c r="Q461" s="39">
        <v>975</v>
      </c>
      <c r="R461" s="39">
        <v>975</v>
      </c>
      <c r="S461" s="40">
        <v>3900</v>
      </c>
      <c r="T461" s="19">
        <f>VLOOKUP($B461,G2.PL1!$C$10:$AF$35,17,0)</f>
        <v>950</v>
      </c>
      <c r="U461" s="18">
        <f t="shared" si="11"/>
        <v>3705000</v>
      </c>
      <c r="V461" s="19" t="str">
        <f>VLOOKUP($B461,G2.PL1!$C$10:$AF$35,30,0)</f>
        <v>Công ty Cổ phần Dược phẩm Thiết bị Y tế Hà Nội</v>
      </c>
      <c r="W461" s="17" t="s">
        <v>314</v>
      </c>
      <c r="X461" s="56" t="s">
        <v>312</v>
      </c>
      <c r="Y461" s="41" t="s">
        <v>315</v>
      </c>
      <c r="Z461" s="16"/>
      <c r="AA461" s="21" t="e">
        <f>VLOOKUP(W461,#REF!,2,0)</f>
        <v>#REF!</v>
      </c>
      <c r="AB461" s="16"/>
    </row>
    <row r="462" spans="1:28" ht="60">
      <c r="A462" s="38">
        <v>12</v>
      </c>
      <c r="B462" s="38" t="s">
        <v>54</v>
      </c>
      <c r="C462" s="17" t="str">
        <f>VLOOKUP(B462,G2.PL1!$C$10:$D$34,2,0)</f>
        <v>Raciper 20mg</v>
      </c>
      <c r="D462" s="17" t="str">
        <f>VLOOKUP($B462,G2.PL1!$C$10:$E$34,3,0)</f>
        <v xml:space="preserve">Esomeprazole (dưới dạng Esomeprazole magnesium vô định hình) </v>
      </c>
      <c r="E462" s="17" t="str">
        <f>VLOOKUP($B462,G2.PL1!$C$10:$F$34,4,0)</f>
        <v>20mg</v>
      </c>
      <c r="F462" s="17" t="str">
        <f>VLOOKUP($B462,G2.PL1!$C$10:$AF$35,5,0)</f>
        <v>Uống</v>
      </c>
      <c r="G462" s="17" t="str">
        <f>VLOOKUP($B462,G2.PL1!$C$10:$AF$35,6,0)</f>
        <v>Viên nén bao phim kháng acid dạ dày</v>
      </c>
      <c r="H462" s="17" t="str">
        <f>VLOOKUP($B462,G2.PL1!$C$10:$AF$35,7,0)</f>
        <v>Hộp 2 vỉ x 7 viên; Hộp 4 vỉ x 7 viên</v>
      </c>
      <c r="I462" s="38" t="s">
        <v>13</v>
      </c>
      <c r="J462" s="17" t="str">
        <f>VLOOKUP($B462,G2.PL1!$C$10:$AF$35,9,0)</f>
        <v>24 tháng</v>
      </c>
      <c r="K462" s="17" t="str">
        <f>VLOOKUP($B462,G2.PL1!$C$10:$AF$35,10,0)</f>
        <v>VN-16032-12</v>
      </c>
      <c r="L462" s="17" t="str">
        <f>VLOOKUP($B462,G2.PL1!$C$10:$AF$35,11,0)</f>
        <v>Sun Pharmaceutical Industries Limited</v>
      </c>
      <c r="M462" s="17" t="str">
        <f>VLOOKUP($B462,G2.PL1!$C$10:$AF$35,12,0)</f>
        <v>Ấn Độ</v>
      </c>
      <c r="N462" s="17" t="str">
        <f>VLOOKUP($B462,G2.PL1!$C$10:$AF$35,13,0)</f>
        <v>Viên</v>
      </c>
      <c r="O462" s="39">
        <v>30000</v>
      </c>
      <c r="P462" s="39">
        <v>30000</v>
      </c>
      <c r="Q462" s="39">
        <v>30000</v>
      </c>
      <c r="R462" s="39">
        <v>35000</v>
      </c>
      <c r="S462" s="40">
        <v>125000</v>
      </c>
      <c r="T462" s="19">
        <f>VLOOKUP($B462,G2.PL1!$C$10:$AF$35,17,0)</f>
        <v>950</v>
      </c>
      <c r="U462" s="18">
        <f t="shared" si="11"/>
        <v>118750000</v>
      </c>
      <c r="V462" s="19" t="str">
        <f>VLOOKUP($B462,G2.PL1!$C$10:$AF$35,30,0)</f>
        <v>Công ty Cổ phần Dược phẩm Thiết bị Y tế Hà Nội</v>
      </c>
      <c r="W462" s="17" t="s">
        <v>316</v>
      </c>
      <c r="X462" s="56" t="s">
        <v>312</v>
      </c>
      <c r="Y462" s="41" t="s">
        <v>317</v>
      </c>
      <c r="Z462" s="16"/>
      <c r="AA462" s="21" t="e">
        <f>VLOOKUP(W462,#REF!,2,0)</f>
        <v>#REF!</v>
      </c>
      <c r="AB462" s="16"/>
    </row>
    <row r="463" spans="1:28" ht="60">
      <c r="A463" s="38">
        <v>12</v>
      </c>
      <c r="B463" s="38" t="s">
        <v>54</v>
      </c>
      <c r="C463" s="17" t="str">
        <f>VLOOKUP(B463,G2.PL1!$C$10:$D$34,2,0)</f>
        <v>Raciper 20mg</v>
      </c>
      <c r="D463" s="17" t="str">
        <f>VLOOKUP($B463,G2.PL1!$C$10:$E$34,3,0)</f>
        <v xml:space="preserve">Esomeprazole (dưới dạng Esomeprazole magnesium vô định hình) </v>
      </c>
      <c r="E463" s="17" t="str">
        <f>VLOOKUP($B463,G2.PL1!$C$10:$F$34,4,0)</f>
        <v>20mg</v>
      </c>
      <c r="F463" s="17" t="str">
        <f>VLOOKUP($B463,G2.PL1!$C$10:$AF$35,5,0)</f>
        <v>Uống</v>
      </c>
      <c r="G463" s="17" t="str">
        <f>VLOOKUP($B463,G2.PL1!$C$10:$AF$35,6,0)</f>
        <v>Viên nén bao phim kháng acid dạ dày</v>
      </c>
      <c r="H463" s="17" t="str">
        <f>VLOOKUP($B463,G2.PL1!$C$10:$AF$35,7,0)</f>
        <v>Hộp 2 vỉ x 7 viên; Hộp 4 vỉ x 7 viên</v>
      </c>
      <c r="I463" s="38" t="s">
        <v>13</v>
      </c>
      <c r="J463" s="17" t="str">
        <f>VLOOKUP($B463,G2.PL1!$C$10:$AF$35,9,0)</f>
        <v>24 tháng</v>
      </c>
      <c r="K463" s="17" t="str">
        <f>VLOOKUP($B463,G2.PL1!$C$10:$AF$35,10,0)</f>
        <v>VN-16032-12</v>
      </c>
      <c r="L463" s="17" t="str">
        <f>VLOOKUP($B463,G2.PL1!$C$10:$AF$35,11,0)</f>
        <v>Sun Pharmaceutical Industries Limited</v>
      </c>
      <c r="M463" s="17" t="str">
        <f>VLOOKUP($B463,G2.PL1!$C$10:$AF$35,12,0)</f>
        <v>Ấn Độ</v>
      </c>
      <c r="N463" s="17" t="str">
        <f>VLOOKUP($B463,G2.PL1!$C$10:$AF$35,13,0)</f>
        <v>Viên</v>
      </c>
      <c r="O463" s="39">
        <v>3250</v>
      </c>
      <c r="P463" s="39">
        <v>3250</v>
      </c>
      <c r="Q463" s="39">
        <v>3250</v>
      </c>
      <c r="R463" s="39">
        <v>3250</v>
      </c>
      <c r="S463" s="40">
        <v>13000</v>
      </c>
      <c r="T463" s="19">
        <f>VLOOKUP($B463,G2.PL1!$C$10:$AF$35,17,0)</f>
        <v>950</v>
      </c>
      <c r="U463" s="18">
        <f t="shared" si="11"/>
        <v>12350000</v>
      </c>
      <c r="V463" s="19" t="str">
        <f>VLOOKUP($B463,G2.PL1!$C$10:$AF$35,30,0)</f>
        <v>Công ty Cổ phần Dược phẩm Thiết bị Y tế Hà Nội</v>
      </c>
      <c r="W463" s="17" t="s">
        <v>320</v>
      </c>
      <c r="X463" s="56" t="s">
        <v>312</v>
      </c>
      <c r="Y463" s="41" t="s">
        <v>321</v>
      </c>
      <c r="Z463" s="16"/>
      <c r="AA463" s="21" t="e">
        <f>VLOOKUP(W463,#REF!,2,0)</f>
        <v>#REF!</v>
      </c>
      <c r="AB463" s="16"/>
    </row>
    <row r="464" spans="1:28" ht="60">
      <c r="A464" s="38">
        <v>12</v>
      </c>
      <c r="B464" s="38" t="s">
        <v>54</v>
      </c>
      <c r="C464" s="17" t="str">
        <f>VLOOKUP(B464,G2.PL1!$C$10:$D$34,2,0)</f>
        <v>Raciper 20mg</v>
      </c>
      <c r="D464" s="17" t="str">
        <f>VLOOKUP($B464,G2.PL1!$C$10:$E$34,3,0)</f>
        <v xml:space="preserve">Esomeprazole (dưới dạng Esomeprazole magnesium vô định hình) </v>
      </c>
      <c r="E464" s="17" t="str">
        <f>VLOOKUP($B464,G2.PL1!$C$10:$F$34,4,0)</f>
        <v>20mg</v>
      </c>
      <c r="F464" s="17" t="str">
        <f>VLOOKUP($B464,G2.PL1!$C$10:$AF$35,5,0)</f>
        <v>Uống</v>
      </c>
      <c r="G464" s="17" t="str">
        <f>VLOOKUP($B464,G2.PL1!$C$10:$AF$35,6,0)</f>
        <v>Viên nén bao phim kháng acid dạ dày</v>
      </c>
      <c r="H464" s="17" t="str">
        <f>VLOOKUP($B464,G2.PL1!$C$10:$AF$35,7,0)</f>
        <v>Hộp 2 vỉ x 7 viên; Hộp 4 vỉ x 7 viên</v>
      </c>
      <c r="I464" s="38" t="s">
        <v>13</v>
      </c>
      <c r="J464" s="17" t="str">
        <f>VLOOKUP($B464,G2.PL1!$C$10:$AF$35,9,0)</f>
        <v>24 tháng</v>
      </c>
      <c r="K464" s="17" t="str">
        <f>VLOOKUP($B464,G2.PL1!$C$10:$AF$35,10,0)</f>
        <v>VN-16032-12</v>
      </c>
      <c r="L464" s="17" t="str">
        <f>VLOOKUP($B464,G2.PL1!$C$10:$AF$35,11,0)</f>
        <v>Sun Pharmaceutical Industries Limited</v>
      </c>
      <c r="M464" s="17" t="str">
        <f>VLOOKUP($B464,G2.PL1!$C$10:$AF$35,12,0)</f>
        <v>Ấn Độ</v>
      </c>
      <c r="N464" s="17" t="str">
        <f>VLOOKUP($B464,G2.PL1!$C$10:$AF$35,13,0)</f>
        <v>Viên</v>
      </c>
      <c r="O464" s="39">
        <v>35</v>
      </c>
      <c r="P464" s="39">
        <v>35</v>
      </c>
      <c r="Q464" s="39">
        <v>35</v>
      </c>
      <c r="R464" s="39">
        <v>35</v>
      </c>
      <c r="S464" s="40">
        <v>140</v>
      </c>
      <c r="T464" s="19">
        <f>VLOOKUP($B464,G2.PL1!$C$10:$AF$35,17,0)</f>
        <v>950</v>
      </c>
      <c r="U464" s="18">
        <f t="shared" si="11"/>
        <v>133000</v>
      </c>
      <c r="V464" s="19" t="str">
        <f>VLOOKUP($B464,G2.PL1!$C$10:$AF$35,30,0)</f>
        <v>Công ty Cổ phần Dược phẩm Thiết bị Y tế Hà Nội</v>
      </c>
      <c r="W464" s="17" t="s">
        <v>322</v>
      </c>
      <c r="X464" s="56" t="s">
        <v>312</v>
      </c>
      <c r="Y464" s="41" t="s">
        <v>323</v>
      </c>
      <c r="Z464" s="16"/>
      <c r="AA464" s="21" t="e">
        <f>VLOOKUP(W464,#REF!,2,0)</f>
        <v>#REF!</v>
      </c>
      <c r="AB464" s="16"/>
    </row>
    <row r="465" spans="1:28" ht="60">
      <c r="A465" s="38">
        <v>12</v>
      </c>
      <c r="B465" s="38" t="s">
        <v>54</v>
      </c>
      <c r="C465" s="17" t="str">
        <f>VLOOKUP(B465,G2.PL1!$C$10:$D$34,2,0)</f>
        <v>Raciper 20mg</v>
      </c>
      <c r="D465" s="17" t="str">
        <f>VLOOKUP($B465,G2.PL1!$C$10:$E$34,3,0)</f>
        <v xml:space="preserve">Esomeprazole (dưới dạng Esomeprazole magnesium vô định hình) </v>
      </c>
      <c r="E465" s="17" t="str">
        <f>VLOOKUP($B465,G2.PL1!$C$10:$F$34,4,0)</f>
        <v>20mg</v>
      </c>
      <c r="F465" s="17" t="str">
        <f>VLOOKUP($B465,G2.PL1!$C$10:$AF$35,5,0)</f>
        <v>Uống</v>
      </c>
      <c r="G465" s="17" t="str">
        <f>VLOOKUP($B465,G2.PL1!$C$10:$AF$35,6,0)</f>
        <v>Viên nén bao phim kháng acid dạ dày</v>
      </c>
      <c r="H465" s="17" t="str">
        <f>VLOOKUP($B465,G2.PL1!$C$10:$AF$35,7,0)</f>
        <v>Hộp 2 vỉ x 7 viên; Hộp 4 vỉ x 7 viên</v>
      </c>
      <c r="I465" s="38" t="s">
        <v>13</v>
      </c>
      <c r="J465" s="17" t="str">
        <f>VLOOKUP($B465,G2.PL1!$C$10:$AF$35,9,0)</f>
        <v>24 tháng</v>
      </c>
      <c r="K465" s="17" t="str">
        <f>VLOOKUP($B465,G2.PL1!$C$10:$AF$35,10,0)</f>
        <v>VN-16032-12</v>
      </c>
      <c r="L465" s="17" t="str">
        <f>VLOOKUP($B465,G2.PL1!$C$10:$AF$35,11,0)</f>
        <v>Sun Pharmaceutical Industries Limited</v>
      </c>
      <c r="M465" s="17" t="str">
        <f>VLOOKUP($B465,G2.PL1!$C$10:$AF$35,12,0)</f>
        <v>Ấn Độ</v>
      </c>
      <c r="N465" s="17" t="str">
        <f>VLOOKUP($B465,G2.PL1!$C$10:$AF$35,13,0)</f>
        <v>Viên</v>
      </c>
      <c r="O465" s="39">
        <v>500</v>
      </c>
      <c r="P465" s="39">
        <v>500</v>
      </c>
      <c r="Q465" s="39">
        <v>500</v>
      </c>
      <c r="R465" s="39">
        <v>500</v>
      </c>
      <c r="S465" s="40">
        <v>2000</v>
      </c>
      <c r="T465" s="19">
        <f>VLOOKUP($B465,G2.PL1!$C$10:$AF$35,17,0)</f>
        <v>950</v>
      </c>
      <c r="U465" s="18">
        <f t="shared" ref="U465:U528" si="15">S465*T465</f>
        <v>1900000</v>
      </c>
      <c r="V465" s="19" t="str">
        <f>VLOOKUP($B465,G2.PL1!$C$10:$AF$35,30,0)</f>
        <v>Công ty Cổ phần Dược phẩm Thiết bị Y tế Hà Nội</v>
      </c>
      <c r="W465" s="17" t="s">
        <v>417</v>
      </c>
      <c r="X465" s="56" t="s">
        <v>312</v>
      </c>
      <c r="Y465" s="41" t="s">
        <v>418</v>
      </c>
      <c r="Z465" s="16"/>
      <c r="AA465" s="21" t="e">
        <f>VLOOKUP(W465,#REF!,2,0)</f>
        <v>#REF!</v>
      </c>
      <c r="AB465" s="16"/>
    </row>
    <row r="466" spans="1:28" ht="60">
      <c r="A466" s="38">
        <v>12</v>
      </c>
      <c r="B466" s="38" t="s">
        <v>54</v>
      </c>
      <c r="C466" s="17" t="str">
        <f>VLOOKUP(B466,G2.PL1!$C$10:$D$34,2,0)</f>
        <v>Raciper 20mg</v>
      </c>
      <c r="D466" s="17" t="str">
        <f>VLOOKUP($B466,G2.PL1!$C$10:$E$34,3,0)</f>
        <v xml:space="preserve">Esomeprazole (dưới dạng Esomeprazole magnesium vô định hình) </v>
      </c>
      <c r="E466" s="17" t="str">
        <f>VLOOKUP($B466,G2.PL1!$C$10:$F$34,4,0)</f>
        <v>20mg</v>
      </c>
      <c r="F466" s="17" t="str">
        <f>VLOOKUP($B466,G2.PL1!$C$10:$AF$35,5,0)</f>
        <v>Uống</v>
      </c>
      <c r="G466" s="17" t="str">
        <f>VLOOKUP($B466,G2.PL1!$C$10:$AF$35,6,0)</f>
        <v>Viên nén bao phim kháng acid dạ dày</v>
      </c>
      <c r="H466" s="17" t="str">
        <f>VLOOKUP($B466,G2.PL1!$C$10:$AF$35,7,0)</f>
        <v>Hộp 2 vỉ x 7 viên; Hộp 4 vỉ x 7 viên</v>
      </c>
      <c r="I466" s="38" t="s">
        <v>13</v>
      </c>
      <c r="J466" s="17" t="str">
        <f>VLOOKUP($B466,G2.PL1!$C$10:$AF$35,9,0)</f>
        <v>24 tháng</v>
      </c>
      <c r="K466" s="17" t="str">
        <f>VLOOKUP($B466,G2.PL1!$C$10:$AF$35,10,0)</f>
        <v>VN-16032-12</v>
      </c>
      <c r="L466" s="17" t="str">
        <f>VLOOKUP($B466,G2.PL1!$C$10:$AF$35,11,0)</f>
        <v>Sun Pharmaceutical Industries Limited</v>
      </c>
      <c r="M466" s="17" t="str">
        <f>VLOOKUP($B466,G2.PL1!$C$10:$AF$35,12,0)</f>
        <v>Ấn Độ</v>
      </c>
      <c r="N466" s="17" t="str">
        <f>VLOOKUP($B466,G2.PL1!$C$10:$AF$35,13,0)</f>
        <v>Viên</v>
      </c>
      <c r="O466" s="39">
        <v>42000</v>
      </c>
      <c r="P466" s="39">
        <v>42000</v>
      </c>
      <c r="Q466" s="39">
        <v>42000</v>
      </c>
      <c r="R466" s="39">
        <v>42000</v>
      </c>
      <c r="S466" s="40">
        <v>168000</v>
      </c>
      <c r="T466" s="19">
        <f>VLOOKUP($B466,G2.PL1!$C$10:$AF$35,17,0)</f>
        <v>950</v>
      </c>
      <c r="U466" s="18">
        <f t="shared" si="15"/>
        <v>159600000</v>
      </c>
      <c r="V466" s="19" t="str">
        <f>VLOOKUP($B466,G2.PL1!$C$10:$AF$35,30,0)</f>
        <v>Công ty Cổ phần Dược phẩm Thiết bị Y tế Hà Nội</v>
      </c>
      <c r="W466" s="17" t="s">
        <v>324</v>
      </c>
      <c r="X466" s="56" t="s">
        <v>312</v>
      </c>
      <c r="Y466" s="41" t="s">
        <v>325</v>
      </c>
      <c r="Z466" s="16"/>
      <c r="AA466" s="21" t="e">
        <f>VLOOKUP(W466,#REF!,2,0)</f>
        <v>#REF!</v>
      </c>
      <c r="AB466" s="16"/>
    </row>
    <row r="467" spans="1:28" ht="60">
      <c r="A467" s="38">
        <v>12</v>
      </c>
      <c r="B467" s="38" t="s">
        <v>54</v>
      </c>
      <c r="C467" s="17" t="str">
        <f>VLOOKUP(B467,G2.PL1!$C$10:$D$34,2,0)</f>
        <v>Raciper 20mg</v>
      </c>
      <c r="D467" s="17" t="str">
        <f>VLOOKUP($B467,G2.PL1!$C$10:$E$34,3,0)</f>
        <v xml:space="preserve">Esomeprazole (dưới dạng Esomeprazole magnesium vô định hình) </v>
      </c>
      <c r="E467" s="17" t="str">
        <f>VLOOKUP($B467,G2.PL1!$C$10:$F$34,4,0)</f>
        <v>20mg</v>
      </c>
      <c r="F467" s="17" t="str">
        <f>VLOOKUP($B467,G2.PL1!$C$10:$AF$35,5,0)</f>
        <v>Uống</v>
      </c>
      <c r="G467" s="17" t="str">
        <f>VLOOKUP($B467,G2.PL1!$C$10:$AF$35,6,0)</f>
        <v>Viên nén bao phim kháng acid dạ dày</v>
      </c>
      <c r="H467" s="17" t="str">
        <f>VLOOKUP($B467,G2.PL1!$C$10:$AF$35,7,0)</f>
        <v>Hộp 2 vỉ x 7 viên; Hộp 4 vỉ x 7 viên</v>
      </c>
      <c r="I467" s="38" t="s">
        <v>13</v>
      </c>
      <c r="J467" s="17" t="str">
        <f>VLOOKUP($B467,G2.PL1!$C$10:$AF$35,9,0)</f>
        <v>24 tháng</v>
      </c>
      <c r="K467" s="17" t="str">
        <f>VLOOKUP($B467,G2.PL1!$C$10:$AF$35,10,0)</f>
        <v>VN-16032-12</v>
      </c>
      <c r="L467" s="17" t="str">
        <f>VLOOKUP($B467,G2.PL1!$C$10:$AF$35,11,0)</f>
        <v>Sun Pharmaceutical Industries Limited</v>
      </c>
      <c r="M467" s="17" t="str">
        <f>VLOOKUP($B467,G2.PL1!$C$10:$AF$35,12,0)</f>
        <v>Ấn Độ</v>
      </c>
      <c r="N467" s="17" t="str">
        <f>VLOOKUP($B467,G2.PL1!$C$10:$AF$35,13,0)</f>
        <v>Viên</v>
      </c>
      <c r="O467" s="39">
        <v>9000</v>
      </c>
      <c r="P467" s="39">
        <v>9000</v>
      </c>
      <c r="Q467" s="39">
        <v>9000</v>
      </c>
      <c r="R467" s="39">
        <v>9000</v>
      </c>
      <c r="S467" s="40">
        <v>36000</v>
      </c>
      <c r="T467" s="19">
        <f>VLOOKUP($B467,G2.PL1!$C$10:$AF$35,17,0)</f>
        <v>950</v>
      </c>
      <c r="U467" s="18">
        <f t="shared" si="15"/>
        <v>34200000</v>
      </c>
      <c r="V467" s="19" t="str">
        <f>VLOOKUP($B467,G2.PL1!$C$10:$AF$35,30,0)</f>
        <v>Công ty Cổ phần Dược phẩm Thiết bị Y tế Hà Nội</v>
      </c>
      <c r="W467" s="17" t="s">
        <v>328</v>
      </c>
      <c r="X467" s="56" t="s">
        <v>312</v>
      </c>
      <c r="Y467" s="41" t="s">
        <v>329</v>
      </c>
      <c r="Z467" s="16"/>
      <c r="AA467" s="21" t="e">
        <f>VLOOKUP(W467,#REF!,2,0)</f>
        <v>#REF!</v>
      </c>
      <c r="AB467" s="16"/>
    </row>
    <row r="468" spans="1:28" ht="60">
      <c r="A468" s="38">
        <v>12</v>
      </c>
      <c r="B468" s="38" t="s">
        <v>54</v>
      </c>
      <c r="C468" s="17" t="str">
        <f>VLOOKUP(B468,G2.PL1!$C$10:$D$34,2,0)</f>
        <v>Raciper 20mg</v>
      </c>
      <c r="D468" s="17" t="str">
        <f>VLOOKUP($B468,G2.PL1!$C$10:$E$34,3,0)</f>
        <v xml:space="preserve">Esomeprazole (dưới dạng Esomeprazole magnesium vô định hình) </v>
      </c>
      <c r="E468" s="17" t="str">
        <f>VLOOKUP($B468,G2.PL1!$C$10:$F$34,4,0)</f>
        <v>20mg</v>
      </c>
      <c r="F468" s="17" t="str">
        <f>VLOOKUP($B468,G2.PL1!$C$10:$AF$35,5,0)</f>
        <v>Uống</v>
      </c>
      <c r="G468" s="17" t="str">
        <f>VLOOKUP($B468,G2.PL1!$C$10:$AF$35,6,0)</f>
        <v>Viên nén bao phim kháng acid dạ dày</v>
      </c>
      <c r="H468" s="17" t="str">
        <f>VLOOKUP($B468,G2.PL1!$C$10:$AF$35,7,0)</f>
        <v>Hộp 2 vỉ x 7 viên; Hộp 4 vỉ x 7 viên</v>
      </c>
      <c r="I468" s="38" t="s">
        <v>13</v>
      </c>
      <c r="J468" s="17" t="str">
        <f>VLOOKUP($B468,G2.PL1!$C$10:$AF$35,9,0)</f>
        <v>24 tháng</v>
      </c>
      <c r="K468" s="17" t="str">
        <f>VLOOKUP($B468,G2.PL1!$C$10:$AF$35,10,0)</f>
        <v>VN-16032-12</v>
      </c>
      <c r="L468" s="17" t="str">
        <f>VLOOKUP($B468,G2.PL1!$C$10:$AF$35,11,0)</f>
        <v>Sun Pharmaceutical Industries Limited</v>
      </c>
      <c r="M468" s="17" t="str">
        <f>VLOOKUP($B468,G2.PL1!$C$10:$AF$35,12,0)</f>
        <v>Ấn Độ</v>
      </c>
      <c r="N468" s="17" t="str">
        <f>VLOOKUP($B468,G2.PL1!$C$10:$AF$35,13,0)</f>
        <v>Viên</v>
      </c>
      <c r="O468" s="39">
        <v>12000</v>
      </c>
      <c r="P468" s="39">
        <v>12000</v>
      </c>
      <c r="Q468" s="39">
        <v>12000</v>
      </c>
      <c r="R468" s="39">
        <v>12000</v>
      </c>
      <c r="S468" s="40">
        <v>48000</v>
      </c>
      <c r="T468" s="19">
        <f>VLOOKUP($B468,G2.PL1!$C$10:$AF$35,17,0)</f>
        <v>950</v>
      </c>
      <c r="U468" s="18">
        <f t="shared" si="15"/>
        <v>45600000</v>
      </c>
      <c r="V468" s="19" t="str">
        <f>VLOOKUP($B468,G2.PL1!$C$10:$AF$35,30,0)</f>
        <v>Công ty Cổ phần Dược phẩm Thiết bị Y tế Hà Nội</v>
      </c>
      <c r="W468" s="17" t="s">
        <v>330</v>
      </c>
      <c r="X468" s="56" t="s">
        <v>312</v>
      </c>
      <c r="Y468" s="41" t="s">
        <v>331</v>
      </c>
      <c r="Z468" s="16"/>
      <c r="AA468" s="21" t="e">
        <f>VLOOKUP(W468,#REF!,2,0)</f>
        <v>#REF!</v>
      </c>
      <c r="AB468" s="16"/>
    </row>
    <row r="469" spans="1:28" ht="60">
      <c r="A469" s="38">
        <v>12</v>
      </c>
      <c r="B469" s="38" t="s">
        <v>54</v>
      </c>
      <c r="C469" s="17" t="str">
        <f>VLOOKUP(B469,G2.PL1!$C$10:$D$34,2,0)</f>
        <v>Raciper 20mg</v>
      </c>
      <c r="D469" s="17" t="str">
        <f>VLOOKUP($B469,G2.PL1!$C$10:$E$34,3,0)</f>
        <v xml:space="preserve">Esomeprazole (dưới dạng Esomeprazole magnesium vô định hình) </v>
      </c>
      <c r="E469" s="17" t="str">
        <f>VLOOKUP($B469,G2.PL1!$C$10:$F$34,4,0)</f>
        <v>20mg</v>
      </c>
      <c r="F469" s="17" t="str">
        <f>VLOOKUP($B469,G2.PL1!$C$10:$AF$35,5,0)</f>
        <v>Uống</v>
      </c>
      <c r="G469" s="17" t="str">
        <f>VLOOKUP($B469,G2.PL1!$C$10:$AF$35,6,0)</f>
        <v>Viên nén bao phim kháng acid dạ dày</v>
      </c>
      <c r="H469" s="17" t="str">
        <f>VLOOKUP($B469,G2.PL1!$C$10:$AF$35,7,0)</f>
        <v>Hộp 2 vỉ x 7 viên; Hộp 4 vỉ x 7 viên</v>
      </c>
      <c r="I469" s="38" t="s">
        <v>13</v>
      </c>
      <c r="J469" s="17" t="str">
        <f>VLOOKUP($B469,G2.PL1!$C$10:$AF$35,9,0)</f>
        <v>24 tháng</v>
      </c>
      <c r="K469" s="17" t="str">
        <f>VLOOKUP($B469,G2.PL1!$C$10:$AF$35,10,0)</f>
        <v>VN-16032-12</v>
      </c>
      <c r="L469" s="17" t="str">
        <f>VLOOKUP($B469,G2.PL1!$C$10:$AF$35,11,0)</f>
        <v>Sun Pharmaceutical Industries Limited</v>
      </c>
      <c r="M469" s="17" t="str">
        <f>VLOOKUP($B469,G2.PL1!$C$10:$AF$35,12,0)</f>
        <v>Ấn Độ</v>
      </c>
      <c r="N469" s="17" t="str">
        <f>VLOOKUP($B469,G2.PL1!$C$10:$AF$35,13,0)</f>
        <v>Viên</v>
      </c>
      <c r="O469" s="39">
        <v>500</v>
      </c>
      <c r="P469" s="39">
        <v>500</v>
      </c>
      <c r="Q469" s="39">
        <v>500</v>
      </c>
      <c r="R469" s="39">
        <v>500</v>
      </c>
      <c r="S469" s="40">
        <v>2000</v>
      </c>
      <c r="T469" s="19">
        <f>VLOOKUP($B469,G2.PL1!$C$10:$AF$35,17,0)</f>
        <v>950</v>
      </c>
      <c r="U469" s="18">
        <f t="shared" si="15"/>
        <v>1900000</v>
      </c>
      <c r="V469" s="19" t="str">
        <f>VLOOKUP($B469,G2.PL1!$C$10:$AF$35,30,0)</f>
        <v>Công ty Cổ phần Dược phẩm Thiết bị Y tế Hà Nội</v>
      </c>
      <c r="W469" s="17" t="s">
        <v>760</v>
      </c>
      <c r="X469" s="56" t="s">
        <v>290</v>
      </c>
      <c r="Y469" s="38">
        <v>66024</v>
      </c>
      <c r="Z469" s="45"/>
      <c r="AA469" s="29" t="e">
        <f>VLOOKUP(W469,#REF!,2,0)</f>
        <v>#REF!</v>
      </c>
      <c r="AB469" s="16" t="s">
        <v>761</v>
      </c>
    </row>
    <row r="470" spans="1:28" ht="60">
      <c r="A470" s="38">
        <v>12</v>
      </c>
      <c r="B470" s="38" t="s">
        <v>54</v>
      </c>
      <c r="C470" s="17" t="str">
        <f>VLOOKUP(B470,G2.PL1!$C$10:$D$34,2,0)</f>
        <v>Raciper 20mg</v>
      </c>
      <c r="D470" s="17" t="str">
        <f>VLOOKUP($B470,G2.PL1!$C$10:$E$34,3,0)</f>
        <v xml:space="preserve">Esomeprazole (dưới dạng Esomeprazole magnesium vô định hình) </v>
      </c>
      <c r="E470" s="17" t="str">
        <f>VLOOKUP($B470,G2.PL1!$C$10:$F$34,4,0)</f>
        <v>20mg</v>
      </c>
      <c r="F470" s="17" t="str">
        <f>VLOOKUP($B470,G2.PL1!$C$10:$AF$35,5,0)</f>
        <v>Uống</v>
      </c>
      <c r="G470" s="17" t="str">
        <f>VLOOKUP($B470,G2.PL1!$C$10:$AF$35,6,0)</f>
        <v>Viên nén bao phim kháng acid dạ dày</v>
      </c>
      <c r="H470" s="17" t="str">
        <f>VLOOKUP($B470,G2.PL1!$C$10:$AF$35,7,0)</f>
        <v>Hộp 2 vỉ x 7 viên; Hộp 4 vỉ x 7 viên</v>
      </c>
      <c r="I470" s="38" t="s">
        <v>13</v>
      </c>
      <c r="J470" s="17" t="str">
        <f>VLOOKUP($B470,G2.PL1!$C$10:$AF$35,9,0)</f>
        <v>24 tháng</v>
      </c>
      <c r="K470" s="17" t="str">
        <f>VLOOKUP($B470,G2.PL1!$C$10:$AF$35,10,0)</f>
        <v>VN-16032-12</v>
      </c>
      <c r="L470" s="17" t="str">
        <f>VLOOKUP($B470,G2.PL1!$C$10:$AF$35,11,0)</f>
        <v>Sun Pharmaceutical Industries Limited</v>
      </c>
      <c r="M470" s="17" t="str">
        <f>VLOOKUP($B470,G2.PL1!$C$10:$AF$35,12,0)</f>
        <v>Ấn Độ</v>
      </c>
      <c r="N470" s="17" t="str">
        <f>VLOOKUP($B470,G2.PL1!$C$10:$AF$35,13,0)</f>
        <v>Viên</v>
      </c>
      <c r="O470" s="39">
        <v>875</v>
      </c>
      <c r="P470" s="39">
        <v>875</v>
      </c>
      <c r="Q470" s="39">
        <v>875</v>
      </c>
      <c r="R470" s="39">
        <v>875</v>
      </c>
      <c r="S470" s="40">
        <v>3500</v>
      </c>
      <c r="T470" s="19">
        <f>VLOOKUP($B470,G2.PL1!$C$10:$AF$35,17,0)</f>
        <v>950</v>
      </c>
      <c r="U470" s="18">
        <f t="shared" si="15"/>
        <v>3325000</v>
      </c>
      <c r="V470" s="19" t="str">
        <f>VLOOKUP($B470,G2.PL1!$C$10:$AF$35,30,0)</f>
        <v>Công ty Cổ phần Dược phẩm Thiết bị Y tế Hà Nội</v>
      </c>
      <c r="W470" s="17" t="s">
        <v>155</v>
      </c>
      <c r="X470" s="56" t="s">
        <v>290</v>
      </c>
      <c r="Y470" s="41" t="s">
        <v>421</v>
      </c>
      <c r="Z470" s="16"/>
      <c r="AA470" s="21" t="e">
        <f>VLOOKUP(W470,#REF!,2,0)</f>
        <v>#REF!</v>
      </c>
      <c r="AB470" s="16"/>
    </row>
    <row r="471" spans="1:28" ht="60">
      <c r="A471" s="38">
        <v>12</v>
      </c>
      <c r="B471" s="38" t="s">
        <v>54</v>
      </c>
      <c r="C471" s="17" t="str">
        <f>VLOOKUP(B471,G2.PL1!$C$10:$D$34,2,0)</f>
        <v>Raciper 20mg</v>
      </c>
      <c r="D471" s="17" t="str">
        <f>VLOOKUP($B471,G2.PL1!$C$10:$E$34,3,0)</f>
        <v xml:space="preserve">Esomeprazole (dưới dạng Esomeprazole magnesium vô định hình) </v>
      </c>
      <c r="E471" s="17" t="str">
        <f>VLOOKUP($B471,G2.PL1!$C$10:$F$34,4,0)</f>
        <v>20mg</v>
      </c>
      <c r="F471" s="17" t="str">
        <f>VLOOKUP($B471,G2.PL1!$C$10:$AF$35,5,0)</f>
        <v>Uống</v>
      </c>
      <c r="G471" s="17" t="str">
        <f>VLOOKUP($B471,G2.PL1!$C$10:$AF$35,6,0)</f>
        <v>Viên nén bao phim kháng acid dạ dày</v>
      </c>
      <c r="H471" s="17" t="str">
        <f>VLOOKUP($B471,G2.PL1!$C$10:$AF$35,7,0)</f>
        <v>Hộp 2 vỉ x 7 viên; Hộp 4 vỉ x 7 viên</v>
      </c>
      <c r="I471" s="38" t="s">
        <v>13</v>
      </c>
      <c r="J471" s="17" t="str">
        <f>VLOOKUP($B471,G2.PL1!$C$10:$AF$35,9,0)</f>
        <v>24 tháng</v>
      </c>
      <c r="K471" s="17" t="str">
        <f>VLOOKUP($B471,G2.PL1!$C$10:$AF$35,10,0)</f>
        <v>VN-16032-12</v>
      </c>
      <c r="L471" s="17" t="str">
        <f>VLOOKUP($B471,G2.PL1!$C$10:$AF$35,11,0)</f>
        <v>Sun Pharmaceutical Industries Limited</v>
      </c>
      <c r="M471" s="17" t="str">
        <f>VLOOKUP($B471,G2.PL1!$C$10:$AF$35,12,0)</f>
        <v>Ấn Độ</v>
      </c>
      <c r="N471" s="17" t="str">
        <f>VLOOKUP($B471,G2.PL1!$C$10:$AF$35,13,0)</f>
        <v>Viên</v>
      </c>
      <c r="O471" s="39">
        <v>625</v>
      </c>
      <c r="P471" s="39">
        <v>625</v>
      </c>
      <c r="Q471" s="39">
        <v>625</v>
      </c>
      <c r="R471" s="39">
        <v>625</v>
      </c>
      <c r="S471" s="40">
        <v>2500</v>
      </c>
      <c r="T471" s="19">
        <f>VLOOKUP($B471,G2.PL1!$C$10:$AF$35,17,0)</f>
        <v>950</v>
      </c>
      <c r="U471" s="18">
        <f t="shared" si="15"/>
        <v>2375000</v>
      </c>
      <c r="V471" s="19" t="str">
        <f>VLOOKUP($B471,G2.PL1!$C$10:$AF$35,30,0)</f>
        <v>Công ty Cổ phần Dược phẩm Thiết bị Y tế Hà Nội</v>
      </c>
      <c r="W471" s="17" t="s">
        <v>422</v>
      </c>
      <c r="X471" s="56" t="s">
        <v>290</v>
      </c>
      <c r="Y471" s="41" t="s">
        <v>423</v>
      </c>
      <c r="Z471" s="16"/>
      <c r="AA471" s="21" t="e">
        <f>VLOOKUP(W471,#REF!,2,0)</f>
        <v>#REF!</v>
      </c>
      <c r="AB471" s="16"/>
    </row>
    <row r="472" spans="1:28" ht="60">
      <c r="A472" s="38">
        <v>12</v>
      </c>
      <c r="B472" s="38" t="s">
        <v>54</v>
      </c>
      <c r="C472" s="17" t="str">
        <f>VLOOKUP(B472,G2.PL1!$C$10:$D$34,2,0)</f>
        <v>Raciper 20mg</v>
      </c>
      <c r="D472" s="17" t="str">
        <f>VLOOKUP($B472,G2.PL1!$C$10:$E$34,3,0)</f>
        <v xml:space="preserve">Esomeprazole (dưới dạng Esomeprazole magnesium vô định hình) </v>
      </c>
      <c r="E472" s="17" t="str">
        <f>VLOOKUP($B472,G2.PL1!$C$10:$F$34,4,0)</f>
        <v>20mg</v>
      </c>
      <c r="F472" s="17" t="str">
        <f>VLOOKUP($B472,G2.PL1!$C$10:$AF$35,5,0)</f>
        <v>Uống</v>
      </c>
      <c r="G472" s="17" t="str">
        <f>VLOOKUP($B472,G2.PL1!$C$10:$AF$35,6,0)</f>
        <v>Viên nén bao phim kháng acid dạ dày</v>
      </c>
      <c r="H472" s="17" t="str">
        <f>VLOOKUP($B472,G2.PL1!$C$10:$AF$35,7,0)</f>
        <v>Hộp 2 vỉ x 7 viên; Hộp 4 vỉ x 7 viên</v>
      </c>
      <c r="I472" s="38" t="s">
        <v>13</v>
      </c>
      <c r="J472" s="17" t="str">
        <f>VLOOKUP($B472,G2.PL1!$C$10:$AF$35,9,0)</f>
        <v>24 tháng</v>
      </c>
      <c r="K472" s="17" t="str">
        <f>VLOOKUP($B472,G2.PL1!$C$10:$AF$35,10,0)</f>
        <v>VN-16032-12</v>
      </c>
      <c r="L472" s="17" t="str">
        <f>VLOOKUP($B472,G2.PL1!$C$10:$AF$35,11,0)</f>
        <v>Sun Pharmaceutical Industries Limited</v>
      </c>
      <c r="M472" s="17" t="str">
        <f>VLOOKUP($B472,G2.PL1!$C$10:$AF$35,12,0)</f>
        <v>Ấn Độ</v>
      </c>
      <c r="N472" s="17" t="str">
        <f>VLOOKUP($B472,G2.PL1!$C$10:$AF$35,13,0)</f>
        <v>Viên</v>
      </c>
      <c r="O472" s="39">
        <v>69500</v>
      </c>
      <c r="P472" s="39">
        <v>69500</v>
      </c>
      <c r="Q472" s="39">
        <v>69500</v>
      </c>
      <c r="R472" s="39">
        <v>69500</v>
      </c>
      <c r="S472" s="40">
        <v>278000</v>
      </c>
      <c r="T472" s="19">
        <f>VLOOKUP($B472,G2.PL1!$C$10:$AF$35,17,0)</f>
        <v>950</v>
      </c>
      <c r="U472" s="18">
        <f t="shared" si="15"/>
        <v>264100000</v>
      </c>
      <c r="V472" s="19" t="str">
        <f>VLOOKUP($B472,G2.PL1!$C$10:$AF$35,30,0)</f>
        <v>Công ty Cổ phần Dược phẩm Thiết bị Y tế Hà Nội</v>
      </c>
      <c r="W472" s="17" t="s">
        <v>291</v>
      </c>
      <c r="X472" s="56" t="s">
        <v>290</v>
      </c>
      <c r="Y472" s="41" t="s">
        <v>292</v>
      </c>
      <c r="Z472" s="16"/>
      <c r="AA472" s="21" t="e">
        <f>VLOOKUP(W472,#REF!,2,0)</f>
        <v>#REF!</v>
      </c>
      <c r="AB472" s="16"/>
    </row>
    <row r="473" spans="1:28" ht="60">
      <c r="A473" s="38">
        <v>12</v>
      </c>
      <c r="B473" s="38" t="s">
        <v>54</v>
      </c>
      <c r="C473" s="17" t="str">
        <f>VLOOKUP(B473,G2.PL1!$C$10:$D$34,2,0)</f>
        <v>Raciper 20mg</v>
      </c>
      <c r="D473" s="17" t="str">
        <f>VLOOKUP($B473,G2.PL1!$C$10:$E$34,3,0)</f>
        <v xml:space="preserve">Esomeprazole (dưới dạng Esomeprazole magnesium vô định hình) </v>
      </c>
      <c r="E473" s="17" t="str">
        <f>VLOOKUP($B473,G2.PL1!$C$10:$F$34,4,0)</f>
        <v>20mg</v>
      </c>
      <c r="F473" s="17" t="str">
        <f>VLOOKUP($B473,G2.PL1!$C$10:$AF$35,5,0)</f>
        <v>Uống</v>
      </c>
      <c r="G473" s="17" t="str">
        <f>VLOOKUP($B473,G2.PL1!$C$10:$AF$35,6,0)</f>
        <v>Viên nén bao phim kháng acid dạ dày</v>
      </c>
      <c r="H473" s="17" t="str">
        <f>VLOOKUP($B473,G2.PL1!$C$10:$AF$35,7,0)</f>
        <v>Hộp 2 vỉ x 7 viên; Hộp 4 vỉ x 7 viên</v>
      </c>
      <c r="I473" s="38" t="s">
        <v>13</v>
      </c>
      <c r="J473" s="17" t="str">
        <f>VLOOKUP($B473,G2.PL1!$C$10:$AF$35,9,0)</f>
        <v>24 tháng</v>
      </c>
      <c r="K473" s="17" t="str">
        <f>VLOOKUP($B473,G2.PL1!$C$10:$AF$35,10,0)</f>
        <v>VN-16032-12</v>
      </c>
      <c r="L473" s="17" t="str">
        <f>VLOOKUP($B473,G2.PL1!$C$10:$AF$35,11,0)</f>
        <v>Sun Pharmaceutical Industries Limited</v>
      </c>
      <c r="M473" s="17" t="str">
        <f>VLOOKUP($B473,G2.PL1!$C$10:$AF$35,12,0)</f>
        <v>Ấn Độ</v>
      </c>
      <c r="N473" s="17" t="str">
        <f>VLOOKUP($B473,G2.PL1!$C$10:$AF$35,13,0)</f>
        <v>Viên</v>
      </c>
      <c r="O473" s="39">
        <v>1000</v>
      </c>
      <c r="P473" s="39">
        <v>1000</v>
      </c>
      <c r="Q473" s="39">
        <v>1000</v>
      </c>
      <c r="R473" s="39">
        <v>1000</v>
      </c>
      <c r="S473" s="40">
        <v>4000</v>
      </c>
      <c r="T473" s="19">
        <f>VLOOKUP($B473,G2.PL1!$C$10:$AF$35,17,0)</f>
        <v>950</v>
      </c>
      <c r="U473" s="18">
        <f t="shared" si="15"/>
        <v>3800000</v>
      </c>
      <c r="V473" s="19" t="str">
        <f>VLOOKUP($B473,G2.PL1!$C$10:$AF$35,30,0)</f>
        <v>Công ty Cổ phần Dược phẩm Thiết bị Y tế Hà Nội</v>
      </c>
      <c r="W473" s="17" t="s">
        <v>382</v>
      </c>
      <c r="X473" s="56" t="s">
        <v>290</v>
      </c>
      <c r="Y473" s="41" t="s">
        <v>383</v>
      </c>
      <c r="Z473" s="16"/>
      <c r="AA473" s="21" t="e">
        <f>VLOOKUP(W473,#REF!,2,0)</f>
        <v>#REF!</v>
      </c>
      <c r="AB473" s="16"/>
    </row>
    <row r="474" spans="1:28" ht="60">
      <c r="A474" s="38">
        <v>12</v>
      </c>
      <c r="B474" s="38" t="s">
        <v>54</v>
      </c>
      <c r="C474" s="17" t="str">
        <f>VLOOKUP(B474,G2.PL1!$C$10:$D$34,2,0)</f>
        <v>Raciper 20mg</v>
      </c>
      <c r="D474" s="17" t="str">
        <f>VLOOKUP($B474,G2.PL1!$C$10:$E$34,3,0)</f>
        <v xml:space="preserve">Esomeprazole (dưới dạng Esomeprazole magnesium vô định hình) </v>
      </c>
      <c r="E474" s="17" t="str">
        <f>VLOOKUP($B474,G2.PL1!$C$10:$F$34,4,0)</f>
        <v>20mg</v>
      </c>
      <c r="F474" s="17" t="str">
        <f>VLOOKUP($B474,G2.PL1!$C$10:$AF$35,5,0)</f>
        <v>Uống</v>
      </c>
      <c r="G474" s="17" t="str">
        <f>VLOOKUP($B474,G2.PL1!$C$10:$AF$35,6,0)</f>
        <v>Viên nén bao phim kháng acid dạ dày</v>
      </c>
      <c r="H474" s="17" t="str">
        <f>VLOOKUP($B474,G2.PL1!$C$10:$AF$35,7,0)</f>
        <v>Hộp 2 vỉ x 7 viên; Hộp 4 vỉ x 7 viên</v>
      </c>
      <c r="I474" s="38" t="s">
        <v>13</v>
      </c>
      <c r="J474" s="17" t="str">
        <f>VLOOKUP($B474,G2.PL1!$C$10:$AF$35,9,0)</f>
        <v>24 tháng</v>
      </c>
      <c r="K474" s="17" t="str">
        <f>VLOOKUP($B474,G2.PL1!$C$10:$AF$35,10,0)</f>
        <v>VN-16032-12</v>
      </c>
      <c r="L474" s="17" t="str">
        <f>VLOOKUP($B474,G2.PL1!$C$10:$AF$35,11,0)</f>
        <v>Sun Pharmaceutical Industries Limited</v>
      </c>
      <c r="M474" s="17" t="str">
        <f>VLOOKUP($B474,G2.PL1!$C$10:$AF$35,12,0)</f>
        <v>Ấn Độ</v>
      </c>
      <c r="N474" s="17" t="str">
        <f>VLOOKUP($B474,G2.PL1!$C$10:$AF$35,13,0)</f>
        <v>Viên</v>
      </c>
      <c r="O474" s="39">
        <v>3700</v>
      </c>
      <c r="P474" s="39">
        <v>3700</v>
      </c>
      <c r="Q474" s="39">
        <v>3800</v>
      </c>
      <c r="R474" s="39">
        <v>3800</v>
      </c>
      <c r="S474" s="40">
        <v>15000</v>
      </c>
      <c r="T474" s="19">
        <f>VLOOKUP($B474,G2.PL1!$C$10:$AF$35,17,0)</f>
        <v>950</v>
      </c>
      <c r="U474" s="18">
        <f t="shared" si="15"/>
        <v>14250000</v>
      </c>
      <c r="V474" s="19" t="str">
        <f>VLOOKUP($B474,G2.PL1!$C$10:$AF$35,30,0)</f>
        <v>Công ty Cổ phần Dược phẩm Thiết bị Y tế Hà Nội</v>
      </c>
      <c r="W474" s="17" t="s">
        <v>426</v>
      </c>
      <c r="X474" s="56" t="s">
        <v>290</v>
      </c>
      <c r="Y474" s="41" t="s">
        <v>427</v>
      </c>
      <c r="Z474" s="16"/>
      <c r="AA474" s="21" t="e">
        <f>VLOOKUP(W474,#REF!,2,0)</f>
        <v>#REF!</v>
      </c>
      <c r="AB474" s="16"/>
    </row>
    <row r="475" spans="1:28" ht="60">
      <c r="A475" s="38">
        <v>12</v>
      </c>
      <c r="B475" s="38" t="s">
        <v>54</v>
      </c>
      <c r="C475" s="17" t="str">
        <f>VLOOKUP(B475,G2.PL1!$C$10:$D$34,2,0)</f>
        <v>Raciper 20mg</v>
      </c>
      <c r="D475" s="17" t="str">
        <f>VLOOKUP($B475,G2.PL1!$C$10:$E$34,3,0)</f>
        <v xml:space="preserve">Esomeprazole (dưới dạng Esomeprazole magnesium vô định hình) </v>
      </c>
      <c r="E475" s="17" t="str">
        <f>VLOOKUP($B475,G2.PL1!$C$10:$F$34,4,0)</f>
        <v>20mg</v>
      </c>
      <c r="F475" s="17" t="str">
        <f>VLOOKUP($B475,G2.PL1!$C$10:$AF$35,5,0)</f>
        <v>Uống</v>
      </c>
      <c r="G475" s="17" t="str">
        <f>VLOOKUP($B475,G2.PL1!$C$10:$AF$35,6,0)</f>
        <v>Viên nén bao phim kháng acid dạ dày</v>
      </c>
      <c r="H475" s="17" t="str">
        <f>VLOOKUP($B475,G2.PL1!$C$10:$AF$35,7,0)</f>
        <v>Hộp 2 vỉ x 7 viên; Hộp 4 vỉ x 7 viên</v>
      </c>
      <c r="I475" s="38" t="s">
        <v>13</v>
      </c>
      <c r="J475" s="17" t="str">
        <f>VLOOKUP($B475,G2.PL1!$C$10:$AF$35,9,0)</f>
        <v>24 tháng</v>
      </c>
      <c r="K475" s="17" t="str">
        <f>VLOOKUP($B475,G2.PL1!$C$10:$AF$35,10,0)</f>
        <v>VN-16032-12</v>
      </c>
      <c r="L475" s="17" t="str">
        <f>VLOOKUP($B475,G2.PL1!$C$10:$AF$35,11,0)</f>
        <v>Sun Pharmaceutical Industries Limited</v>
      </c>
      <c r="M475" s="17" t="str">
        <f>VLOOKUP($B475,G2.PL1!$C$10:$AF$35,12,0)</f>
        <v>Ấn Độ</v>
      </c>
      <c r="N475" s="17" t="str">
        <f>VLOOKUP($B475,G2.PL1!$C$10:$AF$35,13,0)</f>
        <v>Viên</v>
      </c>
      <c r="O475" s="39">
        <v>22000</v>
      </c>
      <c r="P475" s="39">
        <v>22000</v>
      </c>
      <c r="Q475" s="39">
        <v>22000</v>
      </c>
      <c r="R475" s="39">
        <v>22000</v>
      </c>
      <c r="S475" s="40">
        <v>88000</v>
      </c>
      <c r="T475" s="19">
        <f>VLOOKUP($B475,G2.PL1!$C$10:$AF$35,17,0)</f>
        <v>950</v>
      </c>
      <c r="U475" s="18">
        <f t="shared" si="15"/>
        <v>83600000</v>
      </c>
      <c r="V475" s="19" t="str">
        <f>VLOOKUP($B475,G2.PL1!$C$10:$AF$35,30,0)</f>
        <v>Công ty Cổ phần Dược phẩm Thiết bị Y tế Hà Nội</v>
      </c>
      <c r="W475" s="17" t="s">
        <v>762</v>
      </c>
      <c r="X475" s="56" t="s">
        <v>302</v>
      </c>
      <c r="Y475" s="41" t="s">
        <v>763</v>
      </c>
      <c r="Z475" s="16"/>
      <c r="AA475" s="21" t="e">
        <f>VLOOKUP(W475,#REF!,2,0)</f>
        <v>#REF!</v>
      </c>
      <c r="AB475" s="16"/>
    </row>
    <row r="476" spans="1:28" ht="60">
      <c r="A476" s="38">
        <v>12</v>
      </c>
      <c r="B476" s="38" t="s">
        <v>54</v>
      </c>
      <c r="C476" s="17" t="str">
        <f>VLOOKUP(B476,G2.PL1!$C$10:$D$34,2,0)</f>
        <v>Raciper 20mg</v>
      </c>
      <c r="D476" s="17" t="str">
        <f>VLOOKUP($B476,G2.PL1!$C$10:$E$34,3,0)</f>
        <v xml:space="preserve">Esomeprazole (dưới dạng Esomeprazole magnesium vô định hình) </v>
      </c>
      <c r="E476" s="17" t="str">
        <f>VLOOKUP($B476,G2.PL1!$C$10:$F$34,4,0)</f>
        <v>20mg</v>
      </c>
      <c r="F476" s="17" t="str">
        <f>VLOOKUP($B476,G2.PL1!$C$10:$AF$35,5,0)</f>
        <v>Uống</v>
      </c>
      <c r="G476" s="17" t="str">
        <f>VLOOKUP($B476,G2.PL1!$C$10:$AF$35,6,0)</f>
        <v>Viên nén bao phim kháng acid dạ dày</v>
      </c>
      <c r="H476" s="17" t="str">
        <f>VLOOKUP($B476,G2.PL1!$C$10:$AF$35,7,0)</f>
        <v>Hộp 2 vỉ x 7 viên; Hộp 4 vỉ x 7 viên</v>
      </c>
      <c r="I476" s="38" t="s">
        <v>13</v>
      </c>
      <c r="J476" s="17" t="str">
        <f>VLOOKUP($B476,G2.PL1!$C$10:$AF$35,9,0)</f>
        <v>24 tháng</v>
      </c>
      <c r="K476" s="17" t="str">
        <f>VLOOKUP($B476,G2.PL1!$C$10:$AF$35,10,0)</f>
        <v>VN-16032-12</v>
      </c>
      <c r="L476" s="17" t="str">
        <f>VLOOKUP($B476,G2.PL1!$C$10:$AF$35,11,0)</f>
        <v>Sun Pharmaceutical Industries Limited</v>
      </c>
      <c r="M476" s="17" t="str">
        <f>VLOOKUP($B476,G2.PL1!$C$10:$AF$35,12,0)</f>
        <v>Ấn Độ</v>
      </c>
      <c r="N476" s="17" t="str">
        <f>VLOOKUP($B476,G2.PL1!$C$10:$AF$35,13,0)</f>
        <v>Viên</v>
      </c>
      <c r="O476" s="39">
        <v>750</v>
      </c>
      <c r="P476" s="39">
        <v>750</v>
      </c>
      <c r="Q476" s="39">
        <v>750</v>
      </c>
      <c r="R476" s="39">
        <v>750</v>
      </c>
      <c r="S476" s="40">
        <v>3000</v>
      </c>
      <c r="T476" s="19">
        <f>VLOOKUP($B476,G2.PL1!$C$10:$AF$35,17,0)</f>
        <v>950</v>
      </c>
      <c r="U476" s="18">
        <f t="shared" si="15"/>
        <v>2850000</v>
      </c>
      <c r="V476" s="19" t="str">
        <f>VLOOKUP($B476,G2.PL1!$C$10:$AF$35,30,0)</f>
        <v>Công ty Cổ phần Dược phẩm Thiết bị Y tế Hà Nội</v>
      </c>
      <c r="W476" s="17" t="s">
        <v>301</v>
      </c>
      <c r="X476" s="56" t="s">
        <v>302</v>
      </c>
      <c r="Y476" s="41" t="s">
        <v>303</v>
      </c>
      <c r="Z476" s="16"/>
      <c r="AA476" s="21" t="e">
        <f>VLOOKUP(W476,#REF!,2,0)</f>
        <v>#REF!</v>
      </c>
      <c r="AB476" s="16"/>
    </row>
    <row r="477" spans="1:28" ht="60">
      <c r="A477" s="38">
        <v>12</v>
      </c>
      <c r="B477" s="38" t="s">
        <v>54</v>
      </c>
      <c r="C477" s="17" t="str">
        <f>VLOOKUP(B477,G2.PL1!$C$10:$D$34,2,0)</f>
        <v>Raciper 20mg</v>
      </c>
      <c r="D477" s="17" t="str">
        <f>VLOOKUP($B477,G2.PL1!$C$10:$E$34,3,0)</f>
        <v xml:space="preserve">Esomeprazole (dưới dạng Esomeprazole magnesium vô định hình) </v>
      </c>
      <c r="E477" s="17" t="str">
        <f>VLOOKUP($B477,G2.PL1!$C$10:$F$34,4,0)</f>
        <v>20mg</v>
      </c>
      <c r="F477" s="17" t="str">
        <f>VLOOKUP($B477,G2.PL1!$C$10:$AF$35,5,0)</f>
        <v>Uống</v>
      </c>
      <c r="G477" s="17" t="str">
        <f>VLOOKUP($B477,G2.PL1!$C$10:$AF$35,6,0)</f>
        <v>Viên nén bao phim kháng acid dạ dày</v>
      </c>
      <c r="H477" s="17" t="str">
        <f>VLOOKUP($B477,G2.PL1!$C$10:$AF$35,7,0)</f>
        <v>Hộp 2 vỉ x 7 viên; Hộp 4 vỉ x 7 viên</v>
      </c>
      <c r="I477" s="38" t="s">
        <v>13</v>
      </c>
      <c r="J477" s="17" t="str">
        <f>VLOOKUP($B477,G2.PL1!$C$10:$AF$35,9,0)</f>
        <v>24 tháng</v>
      </c>
      <c r="K477" s="17" t="str">
        <f>VLOOKUP($B477,G2.PL1!$C$10:$AF$35,10,0)</f>
        <v>VN-16032-12</v>
      </c>
      <c r="L477" s="17" t="str">
        <f>VLOOKUP($B477,G2.PL1!$C$10:$AF$35,11,0)</f>
        <v>Sun Pharmaceutical Industries Limited</v>
      </c>
      <c r="M477" s="17" t="str">
        <f>VLOOKUP($B477,G2.PL1!$C$10:$AF$35,12,0)</f>
        <v>Ấn Độ</v>
      </c>
      <c r="N477" s="17" t="str">
        <f>VLOOKUP($B477,G2.PL1!$C$10:$AF$35,13,0)</f>
        <v>Viên</v>
      </c>
      <c r="O477" s="39">
        <v>1000</v>
      </c>
      <c r="P477" s="39">
        <v>1000</v>
      </c>
      <c r="Q477" s="39">
        <v>1500</v>
      </c>
      <c r="R477" s="39">
        <v>1500</v>
      </c>
      <c r="S477" s="40">
        <v>5000</v>
      </c>
      <c r="T477" s="19">
        <f>VLOOKUP($B477,G2.PL1!$C$10:$AF$35,17,0)</f>
        <v>950</v>
      </c>
      <c r="U477" s="18">
        <f t="shared" si="15"/>
        <v>4750000</v>
      </c>
      <c r="V477" s="19" t="str">
        <f>VLOOKUP($B477,G2.PL1!$C$10:$AF$35,30,0)</f>
        <v>Công ty Cổ phần Dược phẩm Thiết bị Y tế Hà Nội</v>
      </c>
      <c r="W477" s="17" t="s">
        <v>438</v>
      </c>
      <c r="X477" s="56" t="s">
        <v>302</v>
      </c>
      <c r="Y477" s="41" t="s">
        <v>439</v>
      </c>
      <c r="Z477" s="16"/>
      <c r="AA477" s="21" t="e">
        <f>VLOOKUP(W477,#REF!,2,0)</f>
        <v>#REF!</v>
      </c>
      <c r="AB477" s="16"/>
    </row>
    <row r="478" spans="1:28" ht="60">
      <c r="A478" s="38">
        <v>12</v>
      </c>
      <c r="B478" s="38" t="s">
        <v>54</v>
      </c>
      <c r="C478" s="17" t="str">
        <f>VLOOKUP(B478,G2.PL1!$C$10:$D$34,2,0)</f>
        <v>Raciper 20mg</v>
      </c>
      <c r="D478" s="17" t="str">
        <f>VLOOKUP($B478,G2.PL1!$C$10:$E$34,3,0)</f>
        <v xml:space="preserve">Esomeprazole (dưới dạng Esomeprazole magnesium vô định hình) </v>
      </c>
      <c r="E478" s="17" t="str">
        <f>VLOOKUP($B478,G2.PL1!$C$10:$F$34,4,0)</f>
        <v>20mg</v>
      </c>
      <c r="F478" s="17" t="str">
        <f>VLOOKUP($B478,G2.PL1!$C$10:$AF$35,5,0)</f>
        <v>Uống</v>
      </c>
      <c r="G478" s="17" t="str">
        <f>VLOOKUP($B478,G2.PL1!$C$10:$AF$35,6,0)</f>
        <v>Viên nén bao phim kháng acid dạ dày</v>
      </c>
      <c r="H478" s="17" t="str">
        <f>VLOOKUP($B478,G2.PL1!$C$10:$AF$35,7,0)</f>
        <v>Hộp 2 vỉ x 7 viên; Hộp 4 vỉ x 7 viên</v>
      </c>
      <c r="I478" s="38" t="s">
        <v>13</v>
      </c>
      <c r="J478" s="17" t="str">
        <f>VLOOKUP($B478,G2.PL1!$C$10:$AF$35,9,0)</f>
        <v>24 tháng</v>
      </c>
      <c r="K478" s="17" t="str">
        <f>VLOOKUP($B478,G2.PL1!$C$10:$AF$35,10,0)</f>
        <v>VN-16032-12</v>
      </c>
      <c r="L478" s="17" t="str">
        <f>VLOOKUP($B478,G2.PL1!$C$10:$AF$35,11,0)</f>
        <v>Sun Pharmaceutical Industries Limited</v>
      </c>
      <c r="M478" s="17" t="str">
        <f>VLOOKUP($B478,G2.PL1!$C$10:$AF$35,12,0)</f>
        <v>Ấn Độ</v>
      </c>
      <c r="N478" s="17" t="str">
        <f>VLOOKUP($B478,G2.PL1!$C$10:$AF$35,13,0)</f>
        <v>Viên</v>
      </c>
      <c r="O478" s="39">
        <v>3000</v>
      </c>
      <c r="P478" s="39">
        <v>3000</v>
      </c>
      <c r="Q478" s="39">
        <v>3000</v>
      </c>
      <c r="R478" s="39">
        <v>3000</v>
      </c>
      <c r="S478" s="40">
        <v>12000</v>
      </c>
      <c r="T478" s="19">
        <f>VLOOKUP($B478,G2.PL1!$C$10:$AF$35,17,0)</f>
        <v>950</v>
      </c>
      <c r="U478" s="18">
        <f t="shared" si="15"/>
        <v>11400000</v>
      </c>
      <c r="V478" s="19" t="str">
        <f>VLOOKUP($B478,G2.PL1!$C$10:$AF$35,30,0)</f>
        <v>Công ty Cổ phần Dược phẩm Thiết bị Y tế Hà Nội</v>
      </c>
      <c r="W478" s="17" t="s">
        <v>440</v>
      </c>
      <c r="X478" s="56" t="s">
        <v>302</v>
      </c>
      <c r="Y478" s="41" t="s">
        <v>441</v>
      </c>
      <c r="Z478" s="16"/>
      <c r="AA478" s="21" t="e">
        <f>VLOOKUP(W478,#REF!,2,0)</f>
        <v>#REF!</v>
      </c>
      <c r="AB478" s="16"/>
    </row>
    <row r="479" spans="1:28" ht="60">
      <c r="A479" s="38">
        <v>12</v>
      </c>
      <c r="B479" s="38" t="s">
        <v>54</v>
      </c>
      <c r="C479" s="17" t="str">
        <f>VLOOKUP(B479,G2.PL1!$C$10:$D$34,2,0)</f>
        <v>Raciper 20mg</v>
      </c>
      <c r="D479" s="17" t="str">
        <f>VLOOKUP($B479,G2.PL1!$C$10:$E$34,3,0)</f>
        <v xml:space="preserve">Esomeprazole (dưới dạng Esomeprazole magnesium vô định hình) </v>
      </c>
      <c r="E479" s="17" t="str">
        <f>VLOOKUP($B479,G2.PL1!$C$10:$F$34,4,0)</f>
        <v>20mg</v>
      </c>
      <c r="F479" s="17" t="str">
        <f>VLOOKUP($B479,G2.PL1!$C$10:$AF$35,5,0)</f>
        <v>Uống</v>
      </c>
      <c r="G479" s="17" t="str">
        <f>VLOOKUP($B479,G2.PL1!$C$10:$AF$35,6,0)</f>
        <v>Viên nén bao phim kháng acid dạ dày</v>
      </c>
      <c r="H479" s="17" t="str">
        <f>VLOOKUP($B479,G2.PL1!$C$10:$AF$35,7,0)</f>
        <v>Hộp 2 vỉ x 7 viên; Hộp 4 vỉ x 7 viên</v>
      </c>
      <c r="I479" s="38" t="s">
        <v>13</v>
      </c>
      <c r="J479" s="17" t="str">
        <f>VLOOKUP($B479,G2.PL1!$C$10:$AF$35,9,0)</f>
        <v>24 tháng</v>
      </c>
      <c r="K479" s="17" t="str">
        <f>VLOOKUP($B479,G2.PL1!$C$10:$AF$35,10,0)</f>
        <v>VN-16032-12</v>
      </c>
      <c r="L479" s="17" t="str">
        <f>VLOOKUP($B479,G2.PL1!$C$10:$AF$35,11,0)</f>
        <v>Sun Pharmaceutical Industries Limited</v>
      </c>
      <c r="M479" s="17" t="str">
        <f>VLOOKUP($B479,G2.PL1!$C$10:$AF$35,12,0)</f>
        <v>Ấn Độ</v>
      </c>
      <c r="N479" s="17" t="str">
        <f>VLOOKUP($B479,G2.PL1!$C$10:$AF$35,13,0)</f>
        <v>Viên</v>
      </c>
      <c r="O479" s="39">
        <v>15000</v>
      </c>
      <c r="P479" s="39">
        <v>15000</v>
      </c>
      <c r="Q479" s="39">
        <v>15000</v>
      </c>
      <c r="R479" s="39">
        <v>15000</v>
      </c>
      <c r="S479" s="40">
        <v>60000</v>
      </c>
      <c r="T479" s="19">
        <f>VLOOKUP($B479,G2.PL1!$C$10:$AF$35,17,0)</f>
        <v>950</v>
      </c>
      <c r="U479" s="18">
        <f t="shared" si="15"/>
        <v>57000000</v>
      </c>
      <c r="V479" s="19" t="str">
        <f>VLOOKUP($B479,G2.PL1!$C$10:$AF$35,30,0)</f>
        <v>Công ty Cổ phần Dược phẩm Thiết bị Y tế Hà Nội</v>
      </c>
      <c r="W479" s="17" t="s">
        <v>664</v>
      </c>
      <c r="X479" s="56" t="s">
        <v>302</v>
      </c>
      <c r="Y479" s="41" t="s">
        <v>665</v>
      </c>
      <c r="Z479" s="16"/>
      <c r="AA479" s="21" t="e">
        <f>VLOOKUP(W479,#REF!,2,0)</f>
        <v>#REF!</v>
      </c>
      <c r="AB479" s="16"/>
    </row>
    <row r="480" spans="1:28" ht="60">
      <c r="A480" s="38">
        <v>12</v>
      </c>
      <c r="B480" s="38" t="s">
        <v>54</v>
      </c>
      <c r="C480" s="17" t="str">
        <f>VLOOKUP(B480,G2.PL1!$C$10:$D$34,2,0)</f>
        <v>Raciper 20mg</v>
      </c>
      <c r="D480" s="17" t="str">
        <f>VLOOKUP($B480,G2.PL1!$C$10:$E$34,3,0)</f>
        <v xml:space="preserve">Esomeprazole (dưới dạng Esomeprazole magnesium vô định hình) </v>
      </c>
      <c r="E480" s="17" t="str">
        <f>VLOOKUP($B480,G2.PL1!$C$10:$F$34,4,0)</f>
        <v>20mg</v>
      </c>
      <c r="F480" s="17" t="str">
        <f>VLOOKUP($B480,G2.PL1!$C$10:$AF$35,5,0)</f>
        <v>Uống</v>
      </c>
      <c r="G480" s="17" t="str">
        <f>VLOOKUP($B480,G2.PL1!$C$10:$AF$35,6,0)</f>
        <v>Viên nén bao phim kháng acid dạ dày</v>
      </c>
      <c r="H480" s="17" t="str">
        <f>VLOOKUP($B480,G2.PL1!$C$10:$AF$35,7,0)</f>
        <v>Hộp 2 vỉ x 7 viên; Hộp 4 vỉ x 7 viên</v>
      </c>
      <c r="I480" s="38" t="s">
        <v>13</v>
      </c>
      <c r="J480" s="17" t="str">
        <f>VLOOKUP($B480,G2.PL1!$C$10:$AF$35,9,0)</f>
        <v>24 tháng</v>
      </c>
      <c r="K480" s="17" t="str">
        <f>VLOOKUP($B480,G2.PL1!$C$10:$AF$35,10,0)</f>
        <v>VN-16032-12</v>
      </c>
      <c r="L480" s="17" t="str">
        <f>VLOOKUP($B480,G2.PL1!$C$10:$AF$35,11,0)</f>
        <v>Sun Pharmaceutical Industries Limited</v>
      </c>
      <c r="M480" s="17" t="str">
        <f>VLOOKUP($B480,G2.PL1!$C$10:$AF$35,12,0)</f>
        <v>Ấn Độ</v>
      </c>
      <c r="N480" s="17" t="str">
        <f>VLOOKUP($B480,G2.PL1!$C$10:$AF$35,13,0)</f>
        <v>Viên</v>
      </c>
      <c r="O480" s="39">
        <v>1000</v>
      </c>
      <c r="P480" s="39">
        <v>1000</v>
      </c>
      <c r="Q480" s="39">
        <v>1000</v>
      </c>
      <c r="R480" s="39">
        <v>1000</v>
      </c>
      <c r="S480" s="40">
        <v>4000</v>
      </c>
      <c r="T480" s="19">
        <f>VLOOKUP($B480,G2.PL1!$C$10:$AF$35,17,0)</f>
        <v>950</v>
      </c>
      <c r="U480" s="18">
        <f t="shared" si="15"/>
        <v>3800000</v>
      </c>
      <c r="V480" s="19" t="str">
        <f>VLOOKUP($B480,G2.PL1!$C$10:$AF$35,30,0)</f>
        <v>Công ty Cổ phần Dược phẩm Thiết bị Y tế Hà Nội</v>
      </c>
      <c r="W480" s="17" t="s">
        <v>666</v>
      </c>
      <c r="X480" s="56" t="s">
        <v>171</v>
      </c>
      <c r="Y480" s="41" t="s">
        <v>667</v>
      </c>
      <c r="Z480" s="16"/>
      <c r="AA480" s="21" t="e">
        <f>VLOOKUP(W480,#REF!,2,0)</f>
        <v>#REF!</v>
      </c>
      <c r="AB480" s="16"/>
    </row>
    <row r="481" spans="1:28" ht="60">
      <c r="A481" s="38">
        <v>12</v>
      </c>
      <c r="B481" s="38" t="s">
        <v>54</v>
      </c>
      <c r="C481" s="17" t="str">
        <f>VLOOKUP(B481,G2.PL1!$C$10:$D$34,2,0)</f>
        <v>Raciper 20mg</v>
      </c>
      <c r="D481" s="17" t="str">
        <f>VLOOKUP($B481,G2.PL1!$C$10:$E$34,3,0)</f>
        <v xml:space="preserve">Esomeprazole (dưới dạng Esomeprazole magnesium vô định hình) </v>
      </c>
      <c r="E481" s="17" t="str">
        <f>VLOOKUP($B481,G2.PL1!$C$10:$F$34,4,0)</f>
        <v>20mg</v>
      </c>
      <c r="F481" s="17" t="str">
        <f>VLOOKUP($B481,G2.PL1!$C$10:$AF$35,5,0)</f>
        <v>Uống</v>
      </c>
      <c r="G481" s="17" t="str">
        <f>VLOOKUP($B481,G2.PL1!$C$10:$AF$35,6,0)</f>
        <v>Viên nén bao phim kháng acid dạ dày</v>
      </c>
      <c r="H481" s="17" t="str">
        <f>VLOOKUP($B481,G2.PL1!$C$10:$AF$35,7,0)</f>
        <v>Hộp 2 vỉ x 7 viên; Hộp 4 vỉ x 7 viên</v>
      </c>
      <c r="I481" s="38" t="s">
        <v>13</v>
      </c>
      <c r="J481" s="17" t="str">
        <f>VLOOKUP($B481,G2.PL1!$C$10:$AF$35,9,0)</f>
        <v>24 tháng</v>
      </c>
      <c r="K481" s="17" t="str">
        <f>VLOOKUP($B481,G2.PL1!$C$10:$AF$35,10,0)</f>
        <v>VN-16032-12</v>
      </c>
      <c r="L481" s="17" t="str">
        <f>VLOOKUP($B481,G2.PL1!$C$10:$AF$35,11,0)</f>
        <v>Sun Pharmaceutical Industries Limited</v>
      </c>
      <c r="M481" s="17" t="str">
        <f>VLOOKUP($B481,G2.PL1!$C$10:$AF$35,12,0)</f>
        <v>Ấn Độ</v>
      </c>
      <c r="N481" s="17" t="str">
        <f>VLOOKUP($B481,G2.PL1!$C$10:$AF$35,13,0)</f>
        <v>Viên</v>
      </c>
      <c r="O481" s="39">
        <v>2000</v>
      </c>
      <c r="P481" s="39">
        <v>2000</v>
      </c>
      <c r="Q481" s="39">
        <v>2000</v>
      </c>
      <c r="R481" s="39">
        <v>2000</v>
      </c>
      <c r="S481" s="40">
        <v>8000</v>
      </c>
      <c r="T481" s="19">
        <f>VLOOKUP($B481,G2.PL1!$C$10:$AF$35,17,0)</f>
        <v>950</v>
      </c>
      <c r="U481" s="18">
        <f t="shared" si="15"/>
        <v>7600000</v>
      </c>
      <c r="V481" s="19" t="str">
        <f>VLOOKUP($B481,G2.PL1!$C$10:$AF$35,30,0)</f>
        <v>Công ty Cổ phần Dược phẩm Thiết bị Y tế Hà Nội</v>
      </c>
      <c r="W481" s="17" t="s">
        <v>335</v>
      </c>
      <c r="X481" s="56" t="s">
        <v>171</v>
      </c>
      <c r="Y481" s="41" t="s">
        <v>336</v>
      </c>
      <c r="Z481" s="16"/>
      <c r="AA481" s="21" t="e">
        <f>VLOOKUP(W481,#REF!,2,0)</f>
        <v>#REF!</v>
      </c>
      <c r="AB481" s="16"/>
    </row>
    <row r="482" spans="1:28" ht="60">
      <c r="A482" s="38">
        <v>12</v>
      </c>
      <c r="B482" s="38" t="s">
        <v>54</v>
      </c>
      <c r="C482" s="17" t="str">
        <f>VLOOKUP(B482,G2.PL1!$C$10:$D$34,2,0)</f>
        <v>Raciper 20mg</v>
      </c>
      <c r="D482" s="17" t="str">
        <f>VLOOKUP($B482,G2.PL1!$C$10:$E$34,3,0)</f>
        <v xml:space="preserve">Esomeprazole (dưới dạng Esomeprazole magnesium vô định hình) </v>
      </c>
      <c r="E482" s="17" t="str">
        <f>VLOOKUP($B482,G2.PL1!$C$10:$F$34,4,0)</f>
        <v>20mg</v>
      </c>
      <c r="F482" s="17" t="str">
        <f>VLOOKUP($B482,G2.PL1!$C$10:$AF$35,5,0)</f>
        <v>Uống</v>
      </c>
      <c r="G482" s="17" t="str">
        <f>VLOOKUP($B482,G2.PL1!$C$10:$AF$35,6,0)</f>
        <v>Viên nén bao phim kháng acid dạ dày</v>
      </c>
      <c r="H482" s="17" t="str">
        <f>VLOOKUP($B482,G2.PL1!$C$10:$AF$35,7,0)</f>
        <v>Hộp 2 vỉ x 7 viên; Hộp 4 vỉ x 7 viên</v>
      </c>
      <c r="I482" s="38" t="s">
        <v>13</v>
      </c>
      <c r="J482" s="17" t="str">
        <f>VLOOKUP($B482,G2.PL1!$C$10:$AF$35,9,0)</f>
        <v>24 tháng</v>
      </c>
      <c r="K482" s="17" t="str">
        <f>VLOOKUP($B482,G2.PL1!$C$10:$AF$35,10,0)</f>
        <v>VN-16032-12</v>
      </c>
      <c r="L482" s="17" t="str">
        <f>VLOOKUP($B482,G2.PL1!$C$10:$AF$35,11,0)</f>
        <v>Sun Pharmaceutical Industries Limited</v>
      </c>
      <c r="M482" s="17" t="str">
        <f>VLOOKUP($B482,G2.PL1!$C$10:$AF$35,12,0)</f>
        <v>Ấn Độ</v>
      </c>
      <c r="N482" s="17" t="str">
        <f>VLOOKUP($B482,G2.PL1!$C$10:$AF$35,13,0)</f>
        <v>Viên</v>
      </c>
      <c r="O482" s="39">
        <v>1250</v>
      </c>
      <c r="P482" s="39">
        <v>1250</v>
      </c>
      <c r="Q482" s="39">
        <v>1250</v>
      </c>
      <c r="R482" s="39">
        <v>1250</v>
      </c>
      <c r="S482" s="40">
        <v>5000</v>
      </c>
      <c r="T482" s="19">
        <f>VLOOKUP($B482,G2.PL1!$C$10:$AF$35,17,0)</f>
        <v>950</v>
      </c>
      <c r="U482" s="18">
        <f t="shared" si="15"/>
        <v>4750000</v>
      </c>
      <c r="V482" s="19" t="str">
        <f>VLOOKUP($B482,G2.PL1!$C$10:$AF$35,30,0)</f>
        <v>Công ty Cổ phần Dược phẩm Thiết bị Y tế Hà Nội</v>
      </c>
      <c r="W482" s="17" t="s">
        <v>668</v>
      </c>
      <c r="X482" s="56" t="s">
        <v>171</v>
      </c>
      <c r="Y482" s="41" t="s">
        <v>669</v>
      </c>
      <c r="Z482" s="16"/>
      <c r="AA482" s="21" t="e">
        <f>VLOOKUP(W482,#REF!,2,0)</f>
        <v>#REF!</v>
      </c>
      <c r="AB482" s="16"/>
    </row>
    <row r="483" spans="1:28" ht="60">
      <c r="A483" s="38">
        <v>12</v>
      </c>
      <c r="B483" s="38" t="s">
        <v>54</v>
      </c>
      <c r="C483" s="17" t="str">
        <f>VLOOKUP(B483,G2.PL1!$C$10:$D$34,2,0)</f>
        <v>Raciper 20mg</v>
      </c>
      <c r="D483" s="17" t="str">
        <f>VLOOKUP($B483,G2.PL1!$C$10:$E$34,3,0)</f>
        <v xml:space="preserve">Esomeprazole (dưới dạng Esomeprazole magnesium vô định hình) </v>
      </c>
      <c r="E483" s="17" t="str">
        <f>VLOOKUP($B483,G2.PL1!$C$10:$F$34,4,0)</f>
        <v>20mg</v>
      </c>
      <c r="F483" s="17" t="str">
        <f>VLOOKUP($B483,G2.PL1!$C$10:$AF$35,5,0)</f>
        <v>Uống</v>
      </c>
      <c r="G483" s="17" t="str">
        <f>VLOOKUP($B483,G2.PL1!$C$10:$AF$35,6,0)</f>
        <v>Viên nén bao phim kháng acid dạ dày</v>
      </c>
      <c r="H483" s="17" t="str">
        <f>VLOOKUP($B483,G2.PL1!$C$10:$AF$35,7,0)</f>
        <v>Hộp 2 vỉ x 7 viên; Hộp 4 vỉ x 7 viên</v>
      </c>
      <c r="I483" s="38" t="s">
        <v>13</v>
      </c>
      <c r="J483" s="17" t="str">
        <f>VLOOKUP($B483,G2.PL1!$C$10:$AF$35,9,0)</f>
        <v>24 tháng</v>
      </c>
      <c r="K483" s="17" t="str">
        <f>VLOOKUP($B483,G2.PL1!$C$10:$AF$35,10,0)</f>
        <v>VN-16032-12</v>
      </c>
      <c r="L483" s="17" t="str">
        <f>VLOOKUP($B483,G2.PL1!$C$10:$AF$35,11,0)</f>
        <v>Sun Pharmaceutical Industries Limited</v>
      </c>
      <c r="M483" s="17" t="str">
        <f>VLOOKUP($B483,G2.PL1!$C$10:$AF$35,12,0)</f>
        <v>Ấn Độ</v>
      </c>
      <c r="N483" s="17" t="str">
        <f>VLOOKUP($B483,G2.PL1!$C$10:$AF$35,13,0)</f>
        <v>Viên</v>
      </c>
      <c r="O483" s="39">
        <v>10000</v>
      </c>
      <c r="P483" s="39">
        <v>10000</v>
      </c>
      <c r="Q483" s="39">
        <v>0</v>
      </c>
      <c r="R483" s="39">
        <v>0</v>
      </c>
      <c r="S483" s="40">
        <v>20000</v>
      </c>
      <c r="T483" s="19">
        <f>VLOOKUP($B483,G2.PL1!$C$10:$AF$35,17,0)</f>
        <v>950</v>
      </c>
      <c r="U483" s="18">
        <f t="shared" si="15"/>
        <v>19000000</v>
      </c>
      <c r="V483" s="19" t="str">
        <f>VLOOKUP($B483,G2.PL1!$C$10:$AF$35,30,0)</f>
        <v>Công ty Cổ phần Dược phẩm Thiết bị Y tế Hà Nội</v>
      </c>
      <c r="W483" s="17" t="s">
        <v>454</v>
      </c>
      <c r="X483" s="56" t="s">
        <v>171</v>
      </c>
      <c r="Y483" s="41" t="s">
        <v>455</v>
      </c>
      <c r="Z483" s="16"/>
      <c r="AA483" s="21" t="e">
        <f>VLOOKUP(W483,#REF!,2,0)</f>
        <v>#REF!</v>
      </c>
      <c r="AB483" s="16"/>
    </row>
    <row r="484" spans="1:28" ht="60">
      <c r="A484" s="38">
        <v>12</v>
      </c>
      <c r="B484" s="38" t="s">
        <v>54</v>
      </c>
      <c r="C484" s="17" t="str">
        <f>VLOOKUP(B484,G2.PL1!$C$10:$D$34,2,0)</f>
        <v>Raciper 20mg</v>
      </c>
      <c r="D484" s="17" t="str">
        <f>VLOOKUP($B484,G2.PL1!$C$10:$E$34,3,0)</f>
        <v xml:space="preserve">Esomeprazole (dưới dạng Esomeprazole magnesium vô định hình) </v>
      </c>
      <c r="E484" s="17" t="str">
        <f>VLOOKUP($B484,G2.PL1!$C$10:$F$34,4,0)</f>
        <v>20mg</v>
      </c>
      <c r="F484" s="17" t="str">
        <f>VLOOKUP($B484,G2.PL1!$C$10:$AF$35,5,0)</f>
        <v>Uống</v>
      </c>
      <c r="G484" s="17" t="str">
        <f>VLOOKUP($B484,G2.PL1!$C$10:$AF$35,6,0)</f>
        <v>Viên nén bao phim kháng acid dạ dày</v>
      </c>
      <c r="H484" s="17" t="str">
        <f>VLOOKUP($B484,G2.PL1!$C$10:$AF$35,7,0)</f>
        <v>Hộp 2 vỉ x 7 viên; Hộp 4 vỉ x 7 viên</v>
      </c>
      <c r="I484" s="38" t="s">
        <v>13</v>
      </c>
      <c r="J484" s="17" t="str">
        <f>VLOOKUP($B484,G2.PL1!$C$10:$AF$35,9,0)</f>
        <v>24 tháng</v>
      </c>
      <c r="K484" s="17" t="str">
        <f>VLOOKUP($B484,G2.PL1!$C$10:$AF$35,10,0)</f>
        <v>VN-16032-12</v>
      </c>
      <c r="L484" s="17" t="str">
        <f>VLOOKUP($B484,G2.PL1!$C$10:$AF$35,11,0)</f>
        <v>Sun Pharmaceutical Industries Limited</v>
      </c>
      <c r="M484" s="17" t="str">
        <f>VLOOKUP($B484,G2.PL1!$C$10:$AF$35,12,0)</f>
        <v>Ấn Độ</v>
      </c>
      <c r="N484" s="17" t="str">
        <f>VLOOKUP($B484,G2.PL1!$C$10:$AF$35,13,0)</f>
        <v>Viên</v>
      </c>
      <c r="O484" s="39">
        <v>15000</v>
      </c>
      <c r="P484" s="39">
        <v>15000</v>
      </c>
      <c r="Q484" s="39">
        <v>15000</v>
      </c>
      <c r="R484" s="39">
        <v>15000</v>
      </c>
      <c r="S484" s="40">
        <v>60000</v>
      </c>
      <c r="T484" s="19">
        <f>VLOOKUP($B484,G2.PL1!$C$10:$AF$35,17,0)</f>
        <v>950</v>
      </c>
      <c r="U484" s="18">
        <f t="shared" si="15"/>
        <v>57000000</v>
      </c>
      <c r="V484" s="19" t="str">
        <f>VLOOKUP($B484,G2.PL1!$C$10:$AF$35,30,0)</f>
        <v>Công ty Cổ phần Dược phẩm Thiết bị Y tế Hà Nội</v>
      </c>
      <c r="W484" s="17" t="s">
        <v>617</v>
      </c>
      <c r="X484" s="56" t="s">
        <v>171</v>
      </c>
      <c r="Y484" s="41" t="s">
        <v>618</v>
      </c>
      <c r="Z484" s="16"/>
      <c r="AA484" s="21" t="e">
        <f>VLOOKUP(W484,#REF!,2,0)</f>
        <v>#REF!</v>
      </c>
      <c r="AB484" s="16"/>
    </row>
    <row r="485" spans="1:28" ht="60">
      <c r="A485" s="38">
        <v>12</v>
      </c>
      <c r="B485" s="38" t="s">
        <v>54</v>
      </c>
      <c r="C485" s="17" t="str">
        <f>VLOOKUP(B485,G2.PL1!$C$10:$D$34,2,0)</f>
        <v>Raciper 20mg</v>
      </c>
      <c r="D485" s="17" t="str">
        <f>VLOOKUP($B485,G2.PL1!$C$10:$E$34,3,0)</f>
        <v xml:space="preserve">Esomeprazole (dưới dạng Esomeprazole magnesium vô định hình) </v>
      </c>
      <c r="E485" s="17" t="str">
        <f>VLOOKUP($B485,G2.PL1!$C$10:$F$34,4,0)</f>
        <v>20mg</v>
      </c>
      <c r="F485" s="17" t="str">
        <f>VLOOKUP($B485,G2.PL1!$C$10:$AF$35,5,0)</f>
        <v>Uống</v>
      </c>
      <c r="G485" s="17" t="str">
        <f>VLOOKUP($B485,G2.PL1!$C$10:$AF$35,6,0)</f>
        <v>Viên nén bao phim kháng acid dạ dày</v>
      </c>
      <c r="H485" s="17" t="str">
        <f>VLOOKUP($B485,G2.PL1!$C$10:$AF$35,7,0)</f>
        <v>Hộp 2 vỉ x 7 viên; Hộp 4 vỉ x 7 viên</v>
      </c>
      <c r="I485" s="38" t="s">
        <v>13</v>
      </c>
      <c r="J485" s="17" t="str">
        <f>VLOOKUP($B485,G2.PL1!$C$10:$AF$35,9,0)</f>
        <v>24 tháng</v>
      </c>
      <c r="K485" s="17" t="str">
        <f>VLOOKUP($B485,G2.PL1!$C$10:$AF$35,10,0)</f>
        <v>VN-16032-12</v>
      </c>
      <c r="L485" s="17" t="str">
        <f>VLOOKUP($B485,G2.PL1!$C$10:$AF$35,11,0)</f>
        <v>Sun Pharmaceutical Industries Limited</v>
      </c>
      <c r="M485" s="17" t="str">
        <f>VLOOKUP($B485,G2.PL1!$C$10:$AF$35,12,0)</f>
        <v>Ấn Độ</v>
      </c>
      <c r="N485" s="17" t="str">
        <f>VLOOKUP($B485,G2.PL1!$C$10:$AF$35,13,0)</f>
        <v>Viên</v>
      </c>
      <c r="O485" s="39">
        <v>2500</v>
      </c>
      <c r="P485" s="39">
        <v>2500</v>
      </c>
      <c r="Q485" s="39">
        <v>2500</v>
      </c>
      <c r="R485" s="39">
        <v>2500</v>
      </c>
      <c r="S485" s="40">
        <v>10000</v>
      </c>
      <c r="T485" s="19">
        <f>VLOOKUP($B485,G2.PL1!$C$10:$AF$35,17,0)</f>
        <v>950</v>
      </c>
      <c r="U485" s="18">
        <f t="shared" si="15"/>
        <v>9500000</v>
      </c>
      <c r="V485" s="19" t="str">
        <f>VLOOKUP($B485,G2.PL1!$C$10:$AF$35,30,0)</f>
        <v>Công ty Cổ phần Dược phẩm Thiết bị Y tế Hà Nội</v>
      </c>
      <c r="W485" s="17" t="s">
        <v>764</v>
      </c>
      <c r="X485" s="56" t="s">
        <v>182</v>
      </c>
      <c r="Y485" s="41" t="s">
        <v>765</v>
      </c>
      <c r="Z485" s="16"/>
      <c r="AA485" s="21" t="e">
        <f>VLOOKUP(W485,#REF!,2,0)</f>
        <v>#REF!</v>
      </c>
      <c r="AB485" s="16"/>
    </row>
    <row r="486" spans="1:28" ht="60">
      <c r="A486" s="38">
        <v>12</v>
      </c>
      <c r="B486" s="38" t="s">
        <v>54</v>
      </c>
      <c r="C486" s="17" t="str">
        <f>VLOOKUP(B486,G2.PL1!$C$10:$D$34,2,0)</f>
        <v>Raciper 20mg</v>
      </c>
      <c r="D486" s="17" t="str">
        <f>VLOOKUP($B486,G2.PL1!$C$10:$E$34,3,0)</f>
        <v xml:space="preserve">Esomeprazole (dưới dạng Esomeprazole magnesium vô định hình) </v>
      </c>
      <c r="E486" s="17" t="str">
        <f>VLOOKUP($B486,G2.PL1!$C$10:$F$34,4,0)</f>
        <v>20mg</v>
      </c>
      <c r="F486" s="17" t="str">
        <f>VLOOKUP($B486,G2.PL1!$C$10:$AF$35,5,0)</f>
        <v>Uống</v>
      </c>
      <c r="G486" s="17" t="str">
        <f>VLOOKUP($B486,G2.PL1!$C$10:$AF$35,6,0)</f>
        <v>Viên nén bao phim kháng acid dạ dày</v>
      </c>
      <c r="H486" s="17" t="str">
        <f>VLOOKUP($B486,G2.PL1!$C$10:$AF$35,7,0)</f>
        <v>Hộp 2 vỉ x 7 viên; Hộp 4 vỉ x 7 viên</v>
      </c>
      <c r="I486" s="38" t="s">
        <v>13</v>
      </c>
      <c r="J486" s="17" t="str">
        <f>VLOOKUP($B486,G2.PL1!$C$10:$AF$35,9,0)</f>
        <v>24 tháng</v>
      </c>
      <c r="K486" s="17" t="str">
        <f>VLOOKUP($B486,G2.PL1!$C$10:$AF$35,10,0)</f>
        <v>VN-16032-12</v>
      </c>
      <c r="L486" s="17" t="str">
        <f>VLOOKUP($B486,G2.PL1!$C$10:$AF$35,11,0)</f>
        <v>Sun Pharmaceutical Industries Limited</v>
      </c>
      <c r="M486" s="17" t="str">
        <f>VLOOKUP($B486,G2.PL1!$C$10:$AF$35,12,0)</f>
        <v>Ấn Độ</v>
      </c>
      <c r="N486" s="17" t="str">
        <f>VLOOKUP($B486,G2.PL1!$C$10:$AF$35,13,0)</f>
        <v>Viên</v>
      </c>
      <c r="O486" s="39">
        <v>50000</v>
      </c>
      <c r="P486" s="39">
        <v>60000</v>
      </c>
      <c r="Q486" s="39">
        <v>75000</v>
      </c>
      <c r="R486" s="39">
        <v>90000</v>
      </c>
      <c r="S486" s="40">
        <v>275000</v>
      </c>
      <c r="T486" s="19">
        <f>VLOOKUP($B486,G2.PL1!$C$10:$AF$35,17,0)</f>
        <v>950</v>
      </c>
      <c r="U486" s="18">
        <f t="shared" si="15"/>
        <v>261250000</v>
      </c>
      <c r="V486" s="19" t="str">
        <f>VLOOKUP($B486,G2.PL1!$C$10:$AF$35,30,0)</f>
        <v>Công ty Cổ phần Dược phẩm Thiết bị Y tế Hà Nội</v>
      </c>
      <c r="W486" s="17" t="s">
        <v>766</v>
      </c>
      <c r="X486" s="56" t="s">
        <v>182</v>
      </c>
      <c r="Y486" s="41" t="s">
        <v>767</v>
      </c>
      <c r="Z486" s="16"/>
      <c r="AA486" s="21" t="e">
        <f>VLOOKUP(W486,#REF!,2,0)</f>
        <v>#REF!</v>
      </c>
      <c r="AB486" s="16"/>
    </row>
    <row r="487" spans="1:28" ht="60">
      <c r="A487" s="38">
        <v>12</v>
      </c>
      <c r="B487" s="38" t="s">
        <v>54</v>
      </c>
      <c r="C487" s="17" t="str">
        <f>VLOOKUP(B487,G2.PL1!$C$10:$D$34,2,0)</f>
        <v>Raciper 20mg</v>
      </c>
      <c r="D487" s="17" t="str">
        <f>VLOOKUP($B487,G2.PL1!$C$10:$E$34,3,0)</f>
        <v xml:space="preserve">Esomeprazole (dưới dạng Esomeprazole magnesium vô định hình) </v>
      </c>
      <c r="E487" s="17" t="str">
        <f>VLOOKUP($B487,G2.PL1!$C$10:$F$34,4,0)</f>
        <v>20mg</v>
      </c>
      <c r="F487" s="17" t="str">
        <f>VLOOKUP($B487,G2.PL1!$C$10:$AF$35,5,0)</f>
        <v>Uống</v>
      </c>
      <c r="G487" s="17" t="str">
        <f>VLOOKUP($B487,G2.PL1!$C$10:$AF$35,6,0)</f>
        <v>Viên nén bao phim kháng acid dạ dày</v>
      </c>
      <c r="H487" s="17" t="str">
        <f>VLOOKUP($B487,G2.PL1!$C$10:$AF$35,7,0)</f>
        <v>Hộp 2 vỉ x 7 viên; Hộp 4 vỉ x 7 viên</v>
      </c>
      <c r="I487" s="38" t="s">
        <v>13</v>
      </c>
      <c r="J487" s="17" t="str">
        <f>VLOOKUP($B487,G2.PL1!$C$10:$AF$35,9,0)</f>
        <v>24 tháng</v>
      </c>
      <c r="K487" s="17" t="str">
        <f>VLOOKUP($B487,G2.PL1!$C$10:$AF$35,10,0)</f>
        <v>VN-16032-12</v>
      </c>
      <c r="L487" s="17" t="str">
        <f>VLOOKUP($B487,G2.PL1!$C$10:$AF$35,11,0)</f>
        <v>Sun Pharmaceutical Industries Limited</v>
      </c>
      <c r="M487" s="17" t="str">
        <f>VLOOKUP($B487,G2.PL1!$C$10:$AF$35,12,0)</f>
        <v>Ấn Độ</v>
      </c>
      <c r="N487" s="17" t="str">
        <f>VLOOKUP($B487,G2.PL1!$C$10:$AF$35,13,0)</f>
        <v>Viên</v>
      </c>
      <c r="O487" s="39">
        <v>10000</v>
      </c>
      <c r="P487" s="39">
        <v>10000</v>
      </c>
      <c r="Q487" s="39">
        <v>20000</v>
      </c>
      <c r="R487" s="39">
        <v>20000</v>
      </c>
      <c r="S487" s="40">
        <v>60000</v>
      </c>
      <c r="T487" s="19">
        <f>VLOOKUP($B487,G2.PL1!$C$10:$AF$35,17,0)</f>
        <v>950</v>
      </c>
      <c r="U487" s="18">
        <f t="shared" si="15"/>
        <v>57000000</v>
      </c>
      <c r="V487" s="19" t="str">
        <f>VLOOKUP($B487,G2.PL1!$C$10:$AF$35,30,0)</f>
        <v>Công ty Cổ phần Dược phẩm Thiết bị Y tế Hà Nội</v>
      </c>
      <c r="W487" s="17" t="s">
        <v>184</v>
      </c>
      <c r="X487" s="56" t="s">
        <v>182</v>
      </c>
      <c r="Y487" s="41" t="s">
        <v>185</v>
      </c>
      <c r="Z487" s="16"/>
      <c r="AA487" s="21" t="e">
        <f>VLOOKUP(W487,#REF!,2,0)</f>
        <v>#REF!</v>
      </c>
      <c r="AB487" s="16"/>
    </row>
    <row r="488" spans="1:28" ht="60">
      <c r="A488" s="38">
        <v>12</v>
      </c>
      <c r="B488" s="38" t="s">
        <v>54</v>
      </c>
      <c r="C488" s="17" t="str">
        <f>VLOOKUP(B488,G2.PL1!$C$10:$D$34,2,0)</f>
        <v>Raciper 20mg</v>
      </c>
      <c r="D488" s="17" t="str">
        <f>VLOOKUP($B488,G2.PL1!$C$10:$E$34,3,0)</f>
        <v xml:space="preserve">Esomeprazole (dưới dạng Esomeprazole magnesium vô định hình) </v>
      </c>
      <c r="E488" s="17" t="str">
        <f>VLOOKUP($B488,G2.PL1!$C$10:$F$34,4,0)</f>
        <v>20mg</v>
      </c>
      <c r="F488" s="17" t="str">
        <f>VLOOKUP($B488,G2.PL1!$C$10:$AF$35,5,0)</f>
        <v>Uống</v>
      </c>
      <c r="G488" s="17" t="str">
        <f>VLOOKUP($B488,G2.PL1!$C$10:$AF$35,6,0)</f>
        <v>Viên nén bao phim kháng acid dạ dày</v>
      </c>
      <c r="H488" s="17" t="str">
        <f>VLOOKUP($B488,G2.PL1!$C$10:$AF$35,7,0)</f>
        <v>Hộp 2 vỉ x 7 viên; Hộp 4 vỉ x 7 viên</v>
      </c>
      <c r="I488" s="38" t="s">
        <v>13</v>
      </c>
      <c r="J488" s="17" t="str">
        <f>VLOOKUP($B488,G2.PL1!$C$10:$AF$35,9,0)</f>
        <v>24 tháng</v>
      </c>
      <c r="K488" s="17" t="str">
        <f>VLOOKUP($B488,G2.PL1!$C$10:$AF$35,10,0)</f>
        <v>VN-16032-12</v>
      </c>
      <c r="L488" s="17" t="str">
        <f>VLOOKUP($B488,G2.PL1!$C$10:$AF$35,11,0)</f>
        <v>Sun Pharmaceutical Industries Limited</v>
      </c>
      <c r="M488" s="17" t="str">
        <f>VLOOKUP($B488,G2.PL1!$C$10:$AF$35,12,0)</f>
        <v>Ấn Độ</v>
      </c>
      <c r="N488" s="17" t="str">
        <f>VLOOKUP($B488,G2.PL1!$C$10:$AF$35,13,0)</f>
        <v>Viên</v>
      </c>
      <c r="O488" s="39">
        <v>25000</v>
      </c>
      <c r="P488" s="39">
        <v>30000</v>
      </c>
      <c r="Q488" s="39">
        <v>30000</v>
      </c>
      <c r="R488" s="39">
        <v>25000</v>
      </c>
      <c r="S488" s="40">
        <v>110000</v>
      </c>
      <c r="T488" s="19">
        <f>VLOOKUP($B488,G2.PL1!$C$10:$AF$35,17,0)</f>
        <v>950</v>
      </c>
      <c r="U488" s="18">
        <f t="shared" si="15"/>
        <v>104500000</v>
      </c>
      <c r="V488" s="19" t="str">
        <f>VLOOKUP($B488,G2.PL1!$C$10:$AF$35,30,0)</f>
        <v>Công ty Cổ phần Dược phẩm Thiết bị Y tế Hà Nội</v>
      </c>
      <c r="W488" s="17" t="s">
        <v>621</v>
      </c>
      <c r="X488" s="56" t="s">
        <v>182</v>
      </c>
      <c r="Y488" s="41" t="s">
        <v>622</v>
      </c>
      <c r="Z488" s="16"/>
      <c r="AA488" s="21" t="e">
        <f>VLOOKUP(W488,#REF!,2,0)</f>
        <v>#REF!</v>
      </c>
      <c r="AB488" s="16"/>
    </row>
    <row r="489" spans="1:28" ht="60">
      <c r="A489" s="38">
        <v>12</v>
      </c>
      <c r="B489" s="38" t="s">
        <v>54</v>
      </c>
      <c r="C489" s="17" t="str">
        <f>VLOOKUP(B489,G2.PL1!$C$10:$D$34,2,0)</f>
        <v>Raciper 20mg</v>
      </c>
      <c r="D489" s="17" t="str">
        <f>VLOOKUP($B489,G2.PL1!$C$10:$E$34,3,0)</f>
        <v xml:space="preserve">Esomeprazole (dưới dạng Esomeprazole magnesium vô định hình) </v>
      </c>
      <c r="E489" s="17" t="str">
        <f>VLOOKUP($B489,G2.PL1!$C$10:$F$34,4,0)</f>
        <v>20mg</v>
      </c>
      <c r="F489" s="17" t="str">
        <f>VLOOKUP($B489,G2.PL1!$C$10:$AF$35,5,0)</f>
        <v>Uống</v>
      </c>
      <c r="G489" s="17" t="str">
        <f>VLOOKUP($B489,G2.PL1!$C$10:$AF$35,6,0)</f>
        <v>Viên nén bao phim kháng acid dạ dày</v>
      </c>
      <c r="H489" s="17" t="str">
        <f>VLOOKUP($B489,G2.PL1!$C$10:$AF$35,7,0)</f>
        <v>Hộp 2 vỉ x 7 viên; Hộp 4 vỉ x 7 viên</v>
      </c>
      <c r="I489" s="38" t="s">
        <v>13</v>
      </c>
      <c r="J489" s="17" t="str">
        <f>VLOOKUP($B489,G2.PL1!$C$10:$AF$35,9,0)</f>
        <v>24 tháng</v>
      </c>
      <c r="K489" s="17" t="str">
        <f>VLOOKUP($B489,G2.PL1!$C$10:$AF$35,10,0)</f>
        <v>VN-16032-12</v>
      </c>
      <c r="L489" s="17" t="str">
        <f>VLOOKUP($B489,G2.PL1!$C$10:$AF$35,11,0)</f>
        <v>Sun Pharmaceutical Industries Limited</v>
      </c>
      <c r="M489" s="17" t="str">
        <f>VLOOKUP($B489,G2.PL1!$C$10:$AF$35,12,0)</f>
        <v>Ấn Độ</v>
      </c>
      <c r="N489" s="17" t="str">
        <f>VLOOKUP($B489,G2.PL1!$C$10:$AF$35,13,0)</f>
        <v>Viên</v>
      </c>
      <c r="O489" s="39">
        <v>48000</v>
      </c>
      <c r="P489" s="39">
        <v>60000</v>
      </c>
      <c r="Q489" s="39">
        <v>60000</v>
      </c>
      <c r="R489" s="39">
        <v>72000</v>
      </c>
      <c r="S489" s="40">
        <v>240000</v>
      </c>
      <c r="T489" s="19">
        <f>VLOOKUP($B489,G2.PL1!$C$10:$AF$35,17,0)</f>
        <v>950</v>
      </c>
      <c r="U489" s="18">
        <f t="shared" si="15"/>
        <v>228000000</v>
      </c>
      <c r="V489" s="19" t="str">
        <f>VLOOKUP($B489,G2.PL1!$C$10:$AF$35,30,0)</f>
        <v>Công ty Cổ phần Dược phẩm Thiết bị Y tế Hà Nội</v>
      </c>
      <c r="W489" s="17" t="s">
        <v>191</v>
      </c>
      <c r="X489" s="56" t="s">
        <v>182</v>
      </c>
      <c r="Y489" s="41" t="s">
        <v>192</v>
      </c>
      <c r="Z489" s="16"/>
      <c r="AA489" s="21" t="e">
        <f>VLOOKUP(W489,#REF!,2,0)</f>
        <v>#REF!</v>
      </c>
      <c r="AB489" s="16"/>
    </row>
    <row r="490" spans="1:28" ht="60">
      <c r="A490" s="38">
        <v>12</v>
      </c>
      <c r="B490" s="38" t="s">
        <v>54</v>
      </c>
      <c r="C490" s="17" t="str">
        <f>VLOOKUP(B490,G2.PL1!$C$10:$D$34,2,0)</f>
        <v>Raciper 20mg</v>
      </c>
      <c r="D490" s="17" t="str">
        <f>VLOOKUP($B490,G2.PL1!$C$10:$E$34,3,0)</f>
        <v xml:space="preserve">Esomeprazole (dưới dạng Esomeprazole magnesium vô định hình) </v>
      </c>
      <c r="E490" s="17" t="str">
        <f>VLOOKUP($B490,G2.PL1!$C$10:$F$34,4,0)</f>
        <v>20mg</v>
      </c>
      <c r="F490" s="17" t="str">
        <f>VLOOKUP($B490,G2.PL1!$C$10:$AF$35,5,0)</f>
        <v>Uống</v>
      </c>
      <c r="G490" s="17" t="str">
        <f>VLOOKUP($B490,G2.PL1!$C$10:$AF$35,6,0)</f>
        <v>Viên nén bao phim kháng acid dạ dày</v>
      </c>
      <c r="H490" s="17" t="str">
        <f>VLOOKUP($B490,G2.PL1!$C$10:$AF$35,7,0)</f>
        <v>Hộp 2 vỉ x 7 viên; Hộp 4 vỉ x 7 viên</v>
      </c>
      <c r="I490" s="38" t="s">
        <v>13</v>
      </c>
      <c r="J490" s="17" t="str">
        <f>VLOOKUP($B490,G2.PL1!$C$10:$AF$35,9,0)</f>
        <v>24 tháng</v>
      </c>
      <c r="K490" s="17" t="str">
        <f>VLOOKUP($B490,G2.PL1!$C$10:$AF$35,10,0)</f>
        <v>VN-16032-12</v>
      </c>
      <c r="L490" s="17" t="str">
        <f>VLOOKUP($B490,G2.PL1!$C$10:$AF$35,11,0)</f>
        <v>Sun Pharmaceutical Industries Limited</v>
      </c>
      <c r="M490" s="17" t="str">
        <f>VLOOKUP($B490,G2.PL1!$C$10:$AF$35,12,0)</f>
        <v>Ấn Độ</v>
      </c>
      <c r="N490" s="17" t="str">
        <f>VLOOKUP($B490,G2.PL1!$C$10:$AF$35,13,0)</f>
        <v>Viên</v>
      </c>
      <c r="O490" s="39">
        <v>11250</v>
      </c>
      <c r="P490" s="39">
        <v>11250</v>
      </c>
      <c r="Q490" s="39">
        <v>11250</v>
      </c>
      <c r="R490" s="39">
        <v>11250</v>
      </c>
      <c r="S490" s="40">
        <v>45000</v>
      </c>
      <c r="T490" s="19">
        <f>VLOOKUP($B490,G2.PL1!$C$10:$AF$35,17,0)</f>
        <v>950</v>
      </c>
      <c r="U490" s="18">
        <f t="shared" si="15"/>
        <v>42750000</v>
      </c>
      <c r="V490" s="19" t="str">
        <f>VLOOKUP($B490,G2.PL1!$C$10:$AF$35,30,0)</f>
        <v>Công ty Cổ phần Dược phẩm Thiết bị Y tế Hà Nội</v>
      </c>
      <c r="W490" s="17" t="s">
        <v>195</v>
      </c>
      <c r="X490" s="56" t="s">
        <v>182</v>
      </c>
      <c r="Y490" s="41" t="s">
        <v>196</v>
      </c>
      <c r="Z490" s="16"/>
      <c r="AA490" s="21" t="e">
        <f>VLOOKUP(W490,#REF!,2,0)</f>
        <v>#REF!</v>
      </c>
      <c r="AB490" s="16"/>
    </row>
    <row r="491" spans="1:28" ht="60">
      <c r="A491" s="38">
        <v>12</v>
      </c>
      <c r="B491" s="38" t="s">
        <v>54</v>
      </c>
      <c r="C491" s="17" t="str">
        <f>VLOOKUP(B491,G2.PL1!$C$10:$D$34,2,0)</f>
        <v>Raciper 20mg</v>
      </c>
      <c r="D491" s="17" t="str">
        <f>VLOOKUP($B491,G2.PL1!$C$10:$E$34,3,0)</f>
        <v xml:space="preserve">Esomeprazole (dưới dạng Esomeprazole magnesium vô định hình) </v>
      </c>
      <c r="E491" s="17" t="str">
        <f>VLOOKUP($B491,G2.PL1!$C$10:$F$34,4,0)</f>
        <v>20mg</v>
      </c>
      <c r="F491" s="17" t="str">
        <f>VLOOKUP($B491,G2.PL1!$C$10:$AF$35,5,0)</f>
        <v>Uống</v>
      </c>
      <c r="G491" s="17" t="str">
        <f>VLOOKUP($B491,G2.PL1!$C$10:$AF$35,6,0)</f>
        <v>Viên nén bao phim kháng acid dạ dày</v>
      </c>
      <c r="H491" s="17" t="str">
        <f>VLOOKUP($B491,G2.PL1!$C$10:$AF$35,7,0)</f>
        <v>Hộp 2 vỉ x 7 viên; Hộp 4 vỉ x 7 viên</v>
      </c>
      <c r="I491" s="38" t="s">
        <v>13</v>
      </c>
      <c r="J491" s="17" t="str">
        <f>VLOOKUP($B491,G2.PL1!$C$10:$AF$35,9,0)</f>
        <v>24 tháng</v>
      </c>
      <c r="K491" s="17" t="str">
        <f>VLOOKUP($B491,G2.PL1!$C$10:$AF$35,10,0)</f>
        <v>VN-16032-12</v>
      </c>
      <c r="L491" s="17" t="str">
        <f>VLOOKUP($B491,G2.PL1!$C$10:$AF$35,11,0)</f>
        <v>Sun Pharmaceutical Industries Limited</v>
      </c>
      <c r="M491" s="17" t="str">
        <f>VLOOKUP($B491,G2.PL1!$C$10:$AF$35,12,0)</f>
        <v>Ấn Độ</v>
      </c>
      <c r="N491" s="17" t="str">
        <f>VLOOKUP($B491,G2.PL1!$C$10:$AF$35,13,0)</f>
        <v>Viên</v>
      </c>
      <c r="O491" s="39">
        <v>3950</v>
      </c>
      <c r="P491" s="39">
        <v>3950</v>
      </c>
      <c r="Q491" s="39">
        <v>3950</v>
      </c>
      <c r="R491" s="39">
        <v>3950</v>
      </c>
      <c r="S491" s="40">
        <v>15800</v>
      </c>
      <c r="T491" s="19">
        <f>VLOOKUP($B491,G2.PL1!$C$10:$AF$35,17,0)</f>
        <v>950</v>
      </c>
      <c r="U491" s="18">
        <f t="shared" si="15"/>
        <v>15010000</v>
      </c>
      <c r="V491" s="19" t="str">
        <f>VLOOKUP($B491,G2.PL1!$C$10:$AF$35,30,0)</f>
        <v>Công ty Cổ phần Dược phẩm Thiết bị Y tế Hà Nội</v>
      </c>
      <c r="W491" s="17" t="s">
        <v>197</v>
      </c>
      <c r="X491" s="56" t="s">
        <v>182</v>
      </c>
      <c r="Y491" s="41" t="s">
        <v>198</v>
      </c>
      <c r="Z491" s="16"/>
      <c r="AA491" s="21" t="e">
        <f>VLOOKUP(W491,#REF!,2,0)</f>
        <v>#REF!</v>
      </c>
      <c r="AB491" s="16"/>
    </row>
    <row r="492" spans="1:28" ht="60">
      <c r="A492" s="38">
        <v>12</v>
      </c>
      <c r="B492" s="38" t="s">
        <v>54</v>
      </c>
      <c r="C492" s="17" t="str">
        <f>VLOOKUP(B492,G2.PL1!$C$10:$D$34,2,0)</f>
        <v>Raciper 20mg</v>
      </c>
      <c r="D492" s="17" t="str">
        <f>VLOOKUP($B492,G2.PL1!$C$10:$E$34,3,0)</f>
        <v xml:space="preserve">Esomeprazole (dưới dạng Esomeprazole magnesium vô định hình) </v>
      </c>
      <c r="E492" s="17" t="str">
        <f>VLOOKUP($B492,G2.PL1!$C$10:$F$34,4,0)</f>
        <v>20mg</v>
      </c>
      <c r="F492" s="17" t="str">
        <f>VLOOKUP($B492,G2.PL1!$C$10:$AF$35,5,0)</f>
        <v>Uống</v>
      </c>
      <c r="G492" s="17" t="str">
        <f>VLOOKUP($B492,G2.PL1!$C$10:$AF$35,6,0)</f>
        <v>Viên nén bao phim kháng acid dạ dày</v>
      </c>
      <c r="H492" s="17" t="str">
        <f>VLOOKUP($B492,G2.PL1!$C$10:$AF$35,7,0)</f>
        <v>Hộp 2 vỉ x 7 viên; Hộp 4 vỉ x 7 viên</v>
      </c>
      <c r="I492" s="38" t="s">
        <v>13</v>
      </c>
      <c r="J492" s="17" t="str">
        <f>VLOOKUP($B492,G2.PL1!$C$10:$AF$35,9,0)</f>
        <v>24 tháng</v>
      </c>
      <c r="K492" s="17" t="str">
        <f>VLOOKUP($B492,G2.PL1!$C$10:$AF$35,10,0)</f>
        <v>VN-16032-12</v>
      </c>
      <c r="L492" s="17" t="str">
        <f>VLOOKUP($B492,G2.PL1!$C$10:$AF$35,11,0)</f>
        <v>Sun Pharmaceutical Industries Limited</v>
      </c>
      <c r="M492" s="17" t="str">
        <f>VLOOKUP($B492,G2.PL1!$C$10:$AF$35,12,0)</f>
        <v>Ấn Độ</v>
      </c>
      <c r="N492" s="17" t="str">
        <f>VLOOKUP($B492,G2.PL1!$C$10:$AF$35,13,0)</f>
        <v>Viên</v>
      </c>
      <c r="O492" s="39">
        <v>2000</v>
      </c>
      <c r="P492" s="39">
        <v>2000</v>
      </c>
      <c r="Q492" s="39">
        <v>2000</v>
      </c>
      <c r="R492" s="39">
        <v>2000</v>
      </c>
      <c r="S492" s="40">
        <v>8000</v>
      </c>
      <c r="T492" s="19">
        <f>VLOOKUP($B492,G2.PL1!$C$10:$AF$35,17,0)</f>
        <v>950</v>
      </c>
      <c r="U492" s="18">
        <f t="shared" si="15"/>
        <v>7600000</v>
      </c>
      <c r="V492" s="19" t="str">
        <f>VLOOKUP($B492,G2.PL1!$C$10:$AF$35,30,0)</f>
        <v>Công ty Cổ phần Dược phẩm Thiết bị Y tế Hà Nội</v>
      </c>
      <c r="W492" s="17" t="s">
        <v>199</v>
      </c>
      <c r="X492" s="56" t="s">
        <v>182</v>
      </c>
      <c r="Y492" s="41" t="s">
        <v>200</v>
      </c>
      <c r="Z492" s="16"/>
      <c r="AA492" s="21" t="e">
        <f>VLOOKUP(W492,#REF!,2,0)</f>
        <v>#REF!</v>
      </c>
      <c r="AB492" s="16"/>
    </row>
    <row r="493" spans="1:28" ht="60">
      <c r="A493" s="38">
        <v>12</v>
      </c>
      <c r="B493" s="38" t="s">
        <v>54</v>
      </c>
      <c r="C493" s="17" t="str">
        <f>VLOOKUP(B493,G2.PL1!$C$10:$D$34,2,0)</f>
        <v>Raciper 20mg</v>
      </c>
      <c r="D493" s="17" t="str">
        <f>VLOOKUP($B493,G2.PL1!$C$10:$E$34,3,0)</f>
        <v xml:space="preserve">Esomeprazole (dưới dạng Esomeprazole magnesium vô định hình) </v>
      </c>
      <c r="E493" s="17" t="str">
        <f>VLOOKUP($B493,G2.PL1!$C$10:$F$34,4,0)</f>
        <v>20mg</v>
      </c>
      <c r="F493" s="17" t="str">
        <f>VLOOKUP($B493,G2.PL1!$C$10:$AF$35,5,0)</f>
        <v>Uống</v>
      </c>
      <c r="G493" s="17" t="str">
        <f>VLOOKUP($B493,G2.PL1!$C$10:$AF$35,6,0)</f>
        <v>Viên nén bao phim kháng acid dạ dày</v>
      </c>
      <c r="H493" s="17" t="str">
        <f>VLOOKUP($B493,G2.PL1!$C$10:$AF$35,7,0)</f>
        <v>Hộp 2 vỉ x 7 viên; Hộp 4 vỉ x 7 viên</v>
      </c>
      <c r="I493" s="38" t="s">
        <v>13</v>
      </c>
      <c r="J493" s="17" t="str">
        <f>VLOOKUP($B493,G2.PL1!$C$10:$AF$35,9,0)</f>
        <v>24 tháng</v>
      </c>
      <c r="K493" s="17" t="str">
        <f>VLOOKUP($B493,G2.PL1!$C$10:$AF$35,10,0)</f>
        <v>VN-16032-12</v>
      </c>
      <c r="L493" s="17" t="str">
        <f>VLOOKUP($B493,G2.PL1!$C$10:$AF$35,11,0)</f>
        <v>Sun Pharmaceutical Industries Limited</v>
      </c>
      <c r="M493" s="17" t="str">
        <f>VLOOKUP($B493,G2.PL1!$C$10:$AF$35,12,0)</f>
        <v>Ấn Độ</v>
      </c>
      <c r="N493" s="17" t="str">
        <f>VLOOKUP($B493,G2.PL1!$C$10:$AF$35,13,0)</f>
        <v>Viên</v>
      </c>
      <c r="O493" s="39">
        <v>25000</v>
      </c>
      <c r="P493" s="39">
        <v>25000</v>
      </c>
      <c r="Q493" s="39">
        <v>25000</v>
      </c>
      <c r="R493" s="39">
        <v>25000</v>
      </c>
      <c r="S493" s="40">
        <v>100000</v>
      </c>
      <c r="T493" s="19">
        <f>VLOOKUP($B493,G2.PL1!$C$10:$AF$35,17,0)</f>
        <v>950</v>
      </c>
      <c r="U493" s="18">
        <f t="shared" si="15"/>
        <v>95000000</v>
      </c>
      <c r="V493" s="19" t="str">
        <f>VLOOKUP($B493,G2.PL1!$C$10:$AF$35,30,0)</f>
        <v>Công ty Cổ phần Dược phẩm Thiết bị Y tế Hà Nội</v>
      </c>
      <c r="W493" s="17" t="s">
        <v>338</v>
      </c>
      <c r="X493" s="56" t="s">
        <v>182</v>
      </c>
      <c r="Y493" s="41" t="s">
        <v>339</v>
      </c>
      <c r="Z493" s="16"/>
      <c r="AA493" s="21" t="e">
        <f>VLOOKUP(W493,#REF!,2,0)</f>
        <v>#REF!</v>
      </c>
      <c r="AB493" s="16"/>
    </row>
    <row r="494" spans="1:28" ht="60">
      <c r="A494" s="38">
        <v>12</v>
      </c>
      <c r="B494" s="38" t="s">
        <v>54</v>
      </c>
      <c r="C494" s="17" t="str">
        <f>VLOOKUP(B494,G2.PL1!$C$10:$D$34,2,0)</f>
        <v>Raciper 20mg</v>
      </c>
      <c r="D494" s="17" t="str">
        <f>VLOOKUP($B494,G2.PL1!$C$10:$E$34,3,0)</f>
        <v xml:space="preserve">Esomeprazole (dưới dạng Esomeprazole magnesium vô định hình) </v>
      </c>
      <c r="E494" s="17" t="str">
        <f>VLOOKUP($B494,G2.PL1!$C$10:$F$34,4,0)</f>
        <v>20mg</v>
      </c>
      <c r="F494" s="17" t="str">
        <f>VLOOKUP($B494,G2.PL1!$C$10:$AF$35,5,0)</f>
        <v>Uống</v>
      </c>
      <c r="G494" s="17" t="str">
        <f>VLOOKUP($B494,G2.PL1!$C$10:$AF$35,6,0)</f>
        <v>Viên nén bao phim kháng acid dạ dày</v>
      </c>
      <c r="H494" s="17" t="str">
        <f>VLOOKUP($B494,G2.PL1!$C$10:$AF$35,7,0)</f>
        <v>Hộp 2 vỉ x 7 viên; Hộp 4 vỉ x 7 viên</v>
      </c>
      <c r="I494" s="38" t="s">
        <v>13</v>
      </c>
      <c r="J494" s="17" t="str">
        <f>VLOOKUP($B494,G2.PL1!$C$10:$AF$35,9,0)</f>
        <v>24 tháng</v>
      </c>
      <c r="K494" s="17" t="str">
        <f>VLOOKUP($B494,G2.PL1!$C$10:$AF$35,10,0)</f>
        <v>VN-16032-12</v>
      </c>
      <c r="L494" s="17" t="str">
        <f>VLOOKUP($B494,G2.PL1!$C$10:$AF$35,11,0)</f>
        <v>Sun Pharmaceutical Industries Limited</v>
      </c>
      <c r="M494" s="17" t="str">
        <f>VLOOKUP($B494,G2.PL1!$C$10:$AF$35,12,0)</f>
        <v>Ấn Độ</v>
      </c>
      <c r="N494" s="17" t="str">
        <f>VLOOKUP($B494,G2.PL1!$C$10:$AF$35,13,0)</f>
        <v>Viên</v>
      </c>
      <c r="O494" s="39">
        <v>5000</v>
      </c>
      <c r="P494" s="39">
        <v>5000</v>
      </c>
      <c r="Q494" s="39">
        <v>5000</v>
      </c>
      <c r="R494" s="39">
        <v>5000</v>
      </c>
      <c r="S494" s="40">
        <v>20000</v>
      </c>
      <c r="T494" s="19">
        <f>VLOOKUP($B494,G2.PL1!$C$10:$AF$35,17,0)</f>
        <v>950</v>
      </c>
      <c r="U494" s="18">
        <f t="shared" si="15"/>
        <v>19000000</v>
      </c>
      <c r="V494" s="19" t="str">
        <f>VLOOKUP($B494,G2.PL1!$C$10:$AF$35,30,0)</f>
        <v>Công ty Cổ phần Dược phẩm Thiết bị Y tế Hà Nội</v>
      </c>
      <c r="W494" s="17" t="s">
        <v>201</v>
      </c>
      <c r="X494" s="56" t="s">
        <v>182</v>
      </c>
      <c r="Y494" s="41">
        <v>42339</v>
      </c>
      <c r="Z494" s="16"/>
      <c r="AA494" s="21" t="e">
        <f>VLOOKUP(W494,#REF!,2,0)</f>
        <v>#REF!</v>
      </c>
      <c r="AB494" s="16"/>
    </row>
    <row r="495" spans="1:28" ht="60">
      <c r="A495" s="38">
        <v>12</v>
      </c>
      <c r="B495" s="38" t="s">
        <v>54</v>
      </c>
      <c r="C495" s="17" t="str">
        <f>VLOOKUP(B495,G2.PL1!$C$10:$D$34,2,0)</f>
        <v>Raciper 20mg</v>
      </c>
      <c r="D495" s="17" t="str">
        <f>VLOOKUP($B495,G2.PL1!$C$10:$E$34,3,0)</f>
        <v xml:space="preserve">Esomeprazole (dưới dạng Esomeprazole magnesium vô định hình) </v>
      </c>
      <c r="E495" s="17" t="str">
        <f>VLOOKUP($B495,G2.PL1!$C$10:$F$34,4,0)</f>
        <v>20mg</v>
      </c>
      <c r="F495" s="17" t="str">
        <f>VLOOKUP($B495,G2.PL1!$C$10:$AF$35,5,0)</f>
        <v>Uống</v>
      </c>
      <c r="G495" s="17" t="str">
        <f>VLOOKUP($B495,G2.PL1!$C$10:$AF$35,6,0)</f>
        <v>Viên nén bao phim kháng acid dạ dày</v>
      </c>
      <c r="H495" s="17" t="str">
        <f>VLOOKUP($B495,G2.PL1!$C$10:$AF$35,7,0)</f>
        <v>Hộp 2 vỉ x 7 viên; Hộp 4 vỉ x 7 viên</v>
      </c>
      <c r="I495" s="38" t="s">
        <v>13</v>
      </c>
      <c r="J495" s="17" t="str">
        <f>VLOOKUP($B495,G2.PL1!$C$10:$AF$35,9,0)</f>
        <v>24 tháng</v>
      </c>
      <c r="K495" s="17" t="str">
        <f>VLOOKUP($B495,G2.PL1!$C$10:$AF$35,10,0)</f>
        <v>VN-16032-12</v>
      </c>
      <c r="L495" s="17" t="str">
        <f>VLOOKUP($B495,G2.PL1!$C$10:$AF$35,11,0)</f>
        <v>Sun Pharmaceutical Industries Limited</v>
      </c>
      <c r="M495" s="17" t="str">
        <f>VLOOKUP($B495,G2.PL1!$C$10:$AF$35,12,0)</f>
        <v>Ấn Độ</v>
      </c>
      <c r="N495" s="17" t="str">
        <f>VLOOKUP($B495,G2.PL1!$C$10:$AF$35,13,0)</f>
        <v>Viên</v>
      </c>
      <c r="O495" s="39">
        <v>5000</v>
      </c>
      <c r="P495" s="39">
        <v>5000</v>
      </c>
      <c r="Q495" s="39">
        <v>5000</v>
      </c>
      <c r="R495" s="39">
        <v>5000</v>
      </c>
      <c r="S495" s="40">
        <v>20000</v>
      </c>
      <c r="T495" s="19">
        <f>VLOOKUP($B495,G2.PL1!$C$10:$AF$35,17,0)</f>
        <v>950</v>
      </c>
      <c r="U495" s="18">
        <f t="shared" si="15"/>
        <v>19000000</v>
      </c>
      <c r="V495" s="19" t="str">
        <f>VLOOKUP($B495,G2.PL1!$C$10:$AF$35,30,0)</f>
        <v>Công ty Cổ phần Dược phẩm Thiết bị Y tế Hà Nội</v>
      </c>
      <c r="W495" s="17" t="s">
        <v>202</v>
      </c>
      <c r="X495" s="56" t="s">
        <v>182</v>
      </c>
      <c r="Y495" s="41" t="s">
        <v>203</v>
      </c>
      <c r="Z495" s="16"/>
      <c r="AA495" s="21" t="e">
        <f>VLOOKUP(W495,#REF!,2,0)</f>
        <v>#REF!</v>
      </c>
      <c r="AB495" s="16"/>
    </row>
    <row r="496" spans="1:28" ht="60">
      <c r="A496" s="38">
        <v>12</v>
      </c>
      <c r="B496" s="38" t="s">
        <v>54</v>
      </c>
      <c r="C496" s="17" t="str">
        <f>VLOOKUP(B496,G2.PL1!$C$10:$D$34,2,0)</f>
        <v>Raciper 20mg</v>
      </c>
      <c r="D496" s="17" t="str">
        <f>VLOOKUP($B496,G2.PL1!$C$10:$E$34,3,0)</f>
        <v xml:space="preserve">Esomeprazole (dưới dạng Esomeprazole magnesium vô định hình) </v>
      </c>
      <c r="E496" s="17" t="str">
        <f>VLOOKUP($B496,G2.PL1!$C$10:$F$34,4,0)</f>
        <v>20mg</v>
      </c>
      <c r="F496" s="17" t="str">
        <f>VLOOKUP($B496,G2.PL1!$C$10:$AF$35,5,0)</f>
        <v>Uống</v>
      </c>
      <c r="G496" s="17" t="str">
        <f>VLOOKUP($B496,G2.PL1!$C$10:$AF$35,6,0)</f>
        <v>Viên nén bao phim kháng acid dạ dày</v>
      </c>
      <c r="H496" s="17" t="str">
        <f>VLOOKUP($B496,G2.PL1!$C$10:$AF$35,7,0)</f>
        <v>Hộp 2 vỉ x 7 viên; Hộp 4 vỉ x 7 viên</v>
      </c>
      <c r="I496" s="38" t="s">
        <v>13</v>
      </c>
      <c r="J496" s="17" t="str">
        <f>VLOOKUP($B496,G2.PL1!$C$10:$AF$35,9,0)</f>
        <v>24 tháng</v>
      </c>
      <c r="K496" s="17" t="str">
        <f>VLOOKUP($B496,G2.PL1!$C$10:$AF$35,10,0)</f>
        <v>VN-16032-12</v>
      </c>
      <c r="L496" s="17" t="str">
        <f>VLOOKUP($B496,G2.PL1!$C$10:$AF$35,11,0)</f>
        <v>Sun Pharmaceutical Industries Limited</v>
      </c>
      <c r="M496" s="17" t="str">
        <f>VLOOKUP($B496,G2.PL1!$C$10:$AF$35,12,0)</f>
        <v>Ấn Độ</v>
      </c>
      <c r="N496" s="17" t="str">
        <f>VLOOKUP($B496,G2.PL1!$C$10:$AF$35,13,0)</f>
        <v>Viên</v>
      </c>
      <c r="O496" s="39">
        <v>10000</v>
      </c>
      <c r="P496" s="39">
        <v>10000</v>
      </c>
      <c r="Q496" s="39">
        <v>10000</v>
      </c>
      <c r="R496" s="39">
        <v>15000</v>
      </c>
      <c r="S496" s="40">
        <v>45000</v>
      </c>
      <c r="T496" s="19">
        <f>VLOOKUP($B496,G2.PL1!$C$10:$AF$35,17,0)</f>
        <v>950</v>
      </c>
      <c r="U496" s="18">
        <f t="shared" si="15"/>
        <v>42750000</v>
      </c>
      <c r="V496" s="19" t="str">
        <f>VLOOKUP($B496,G2.PL1!$C$10:$AF$35,30,0)</f>
        <v>Công ty Cổ phần Dược phẩm Thiết bị Y tế Hà Nội</v>
      </c>
      <c r="W496" s="17" t="s">
        <v>204</v>
      </c>
      <c r="X496" s="56" t="s">
        <v>182</v>
      </c>
      <c r="Y496" s="41" t="s">
        <v>205</v>
      </c>
      <c r="Z496" s="16"/>
      <c r="AA496" s="21" t="e">
        <f>VLOOKUP(W496,#REF!,2,0)</f>
        <v>#REF!</v>
      </c>
      <c r="AB496" s="16"/>
    </row>
    <row r="497" spans="1:28" ht="60">
      <c r="A497" s="38">
        <v>12</v>
      </c>
      <c r="B497" s="38" t="s">
        <v>54</v>
      </c>
      <c r="C497" s="17" t="str">
        <f>VLOOKUP(B497,G2.PL1!$C$10:$D$34,2,0)</f>
        <v>Raciper 20mg</v>
      </c>
      <c r="D497" s="17" t="str">
        <f>VLOOKUP($B497,G2.PL1!$C$10:$E$34,3,0)</f>
        <v xml:space="preserve">Esomeprazole (dưới dạng Esomeprazole magnesium vô định hình) </v>
      </c>
      <c r="E497" s="17" t="str">
        <f>VLOOKUP($B497,G2.PL1!$C$10:$F$34,4,0)</f>
        <v>20mg</v>
      </c>
      <c r="F497" s="17" t="str">
        <f>VLOOKUP($B497,G2.PL1!$C$10:$AF$35,5,0)</f>
        <v>Uống</v>
      </c>
      <c r="G497" s="17" t="str">
        <f>VLOOKUP($B497,G2.PL1!$C$10:$AF$35,6,0)</f>
        <v>Viên nén bao phim kháng acid dạ dày</v>
      </c>
      <c r="H497" s="17" t="str">
        <f>VLOOKUP($B497,G2.PL1!$C$10:$AF$35,7,0)</f>
        <v>Hộp 2 vỉ x 7 viên; Hộp 4 vỉ x 7 viên</v>
      </c>
      <c r="I497" s="38" t="s">
        <v>13</v>
      </c>
      <c r="J497" s="17" t="str">
        <f>VLOOKUP($B497,G2.PL1!$C$10:$AF$35,9,0)</f>
        <v>24 tháng</v>
      </c>
      <c r="K497" s="17" t="str">
        <f>VLOOKUP($B497,G2.PL1!$C$10:$AF$35,10,0)</f>
        <v>VN-16032-12</v>
      </c>
      <c r="L497" s="17" t="str">
        <f>VLOOKUP($B497,G2.PL1!$C$10:$AF$35,11,0)</f>
        <v>Sun Pharmaceutical Industries Limited</v>
      </c>
      <c r="M497" s="17" t="str">
        <f>VLOOKUP($B497,G2.PL1!$C$10:$AF$35,12,0)</f>
        <v>Ấn Độ</v>
      </c>
      <c r="N497" s="17" t="str">
        <f>VLOOKUP($B497,G2.PL1!$C$10:$AF$35,13,0)</f>
        <v>Viên</v>
      </c>
      <c r="O497" s="39">
        <v>3000</v>
      </c>
      <c r="P497" s="39">
        <v>3000</v>
      </c>
      <c r="Q497" s="39">
        <v>3000</v>
      </c>
      <c r="R497" s="39">
        <v>3000</v>
      </c>
      <c r="S497" s="40">
        <v>12000</v>
      </c>
      <c r="T497" s="19">
        <f>VLOOKUP($B497,G2.PL1!$C$10:$AF$35,17,0)</f>
        <v>950</v>
      </c>
      <c r="U497" s="18">
        <f t="shared" si="15"/>
        <v>11400000</v>
      </c>
      <c r="V497" s="19" t="str">
        <f>VLOOKUP($B497,G2.PL1!$C$10:$AF$35,30,0)</f>
        <v>Công ty Cổ phần Dược phẩm Thiết bị Y tế Hà Nội</v>
      </c>
      <c r="W497" s="17" t="s">
        <v>340</v>
      </c>
      <c r="X497" s="56" t="s">
        <v>182</v>
      </c>
      <c r="Y497" s="41" t="s">
        <v>341</v>
      </c>
      <c r="Z497" s="16"/>
      <c r="AA497" s="21" t="e">
        <f>VLOOKUP(W497,#REF!,2,0)</f>
        <v>#REF!</v>
      </c>
      <c r="AB497" s="16"/>
    </row>
    <row r="498" spans="1:28" ht="60">
      <c r="A498" s="38">
        <v>12</v>
      </c>
      <c r="B498" s="38" t="s">
        <v>54</v>
      </c>
      <c r="C498" s="17" t="str">
        <f>VLOOKUP(B498,G2.PL1!$C$10:$D$34,2,0)</f>
        <v>Raciper 20mg</v>
      </c>
      <c r="D498" s="17" t="str">
        <f>VLOOKUP($B498,G2.PL1!$C$10:$E$34,3,0)</f>
        <v xml:space="preserve">Esomeprazole (dưới dạng Esomeprazole magnesium vô định hình) </v>
      </c>
      <c r="E498" s="17" t="str">
        <f>VLOOKUP($B498,G2.PL1!$C$10:$F$34,4,0)</f>
        <v>20mg</v>
      </c>
      <c r="F498" s="17" t="str">
        <f>VLOOKUP($B498,G2.PL1!$C$10:$AF$35,5,0)</f>
        <v>Uống</v>
      </c>
      <c r="G498" s="17" t="str">
        <f>VLOOKUP($B498,G2.PL1!$C$10:$AF$35,6,0)</f>
        <v>Viên nén bao phim kháng acid dạ dày</v>
      </c>
      <c r="H498" s="17" t="str">
        <f>VLOOKUP($B498,G2.PL1!$C$10:$AF$35,7,0)</f>
        <v>Hộp 2 vỉ x 7 viên; Hộp 4 vỉ x 7 viên</v>
      </c>
      <c r="I498" s="38" t="s">
        <v>13</v>
      </c>
      <c r="J498" s="17" t="str">
        <f>VLOOKUP($B498,G2.PL1!$C$10:$AF$35,9,0)</f>
        <v>24 tháng</v>
      </c>
      <c r="K498" s="17" t="str">
        <f>VLOOKUP($B498,G2.PL1!$C$10:$AF$35,10,0)</f>
        <v>VN-16032-12</v>
      </c>
      <c r="L498" s="17" t="str">
        <f>VLOOKUP($B498,G2.PL1!$C$10:$AF$35,11,0)</f>
        <v>Sun Pharmaceutical Industries Limited</v>
      </c>
      <c r="M498" s="17" t="str">
        <f>VLOOKUP($B498,G2.PL1!$C$10:$AF$35,12,0)</f>
        <v>Ấn Độ</v>
      </c>
      <c r="N498" s="17" t="str">
        <f>VLOOKUP($B498,G2.PL1!$C$10:$AF$35,13,0)</f>
        <v>Viên</v>
      </c>
      <c r="O498" s="39">
        <v>11694</v>
      </c>
      <c r="P498" s="39">
        <v>11694</v>
      </c>
      <c r="Q498" s="39">
        <v>11694</v>
      </c>
      <c r="R498" s="39">
        <v>11694</v>
      </c>
      <c r="S498" s="40">
        <v>46776</v>
      </c>
      <c r="T498" s="19">
        <f>VLOOKUP($B498,G2.PL1!$C$10:$AF$35,17,0)</f>
        <v>950</v>
      </c>
      <c r="U498" s="18">
        <f t="shared" si="15"/>
        <v>44437200</v>
      </c>
      <c r="V498" s="19" t="str">
        <f>VLOOKUP($B498,G2.PL1!$C$10:$AF$35,30,0)</f>
        <v>Công ty Cổ phần Dược phẩm Thiết bị Y tế Hà Nội</v>
      </c>
      <c r="W498" s="17" t="s">
        <v>688</v>
      </c>
      <c r="X498" s="56" t="s">
        <v>207</v>
      </c>
      <c r="Y498" s="41">
        <v>56191</v>
      </c>
      <c r="Z498" s="16"/>
      <c r="AA498" s="21" t="e">
        <f>VLOOKUP(W498,#REF!,2,0)</f>
        <v>#REF!</v>
      </c>
      <c r="AB498" s="16"/>
    </row>
    <row r="499" spans="1:28" ht="60">
      <c r="A499" s="38">
        <v>12</v>
      </c>
      <c r="B499" s="38" t="s">
        <v>54</v>
      </c>
      <c r="C499" s="17" t="str">
        <f>VLOOKUP(B499,G2.PL1!$C$10:$D$34,2,0)</f>
        <v>Raciper 20mg</v>
      </c>
      <c r="D499" s="17" t="str">
        <f>VLOOKUP($B499,G2.PL1!$C$10:$E$34,3,0)</f>
        <v xml:space="preserve">Esomeprazole (dưới dạng Esomeprazole magnesium vô định hình) </v>
      </c>
      <c r="E499" s="17" t="str">
        <f>VLOOKUP($B499,G2.PL1!$C$10:$F$34,4,0)</f>
        <v>20mg</v>
      </c>
      <c r="F499" s="17" t="str">
        <f>VLOOKUP($B499,G2.PL1!$C$10:$AF$35,5,0)</f>
        <v>Uống</v>
      </c>
      <c r="G499" s="17" t="str">
        <f>VLOOKUP($B499,G2.PL1!$C$10:$AF$35,6,0)</f>
        <v>Viên nén bao phim kháng acid dạ dày</v>
      </c>
      <c r="H499" s="17" t="str">
        <f>VLOOKUP($B499,G2.PL1!$C$10:$AF$35,7,0)</f>
        <v>Hộp 2 vỉ x 7 viên; Hộp 4 vỉ x 7 viên</v>
      </c>
      <c r="I499" s="38" t="s">
        <v>13</v>
      </c>
      <c r="J499" s="17" t="str">
        <f>VLOOKUP($B499,G2.PL1!$C$10:$AF$35,9,0)</f>
        <v>24 tháng</v>
      </c>
      <c r="K499" s="17" t="str">
        <f>VLOOKUP($B499,G2.PL1!$C$10:$AF$35,10,0)</f>
        <v>VN-16032-12</v>
      </c>
      <c r="L499" s="17" t="str">
        <f>VLOOKUP($B499,G2.PL1!$C$10:$AF$35,11,0)</f>
        <v>Sun Pharmaceutical Industries Limited</v>
      </c>
      <c r="M499" s="17" t="str">
        <f>VLOOKUP($B499,G2.PL1!$C$10:$AF$35,12,0)</f>
        <v>Ấn Độ</v>
      </c>
      <c r="N499" s="17" t="str">
        <f>VLOOKUP($B499,G2.PL1!$C$10:$AF$35,13,0)</f>
        <v>Viên</v>
      </c>
      <c r="O499" s="39">
        <v>5000</v>
      </c>
      <c r="P499" s="39">
        <v>6000</v>
      </c>
      <c r="Q499" s="39">
        <v>5000</v>
      </c>
      <c r="R499" s="39">
        <v>6000</v>
      </c>
      <c r="S499" s="40">
        <v>22000</v>
      </c>
      <c r="T499" s="19">
        <f>VLOOKUP($B499,G2.PL1!$C$10:$AF$35,17,0)</f>
        <v>950</v>
      </c>
      <c r="U499" s="18">
        <f t="shared" si="15"/>
        <v>20900000</v>
      </c>
      <c r="V499" s="19" t="str">
        <f>VLOOKUP($B499,G2.PL1!$C$10:$AF$35,30,0)</f>
        <v>Công ty Cổ phần Dược phẩm Thiết bị Y tế Hà Nội</v>
      </c>
      <c r="W499" s="17" t="s">
        <v>458</v>
      </c>
      <c r="X499" s="56" t="s">
        <v>207</v>
      </c>
      <c r="Y499" s="41" t="s">
        <v>459</v>
      </c>
      <c r="Z499" s="16"/>
      <c r="AA499" s="21" t="e">
        <f>VLOOKUP(W499,#REF!,2,0)</f>
        <v>#REF!</v>
      </c>
      <c r="AB499" s="16"/>
    </row>
    <row r="500" spans="1:28" ht="60">
      <c r="A500" s="38">
        <v>12</v>
      </c>
      <c r="B500" s="38" t="s">
        <v>54</v>
      </c>
      <c r="C500" s="17" t="str">
        <f>VLOOKUP(B500,G2.PL1!$C$10:$D$34,2,0)</f>
        <v>Raciper 20mg</v>
      </c>
      <c r="D500" s="17" t="str">
        <f>VLOOKUP($B500,G2.PL1!$C$10:$E$34,3,0)</f>
        <v xml:space="preserve">Esomeprazole (dưới dạng Esomeprazole magnesium vô định hình) </v>
      </c>
      <c r="E500" s="17" t="str">
        <f>VLOOKUP($B500,G2.PL1!$C$10:$F$34,4,0)</f>
        <v>20mg</v>
      </c>
      <c r="F500" s="17" t="str">
        <f>VLOOKUP($B500,G2.PL1!$C$10:$AF$35,5,0)</f>
        <v>Uống</v>
      </c>
      <c r="G500" s="17" t="str">
        <f>VLOOKUP($B500,G2.PL1!$C$10:$AF$35,6,0)</f>
        <v>Viên nén bao phim kháng acid dạ dày</v>
      </c>
      <c r="H500" s="17" t="str">
        <f>VLOOKUP($B500,G2.PL1!$C$10:$AF$35,7,0)</f>
        <v>Hộp 2 vỉ x 7 viên; Hộp 4 vỉ x 7 viên</v>
      </c>
      <c r="I500" s="38" t="s">
        <v>13</v>
      </c>
      <c r="J500" s="17" t="str">
        <f>VLOOKUP($B500,G2.PL1!$C$10:$AF$35,9,0)</f>
        <v>24 tháng</v>
      </c>
      <c r="K500" s="17" t="str">
        <f>VLOOKUP($B500,G2.PL1!$C$10:$AF$35,10,0)</f>
        <v>VN-16032-12</v>
      </c>
      <c r="L500" s="17" t="str">
        <f>VLOOKUP($B500,G2.PL1!$C$10:$AF$35,11,0)</f>
        <v>Sun Pharmaceutical Industries Limited</v>
      </c>
      <c r="M500" s="17" t="str">
        <f>VLOOKUP($B500,G2.PL1!$C$10:$AF$35,12,0)</f>
        <v>Ấn Độ</v>
      </c>
      <c r="N500" s="17" t="str">
        <f>VLOOKUP($B500,G2.PL1!$C$10:$AF$35,13,0)</f>
        <v>Viên</v>
      </c>
      <c r="O500" s="39">
        <v>10890</v>
      </c>
      <c r="P500" s="39">
        <v>10890</v>
      </c>
      <c r="Q500" s="39">
        <v>11880</v>
      </c>
      <c r="R500" s="39">
        <v>11979</v>
      </c>
      <c r="S500" s="40">
        <v>45639</v>
      </c>
      <c r="T500" s="19">
        <f>VLOOKUP($B500,G2.PL1!$C$10:$AF$35,17,0)</f>
        <v>950</v>
      </c>
      <c r="U500" s="18">
        <f t="shared" si="15"/>
        <v>43357050</v>
      </c>
      <c r="V500" s="19" t="str">
        <f>VLOOKUP($B500,G2.PL1!$C$10:$AF$35,30,0)</f>
        <v>Công ty Cổ phần Dược phẩm Thiết bị Y tế Hà Nội</v>
      </c>
      <c r="W500" s="17" t="s">
        <v>460</v>
      </c>
      <c r="X500" s="56" t="s">
        <v>207</v>
      </c>
      <c r="Y500" s="41" t="s">
        <v>461</v>
      </c>
      <c r="Z500" s="16"/>
      <c r="AA500" s="21" t="e">
        <f>VLOOKUP(W500,#REF!,2,0)</f>
        <v>#REF!</v>
      </c>
      <c r="AB500" s="16"/>
    </row>
    <row r="501" spans="1:28" ht="60">
      <c r="A501" s="38">
        <v>12</v>
      </c>
      <c r="B501" s="38" t="s">
        <v>54</v>
      </c>
      <c r="C501" s="17" t="str">
        <f>VLOOKUP(B501,G2.PL1!$C$10:$D$34,2,0)</f>
        <v>Raciper 20mg</v>
      </c>
      <c r="D501" s="17" t="str">
        <f>VLOOKUP($B501,G2.PL1!$C$10:$E$34,3,0)</f>
        <v xml:space="preserve">Esomeprazole (dưới dạng Esomeprazole magnesium vô định hình) </v>
      </c>
      <c r="E501" s="17" t="str">
        <f>VLOOKUP($B501,G2.PL1!$C$10:$F$34,4,0)</f>
        <v>20mg</v>
      </c>
      <c r="F501" s="17" t="str">
        <f>VLOOKUP($B501,G2.PL1!$C$10:$AF$35,5,0)</f>
        <v>Uống</v>
      </c>
      <c r="G501" s="17" t="str">
        <f>VLOOKUP($B501,G2.PL1!$C$10:$AF$35,6,0)</f>
        <v>Viên nén bao phim kháng acid dạ dày</v>
      </c>
      <c r="H501" s="17" t="str">
        <f>VLOOKUP($B501,G2.PL1!$C$10:$AF$35,7,0)</f>
        <v>Hộp 2 vỉ x 7 viên; Hộp 4 vỉ x 7 viên</v>
      </c>
      <c r="I501" s="38" t="s">
        <v>13</v>
      </c>
      <c r="J501" s="17" t="str">
        <f>VLOOKUP($B501,G2.PL1!$C$10:$AF$35,9,0)</f>
        <v>24 tháng</v>
      </c>
      <c r="K501" s="17" t="str">
        <f>VLOOKUP($B501,G2.PL1!$C$10:$AF$35,10,0)</f>
        <v>VN-16032-12</v>
      </c>
      <c r="L501" s="17" t="str">
        <f>VLOOKUP($B501,G2.PL1!$C$10:$AF$35,11,0)</f>
        <v>Sun Pharmaceutical Industries Limited</v>
      </c>
      <c r="M501" s="17" t="str">
        <f>VLOOKUP($B501,G2.PL1!$C$10:$AF$35,12,0)</f>
        <v>Ấn Độ</v>
      </c>
      <c r="N501" s="17" t="str">
        <f>VLOOKUP($B501,G2.PL1!$C$10:$AF$35,13,0)</f>
        <v>Viên</v>
      </c>
      <c r="O501" s="39">
        <v>500</v>
      </c>
      <c r="P501" s="39">
        <v>500</v>
      </c>
      <c r="Q501" s="39">
        <v>500</v>
      </c>
      <c r="R501" s="39">
        <v>500</v>
      </c>
      <c r="S501" s="40">
        <v>2000</v>
      </c>
      <c r="T501" s="19">
        <f>VLOOKUP($B501,G2.PL1!$C$10:$AF$35,17,0)</f>
        <v>950</v>
      </c>
      <c r="U501" s="18">
        <f t="shared" si="15"/>
        <v>1900000</v>
      </c>
      <c r="V501" s="19" t="str">
        <f>VLOOKUP($B501,G2.PL1!$C$10:$AF$35,30,0)</f>
        <v>Công ty Cổ phần Dược phẩm Thiết bị Y tế Hà Nội</v>
      </c>
      <c r="W501" s="17" t="s">
        <v>768</v>
      </c>
      <c r="X501" s="56" t="s">
        <v>207</v>
      </c>
      <c r="Y501" s="41" t="s">
        <v>769</v>
      </c>
      <c r="Z501" s="16"/>
      <c r="AA501" s="21" t="e">
        <f>VLOOKUP(W501,#REF!,2,0)</f>
        <v>#REF!</v>
      </c>
      <c r="AB501" s="16"/>
    </row>
    <row r="502" spans="1:28" ht="60">
      <c r="A502" s="38">
        <v>12</v>
      </c>
      <c r="B502" s="38" t="s">
        <v>54</v>
      </c>
      <c r="C502" s="17" t="str">
        <f>VLOOKUP(B502,G2.PL1!$C$10:$D$34,2,0)</f>
        <v>Raciper 20mg</v>
      </c>
      <c r="D502" s="17" t="str">
        <f>VLOOKUP($B502,G2.PL1!$C$10:$E$34,3,0)</f>
        <v xml:space="preserve">Esomeprazole (dưới dạng Esomeprazole magnesium vô định hình) </v>
      </c>
      <c r="E502" s="17" t="str">
        <f>VLOOKUP($B502,G2.PL1!$C$10:$F$34,4,0)</f>
        <v>20mg</v>
      </c>
      <c r="F502" s="17" t="str">
        <f>VLOOKUP($B502,G2.PL1!$C$10:$AF$35,5,0)</f>
        <v>Uống</v>
      </c>
      <c r="G502" s="17" t="str">
        <f>VLOOKUP($B502,G2.PL1!$C$10:$AF$35,6,0)</f>
        <v>Viên nén bao phim kháng acid dạ dày</v>
      </c>
      <c r="H502" s="17" t="str">
        <f>VLOOKUP($B502,G2.PL1!$C$10:$AF$35,7,0)</f>
        <v>Hộp 2 vỉ x 7 viên; Hộp 4 vỉ x 7 viên</v>
      </c>
      <c r="I502" s="38" t="s">
        <v>13</v>
      </c>
      <c r="J502" s="17" t="str">
        <f>VLOOKUP($B502,G2.PL1!$C$10:$AF$35,9,0)</f>
        <v>24 tháng</v>
      </c>
      <c r="K502" s="17" t="str">
        <f>VLOOKUP($B502,G2.PL1!$C$10:$AF$35,10,0)</f>
        <v>VN-16032-12</v>
      </c>
      <c r="L502" s="17" t="str">
        <f>VLOOKUP($B502,G2.PL1!$C$10:$AF$35,11,0)</f>
        <v>Sun Pharmaceutical Industries Limited</v>
      </c>
      <c r="M502" s="17" t="str">
        <f>VLOOKUP($B502,G2.PL1!$C$10:$AF$35,12,0)</f>
        <v>Ấn Độ</v>
      </c>
      <c r="N502" s="17" t="str">
        <f>VLOOKUP($B502,G2.PL1!$C$10:$AF$35,13,0)</f>
        <v>Viên</v>
      </c>
      <c r="O502" s="39">
        <v>1400</v>
      </c>
      <c r="P502" s="39">
        <v>1400</v>
      </c>
      <c r="Q502" s="39">
        <v>1400</v>
      </c>
      <c r="R502" s="39">
        <v>1400</v>
      </c>
      <c r="S502" s="40">
        <v>5600</v>
      </c>
      <c r="T502" s="19">
        <f>VLOOKUP($B502,G2.PL1!$C$10:$AF$35,17,0)</f>
        <v>950</v>
      </c>
      <c r="U502" s="18">
        <f t="shared" si="15"/>
        <v>5320000</v>
      </c>
      <c r="V502" s="19" t="str">
        <f>VLOOKUP($B502,G2.PL1!$C$10:$AF$35,30,0)</f>
        <v>Công ty Cổ phần Dược phẩm Thiết bị Y tế Hà Nội</v>
      </c>
      <c r="W502" s="17" t="s">
        <v>712</v>
      </c>
      <c r="X502" s="56" t="s">
        <v>343</v>
      </c>
      <c r="Y502" s="41" t="s">
        <v>713</v>
      </c>
      <c r="Z502" s="16"/>
      <c r="AA502" s="21" t="e">
        <f>VLOOKUP(W502,#REF!,2,0)</f>
        <v>#REF!</v>
      </c>
      <c r="AB502" s="16"/>
    </row>
    <row r="503" spans="1:28" ht="60">
      <c r="A503" s="38">
        <v>12</v>
      </c>
      <c r="B503" s="38" t="s">
        <v>54</v>
      </c>
      <c r="C503" s="17" t="str">
        <f>VLOOKUP(B503,G2.PL1!$C$10:$D$34,2,0)</f>
        <v>Raciper 20mg</v>
      </c>
      <c r="D503" s="17" t="str">
        <f>VLOOKUP($B503,G2.PL1!$C$10:$E$34,3,0)</f>
        <v xml:space="preserve">Esomeprazole (dưới dạng Esomeprazole magnesium vô định hình) </v>
      </c>
      <c r="E503" s="17" t="str">
        <f>VLOOKUP($B503,G2.PL1!$C$10:$F$34,4,0)</f>
        <v>20mg</v>
      </c>
      <c r="F503" s="17" t="str">
        <f>VLOOKUP($B503,G2.PL1!$C$10:$AF$35,5,0)</f>
        <v>Uống</v>
      </c>
      <c r="G503" s="17" t="str">
        <f>VLOOKUP($B503,G2.PL1!$C$10:$AF$35,6,0)</f>
        <v>Viên nén bao phim kháng acid dạ dày</v>
      </c>
      <c r="H503" s="17" t="str">
        <f>VLOOKUP($B503,G2.PL1!$C$10:$AF$35,7,0)</f>
        <v>Hộp 2 vỉ x 7 viên; Hộp 4 vỉ x 7 viên</v>
      </c>
      <c r="I503" s="38" t="s">
        <v>13</v>
      </c>
      <c r="J503" s="17" t="str">
        <f>VLOOKUP($B503,G2.PL1!$C$10:$AF$35,9,0)</f>
        <v>24 tháng</v>
      </c>
      <c r="K503" s="17" t="str">
        <f>VLOOKUP($B503,G2.PL1!$C$10:$AF$35,10,0)</f>
        <v>VN-16032-12</v>
      </c>
      <c r="L503" s="17" t="str">
        <f>VLOOKUP($B503,G2.PL1!$C$10:$AF$35,11,0)</f>
        <v>Sun Pharmaceutical Industries Limited</v>
      </c>
      <c r="M503" s="17" t="str">
        <f>VLOOKUP($B503,G2.PL1!$C$10:$AF$35,12,0)</f>
        <v>Ấn Độ</v>
      </c>
      <c r="N503" s="17" t="str">
        <f>VLOOKUP($B503,G2.PL1!$C$10:$AF$35,13,0)</f>
        <v>Viên</v>
      </c>
      <c r="O503" s="39">
        <v>25000</v>
      </c>
      <c r="P503" s="39">
        <v>25000</v>
      </c>
      <c r="Q503" s="39">
        <v>25000</v>
      </c>
      <c r="R503" s="39">
        <v>25000</v>
      </c>
      <c r="S503" s="40">
        <v>100000</v>
      </c>
      <c r="T503" s="19">
        <f>VLOOKUP($B503,G2.PL1!$C$10:$AF$35,17,0)</f>
        <v>950</v>
      </c>
      <c r="U503" s="18">
        <f t="shared" si="15"/>
        <v>95000000</v>
      </c>
      <c r="V503" s="19" t="str">
        <f>VLOOKUP($B503,G2.PL1!$C$10:$AF$35,30,0)</f>
        <v>Công ty Cổ phần Dược phẩm Thiết bị Y tế Hà Nội</v>
      </c>
      <c r="W503" s="17" t="s">
        <v>342</v>
      </c>
      <c r="X503" s="56" t="s">
        <v>343</v>
      </c>
      <c r="Y503" s="41" t="s">
        <v>344</v>
      </c>
      <c r="Z503" s="16"/>
      <c r="AA503" s="21" t="e">
        <f>VLOOKUP(W503,#REF!,2,0)</f>
        <v>#REF!</v>
      </c>
      <c r="AB503" s="16"/>
    </row>
    <row r="504" spans="1:28" ht="60">
      <c r="A504" s="38">
        <v>12</v>
      </c>
      <c r="B504" s="38" t="s">
        <v>54</v>
      </c>
      <c r="C504" s="17" t="str">
        <f>VLOOKUP(B504,G2.PL1!$C$10:$D$34,2,0)</f>
        <v>Raciper 20mg</v>
      </c>
      <c r="D504" s="17" t="str">
        <f>VLOOKUP($B504,G2.PL1!$C$10:$E$34,3,0)</f>
        <v xml:space="preserve">Esomeprazole (dưới dạng Esomeprazole magnesium vô định hình) </v>
      </c>
      <c r="E504" s="17" t="str">
        <f>VLOOKUP($B504,G2.PL1!$C$10:$F$34,4,0)</f>
        <v>20mg</v>
      </c>
      <c r="F504" s="17" t="str">
        <f>VLOOKUP($B504,G2.PL1!$C$10:$AF$35,5,0)</f>
        <v>Uống</v>
      </c>
      <c r="G504" s="17" t="str">
        <f>VLOOKUP($B504,G2.PL1!$C$10:$AF$35,6,0)</f>
        <v>Viên nén bao phim kháng acid dạ dày</v>
      </c>
      <c r="H504" s="17" t="str">
        <f>VLOOKUP($B504,G2.PL1!$C$10:$AF$35,7,0)</f>
        <v>Hộp 2 vỉ x 7 viên; Hộp 4 vỉ x 7 viên</v>
      </c>
      <c r="I504" s="38" t="s">
        <v>13</v>
      </c>
      <c r="J504" s="17" t="str">
        <f>VLOOKUP($B504,G2.PL1!$C$10:$AF$35,9,0)</f>
        <v>24 tháng</v>
      </c>
      <c r="K504" s="17" t="str">
        <f>VLOOKUP($B504,G2.PL1!$C$10:$AF$35,10,0)</f>
        <v>VN-16032-12</v>
      </c>
      <c r="L504" s="17" t="str">
        <f>VLOOKUP($B504,G2.PL1!$C$10:$AF$35,11,0)</f>
        <v>Sun Pharmaceutical Industries Limited</v>
      </c>
      <c r="M504" s="17" t="str">
        <f>VLOOKUP($B504,G2.PL1!$C$10:$AF$35,12,0)</f>
        <v>Ấn Độ</v>
      </c>
      <c r="N504" s="17" t="str">
        <f>VLOOKUP($B504,G2.PL1!$C$10:$AF$35,13,0)</f>
        <v>Viên</v>
      </c>
      <c r="O504" s="39">
        <v>20000</v>
      </c>
      <c r="P504" s="39">
        <v>20000</v>
      </c>
      <c r="Q504" s="39">
        <v>30000</v>
      </c>
      <c r="R504" s="39">
        <v>20000</v>
      </c>
      <c r="S504" s="40">
        <v>90000</v>
      </c>
      <c r="T504" s="19">
        <f>VLOOKUP($B504,G2.PL1!$C$10:$AF$35,17,0)</f>
        <v>950</v>
      </c>
      <c r="U504" s="18">
        <f t="shared" si="15"/>
        <v>85500000</v>
      </c>
      <c r="V504" s="19" t="str">
        <f>VLOOKUP($B504,G2.PL1!$C$10:$AF$35,30,0)</f>
        <v>Công ty Cổ phần Dược phẩm Thiết bị Y tế Hà Nội</v>
      </c>
      <c r="W504" s="17" t="s">
        <v>770</v>
      </c>
      <c r="X504" s="56" t="s">
        <v>343</v>
      </c>
      <c r="Y504" s="41" t="s">
        <v>771</v>
      </c>
      <c r="Z504" s="16"/>
      <c r="AA504" s="21" t="e">
        <f>VLOOKUP(W504,#REF!,2,0)</f>
        <v>#REF!</v>
      </c>
      <c r="AB504" s="16"/>
    </row>
    <row r="505" spans="1:28" ht="60">
      <c r="A505" s="38">
        <v>12</v>
      </c>
      <c r="B505" s="38" t="s">
        <v>54</v>
      </c>
      <c r="C505" s="17" t="str">
        <f>VLOOKUP(B505,G2.PL1!$C$10:$D$34,2,0)</f>
        <v>Raciper 20mg</v>
      </c>
      <c r="D505" s="17" t="str">
        <f>VLOOKUP($B505,G2.PL1!$C$10:$E$34,3,0)</f>
        <v xml:space="preserve">Esomeprazole (dưới dạng Esomeprazole magnesium vô định hình) </v>
      </c>
      <c r="E505" s="17" t="str">
        <f>VLOOKUP($B505,G2.PL1!$C$10:$F$34,4,0)</f>
        <v>20mg</v>
      </c>
      <c r="F505" s="17" t="str">
        <f>VLOOKUP($B505,G2.PL1!$C$10:$AF$35,5,0)</f>
        <v>Uống</v>
      </c>
      <c r="G505" s="17" t="str">
        <f>VLOOKUP($B505,G2.PL1!$C$10:$AF$35,6,0)</f>
        <v>Viên nén bao phim kháng acid dạ dày</v>
      </c>
      <c r="H505" s="17" t="str">
        <f>VLOOKUP($B505,G2.PL1!$C$10:$AF$35,7,0)</f>
        <v>Hộp 2 vỉ x 7 viên; Hộp 4 vỉ x 7 viên</v>
      </c>
      <c r="I505" s="38" t="s">
        <v>13</v>
      </c>
      <c r="J505" s="17" t="str">
        <f>VLOOKUP($B505,G2.PL1!$C$10:$AF$35,9,0)</f>
        <v>24 tháng</v>
      </c>
      <c r="K505" s="17" t="str">
        <f>VLOOKUP($B505,G2.PL1!$C$10:$AF$35,10,0)</f>
        <v>VN-16032-12</v>
      </c>
      <c r="L505" s="17" t="str">
        <f>VLOOKUP($B505,G2.PL1!$C$10:$AF$35,11,0)</f>
        <v>Sun Pharmaceutical Industries Limited</v>
      </c>
      <c r="M505" s="17" t="str">
        <f>VLOOKUP($B505,G2.PL1!$C$10:$AF$35,12,0)</f>
        <v>Ấn Độ</v>
      </c>
      <c r="N505" s="17" t="str">
        <f>VLOOKUP($B505,G2.PL1!$C$10:$AF$35,13,0)</f>
        <v>Viên</v>
      </c>
      <c r="O505" s="39">
        <v>5000</v>
      </c>
      <c r="P505" s="39">
        <v>5000</v>
      </c>
      <c r="Q505" s="39">
        <v>5000</v>
      </c>
      <c r="R505" s="39">
        <v>5000</v>
      </c>
      <c r="S505" s="40">
        <v>20000</v>
      </c>
      <c r="T505" s="19">
        <f>VLOOKUP($B505,G2.PL1!$C$10:$AF$35,17,0)</f>
        <v>950</v>
      </c>
      <c r="U505" s="18">
        <f t="shared" si="15"/>
        <v>19000000</v>
      </c>
      <c r="V505" s="19" t="str">
        <f>VLOOKUP($B505,G2.PL1!$C$10:$AF$35,30,0)</f>
        <v>Công ty Cổ phần Dược phẩm Thiết bị Y tế Hà Nội</v>
      </c>
      <c r="W505" s="17" t="s">
        <v>466</v>
      </c>
      <c r="X505" s="56" t="s">
        <v>343</v>
      </c>
      <c r="Y505" s="41" t="s">
        <v>467</v>
      </c>
      <c r="Z505" s="16"/>
      <c r="AA505" s="21" t="e">
        <f>VLOOKUP(W505,#REF!,2,0)</f>
        <v>#REF!</v>
      </c>
      <c r="AB505" s="16"/>
    </row>
    <row r="506" spans="1:28" ht="60">
      <c r="A506" s="38">
        <v>12</v>
      </c>
      <c r="B506" s="38" t="s">
        <v>54</v>
      </c>
      <c r="C506" s="17" t="str">
        <f>VLOOKUP(B506,G2.PL1!$C$10:$D$34,2,0)</f>
        <v>Raciper 20mg</v>
      </c>
      <c r="D506" s="17" t="str">
        <f>VLOOKUP($B506,G2.PL1!$C$10:$E$34,3,0)</f>
        <v xml:space="preserve">Esomeprazole (dưới dạng Esomeprazole magnesium vô định hình) </v>
      </c>
      <c r="E506" s="17" t="str">
        <f>VLOOKUP($B506,G2.PL1!$C$10:$F$34,4,0)</f>
        <v>20mg</v>
      </c>
      <c r="F506" s="17" t="str">
        <f>VLOOKUP($B506,G2.PL1!$C$10:$AF$35,5,0)</f>
        <v>Uống</v>
      </c>
      <c r="G506" s="17" t="str">
        <f>VLOOKUP($B506,G2.PL1!$C$10:$AF$35,6,0)</f>
        <v>Viên nén bao phim kháng acid dạ dày</v>
      </c>
      <c r="H506" s="17" t="str">
        <f>VLOOKUP($B506,G2.PL1!$C$10:$AF$35,7,0)</f>
        <v>Hộp 2 vỉ x 7 viên; Hộp 4 vỉ x 7 viên</v>
      </c>
      <c r="I506" s="38" t="s">
        <v>13</v>
      </c>
      <c r="J506" s="17" t="str">
        <f>VLOOKUP($B506,G2.PL1!$C$10:$AF$35,9,0)</f>
        <v>24 tháng</v>
      </c>
      <c r="K506" s="17" t="str">
        <f>VLOOKUP($B506,G2.PL1!$C$10:$AF$35,10,0)</f>
        <v>VN-16032-12</v>
      </c>
      <c r="L506" s="17" t="str">
        <f>VLOOKUP($B506,G2.PL1!$C$10:$AF$35,11,0)</f>
        <v>Sun Pharmaceutical Industries Limited</v>
      </c>
      <c r="M506" s="17" t="str">
        <f>VLOOKUP($B506,G2.PL1!$C$10:$AF$35,12,0)</f>
        <v>Ấn Độ</v>
      </c>
      <c r="N506" s="17" t="str">
        <f>VLOOKUP($B506,G2.PL1!$C$10:$AF$35,13,0)</f>
        <v>Viên</v>
      </c>
      <c r="O506" s="39">
        <v>10000</v>
      </c>
      <c r="P506" s="39">
        <v>10000</v>
      </c>
      <c r="Q506" s="39">
        <v>20000</v>
      </c>
      <c r="R506" s="39">
        <v>20000</v>
      </c>
      <c r="S506" s="40">
        <v>60000</v>
      </c>
      <c r="T506" s="19">
        <f>VLOOKUP($B506,G2.PL1!$C$10:$AF$35,17,0)</f>
        <v>950</v>
      </c>
      <c r="U506" s="18">
        <f t="shared" si="15"/>
        <v>57000000</v>
      </c>
      <c r="V506" s="19" t="str">
        <f>VLOOKUP($B506,G2.PL1!$C$10:$AF$35,30,0)</f>
        <v>Công ty Cổ phần Dược phẩm Thiết bị Y tế Hà Nội</v>
      </c>
      <c r="W506" s="17" t="s">
        <v>714</v>
      </c>
      <c r="X506" s="56" t="s">
        <v>343</v>
      </c>
      <c r="Y506" s="41" t="s">
        <v>715</v>
      </c>
      <c r="Z506" s="16"/>
      <c r="AA506" s="21" t="e">
        <f>VLOOKUP(W506,#REF!,2,0)</f>
        <v>#REF!</v>
      </c>
      <c r="AB506" s="16"/>
    </row>
    <row r="507" spans="1:28" ht="60">
      <c r="A507" s="38">
        <v>12</v>
      </c>
      <c r="B507" s="38" t="s">
        <v>54</v>
      </c>
      <c r="C507" s="17" t="str">
        <f>VLOOKUP(B507,G2.PL1!$C$10:$D$34,2,0)</f>
        <v>Raciper 20mg</v>
      </c>
      <c r="D507" s="17" t="str">
        <f>VLOOKUP($B507,G2.PL1!$C$10:$E$34,3,0)</f>
        <v xml:space="preserve">Esomeprazole (dưới dạng Esomeprazole magnesium vô định hình) </v>
      </c>
      <c r="E507" s="17" t="str">
        <f>VLOOKUP($B507,G2.PL1!$C$10:$F$34,4,0)</f>
        <v>20mg</v>
      </c>
      <c r="F507" s="17" t="str">
        <f>VLOOKUP($B507,G2.PL1!$C$10:$AF$35,5,0)</f>
        <v>Uống</v>
      </c>
      <c r="G507" s="17" t="str">
        <f>VLOOKUP($B507,G2.PL1!$C$10:$AF$35,6,0)</f>
        <v>Viên nén bao phim kháng acid dạ dày</v>
      </c>
      <c r="H507" s="17" t="str">
        <f>VLOOKUP($B507,G2.PL1!$C$10:$AF$35,7,0)</f>
        <v>Hộp 2 vỉ x 7 viên; Hộp 4 vỉ x 7 viên</v>
      </c>
      <c r="I507" s="38" t="s">
        <v>13</v>
      </c>
      <c r="J507" s="17" t="str">
        <f>VLOOKUP($B507,G2.PL1!$C$10:$AF$35,9,0)</f>
        <v>24 tháng</v>
      </c>
      <c r="K507" s="17" t="str">
        <f>VLOOKUP($B507,G2.PL1!$C$10:$AF$35,10,0)</f>
        <v>VN-16032-12</v>
      </c>
      <c r="L507" s="17" t="str">
        <f>VLOOKUP($B507,G2.PL1!$C$10:$AF$35,11,0)</f>
        <v>Sun Pharmaceutical Industries Limited</v>
      </c>
      <c r="M507" s="17" t="str">
        <f>VLOOKUP($B507,G2.PL1!$C$10:$AF$35,12,0)</f>
        <v>Ấn Độ</v>
      </c>
      <c r="N507" s="17" t="str">
        <f>VLOOKUP($B507,G2.PL1!$C$10:$AF$35,13,0)</f>
        <v>Viên</v>
      </c>
      <c r="O507" s="39">
        <v>2200</v>
      </c>
      <c r="P507" s="39">
        <v>2200</v>
      </c>
      <c r="Q507" s="39">
        <v>2200</v>
      </c>
      <c r="R507" s="39">
        <v>2200</v>
      </c>
      <c r="S507" s="40">
        <v>8800</v>
      </c>
      <c r="T507" s="19">
        <f>VLOOKUP($B507,G2.PL1!$C$10:$AF$35,17,0)</f>
        <v>950</v>
      </c>
      <c r="U507" s="18">
        <f t="shared" si="15"/>
        <v>8360000</v>
      </c>
      <c r="V507" s="19" t="str">
        <f>VLOOKUP($B507,G2.PL1!$C$10:$AF$35,30,0)</f>
        <v>Công ty Cổ phần Dược phẩm Thiết bị Y tế Hà Nội</v>
      </c>
      <c r="W507" s="17" t="s">
        <v>216</v>
      </c>
      <c r="X507" s="56" t="s">
        <v>214</v>
      </c>
      <c r="Y507" s="41" t="s">
        <v>217</v>
      </c>
      <c r="Z507" s="16"/>
      <c r="AA507" s="21" t="e">
        <f>VLOOKUP(W507,#REF!,2,0)</f>
        <v>#REF!</v>
      </c>
      <c r="AB507" s="16"/>
    </row>
    <row r="508" spans="1:28" ht="60">
      <c r="A508" s="38">
        <v>12</v>
      </c>
      <c r="B508" s="38" t="s">
        <v>54</v>
      </c>
      <c r="C508" s="17" t="str">
        <f>VLOOKUP(B508,G2.PL1!$C$10:$D$34,2,0)</f>
        <v>Raciper 20mg</v>
      </c>
      <c r="D508" s="17" t="str">
        <f>VLOOKUP($B508,G2.PL1!$C$10:$E$34,3,0)</f>
        <v xml:space="preserve">Esomeprazole (dưới dạng Esomeprazole magnesium vô định hình) </v>
      </c>
      <c r="E508" s="17" t="str">
        <f>VLOOKUP($B508,G2.PL1!$C$10:$F$34,4,0)</f>
        <v>20mg</v>
      </c>
      <c r="F508" s="17" t="str">
        <f>VLOOKUP($B508,G2.PL1!$C$10:$AF$35,5,0)</f>
        <v>Uống</v>
      </c>
      <c r="G508" s="17" t="str">
        <f>VLOOKUP($B508,G2.PL1!$C$10:$AF$35,6,0)</f>
        <v>Viên nén bao phim kháng acid dạ dày</v>
      </c>
      <c r="H508" s="17" t="str">
        <f>VLOOKUP($B508,G2.PL1!$C$10:$AF$35,7,0)</f>
        <v>Hộp 2 vỉ x 7 viên; Hộp 4 vỉ x 7 viên</v>
      </c>
      <c r="I508" s="38" t="s">
        <v>13</v>
      </c>
      <c r="J508" s="17" t="str">
        <f>VLOOKUP($B508,G2.PL1!$C$10:$AF$35,9,0)</f>
        <v>24 tháng</v>
      </c>
      <c r="K508" s="17" t="str">
        <f>VLOOKUP($B508,G2.PL1!$C$10:$AF$35,10,0)</f>
        <v>VN-16032-12</v>
      </c>
      <c r="L508" s="17" t="str">
        <f>VLOOKUP($B508,G2.PL1!$C$10:$AF$35,11,0)</f>
        <v>Sun Pharmaceutical Industries Limited</v>
      </c>
      <c r="M508" s="17" t="str">
        <f>VLOOKUP($B508,G2.PL1!$C$10:$AF$35,12,0)</f>
        <v>Ấn Độ</v>
      </c>
      <c r="N508" s="17" t="str">
        <f>VLOOKUP($B508,G2.PL1!$C$10:$AF$35,13,0)</f>
        <v>Viên</v>
      </c>
      <c r="O508" s="39">
        <v>2500</v>
      </c>
      <c r="P508" s="39">
        <v>2500</v>
      </c>
      <c r="Q508" s="39">
        <v>2500</v>
      </c>
      <c r="R508" s="39">
        <v>2500</v>
      </c>
      <c r="S508" s="40">
        <v>10000</v>
      </c>
      <c r="T508" s="19">
        <f>VLOOKUP($B508,G2.PL1!$C$10:$AF$35,17,0)</f>
        <v>950</v>
      </c>
      <c r="U508" s="18">
        <f t="shared" si="15"/>
        <v>9500000</v>
      </c>
      <c r="V508" s="19" t="str">
        <f>VLOOKUP($B508,G2.PL1!$C$10:$AF$35,30,0)</f>
        <v>Công ty Cổ phần Dược phẩm Thiết bị Y tế Hà Nội</v>
      </c>
      <c r="W508" s="17" t="s">
        <v>478</v>
      </c>
      <c r="X508" s="56" t="s">
        <v>214</v>
      </c>
      <c r="Y508" s="41" t="s">
        <v>479</v>
      </c>
      <c r="Z508" s="16"/>
      <c r="AA508" s="21" t="e">
        <f>VLOOKUP(W508,#REF!,2,0)</f>
        <v>#REF!</v>
      </c>
      <c r="AB508" s="16"/>
    </row>
    <row r="509" spans="1:28" ht="60">
      <c r="A509" s="38">
        <v>12</v>
      </c>
      <c r="B509" s="38" t="s">
        <v>54</v>
      </c>
      <c r="C509" s="17" t="str">
        <f>VLOOKUP(B509,G2.PL1!$C$10:$D$34,2,0)</f>
        <v>Raciper 20mg</v>
      </c>
      <c r="D509" s="17" t="str">
        <f>VLOOKUP($B509,G2.PL1!$C$10:$E$34,3,0)</f>
        <v xml:space="preserve">Esomeprazole (dưới dạng Esomeprazole magnesium vô định hình) </v>
      </c>
      <c r="E509" s="17" t="str">
        <f>VLOOKUP($B509,G2.PL1!$C$10:$F$34,4,0)</f>
        <v>20mg</v>
      </c>
      <c r="F509" s="17" t="str">
        <f>VLOOKUP($B509,G2.PL1!$C$10:$AF$35,5,0)</f>
        <v>Uống</v>
      </c>
      <c r="G509" s="17" t="str">
        <f>VLOOKUP($B509,G2.PL1!$C$10:$AF$35,6,0)</f>
        <v>Viên nén bao phim kháng acid dạ dày</v>
      </c>
      <c r="H509" s="17" t="str">
        <f>VLOOKUP($B509,G2.PL1!$C$10:$AF$35,7,0)</f>
        <v>Hộp 2 vỉ x 7 viên; Hộp 4 vỉ x 7 viên</v>
      </c>
      <c r="I509" s="38" t="s">
        <v>13</v>
      </c>
      <c r="J509" s="17" t="str">
        <f>VLOOKUP($B509,G2.PL1!$C$10:$AF$35,9,0)</f>
        <v>24 tháng</v>
      </c>
      <c r="K509" s="17" t="str">
        <f>VLOOKUP($B509,G2.PL1!$C$10:$AF$35,10,0)</f>
        <v>VN-16032-12</v>
      </c>
      <c r="L509" s="17" t="str">
        <f>VLOOKUP($B509,G2.PL1!$C$10:$AF$35,11,0)</f>
        <v>Sun Pharmaceutical Industries Limited</v>
      </c>
      <c r="M509" s="17" t="str">
        <f>VLOOKUP($B509,G2.PL1!$C$10:$AF$35,12,0)</f>
        <v>Ấn Độ</v>
      </c>
      <c r="N509" s="17" t="str">
        <f>VLOOKUP($B509,G2.PL1!$C$10:$AF$35,13,0)</f>
        <v>Viên</v>
      </c>
      <c r="O509" s="39">
        <v>5000</v>
      </c>
      <c r="P509" s="39">
        <v>6500</v>
      </c>
      <c r="Q509" s="39">
        <v>7000</v>
      </c>
      <c r="R509" s="39">
        <v>6500</v>
      </c>
      <c r="S509" s="40">
        <v>25000</v>
      </c>
      <c r="T509" s="19">
        <f>VLOOKUP($B509,G2.PL1!$C$10:$AF$35,17,0)</f>
        <v>950</v>
      </c>
      <c r="U509" s="18">
        <f t="shared" si="15"/>
        <v>23750000</v>
      </c>
      <c r="V509" s="19" t="str">
        <f>VLOOKUP($B509,G2.PL1!$C$10:$AF$35,30,0)</f>
        <v>Công ty Cổ phần Dược phẩm Thiết bị Y tế Hà Nội</v>
      </c>
      <c r="W509" s="17" t="s">
        <v>480</v>
      </c>
      <c r="X509" s="56" t="s">
        <v>214</v>
      </c>
      <c r="Y509" s="41" t="s">
        <v>481</v>
      </c>
      <c r="Z509" s="16"/>
      <c r="AA509" s="21" t="e">
        <f>VLOOKUP(W509,#REF!,2,0)</f>
        <v>#REF!</v>
      </c>
      <c r="AB509" s="16"/>
    </row>
    <row r="510" spans="1:28" ht="60">
      <c r="A510" s="38">
        <v>12</v>
      </c>
      <c r="B510" s="38" t="s">
        <v>54</v>
      </c>
      <c r="C510" s="17" t="str">
        <f>VLOOKUP(B510,G2.PL1!$C$10:$D$34,2,0)</f>
        <v>Raciper 20mg</v>
      </c>
      <c r="D510" s="17" t="str">
        <f>VLOOKUP($B510,G2.PL1!$C$10:$E$34,3,0)</f>
        <v xml:space="preserve">Esomeprazole (dưới dạng Esomeprazole magnesium vô định hình) </v>
      </c>
      <c r="E510" s="17" t="str">
        <f>VLOOKUP($B510,G2.PL1!$C$10:$F$34,4,0)</f>
        <v>20mg</v>
      </c>
      <c r="F510" s="17" t="str">
        <f>VLOOKUP($B510,G2.PL1!$C$10:$AF$35,5,0)</f>
        <v>Uống</v>
      </c>
      <c r="G510" s="17" t="str">
        <f>VLOOKUP($B510,G2.PL1!$C$10:$AF$35,6,0)</f>
        <v>Viên nén bao phim kháng acid dạ dày</v>
      </c>
      <c r="H510" s="17" t="str">
        <f>VLOOKUP($B510,G2.PL1!$C$10:$AF$35,7,0)</f>
        <v>Hộp 2 vỉ x 7 viên; Hộp 4 vỉ x 7 viên</v>
      </c>
      <c r="I510" s="38" t="s">
        <v>13</v>
      </c>
      <c r="J510" s="17" t="str">
        <f>VLOOKUP($B510,G2.PL1!$C$10:$AF$35,9,0)</f>
        <v>24 tháng</v>
      </c>
      <c r="K510" s="17" t="str">
        <f>VLOOKUP($B510,G2.PL1!$C$10:$AF$35,10,0)</f>
        <v>VN-16032-12</v>
      </c>
      <c r="L510" s="17" t="str">
        <f>VLOOKUP($B510,G2.PL1!$C$10:$AF$35,11,0)</f>
        <v>Sun Pharmaceutical Industries Limited</v>
      </c>
      <c r="M510" s="17" t="str">
        <f>VLOOKUP($B510,G2.PL1!$C$10:$AF$35,12,0)</f>
        <v>Ấn Độ</v>
      </c>
      <c r="N510" s="17" t="str">
        <f>VLOOKUP($B510,G2.PL1!$C$10:$AF$35,13,0)</f>
        <v>Viên</v>
      </c>
      <c r="O510" s="39">
        <v>5000</v>
      </c>
      <c r="P510" s="39">
        <v>5000</v>
      </c>
      <c r="Q510" s="39">
        <v>5000</v>
      </c>
      <c r="R510" s="39">
        <v>5000</v>
      </c>
      <c r="S510" s="40">
        <v>20000</v>
      </c>
      <c r="T510" s="19">
        <f>VLOOKUP($B510,G2.PL1!$C$10:$AF$35,17,0)</f>
        <v>950</v>
      </c>
      <c r="U510" s="18">
        <f t="shared" si="15"/>
        <v>19000000</v>
      </c>
      <c r="V510" s="19" t="str">
        <f>VLOOKUP($B510,G2.PL1!$C$10:$AF$35,30,0)</f>
        <v>Công ty Cổ phần Dược phẩm Thiết bị Y tế Hà Nội</v>
      </c>
      <c r="W510" s="17" t="s">
        <v>482</v>
      </c>
      <c r="X510" s="56" t="s">
        <v>214</v>
      </c>
      <c r="Y510" s="41" t="s">
        <v>483</v>
      </c>
      <c r="Z510" s="16"/>
      <c r="AA510" s="21" t="e">
        <f>VLOOKUP(W510,#REF!,2,0)</f>
        <v>#REF!</v>
      </c>
      <c r="AB510" s="16"/>
    </row>
    <row r="511" spans="1:28" ht="60">
      <c r="A511" s="38">
        <v>12</v>
      </c>
      <c r="B511" s="38" t="s">
        <v>54</v>
      </c>
      <c r="C511" s="17" t="str">
        <f>VLOOKUP(B511,G2.PL1!$C$10:$D$34,2,0)</f>
        <v>Raciper 20mg</v>
      </c>
      <c r="D511" s="17" t="str">
        <f>VLOOKUP($B511,G2.PL1!$C$10:$E$34,3,0)</f>
        <v xml:space="preserve">Esomeprazole (dưới dạng Esomeprazole magnesium vô định hình) </v>
      </c>
      <c r="E511" s="17" t="str">
        <f>VLOOKUP($B511,G2.PL1!$C$10:$F$34,4,0)</f>
        <v>20mg</v>
      </c>
      <c r="F511" s="17" t="str">
        <f>VLOOKUP($B511,G2.PL1!$C$10:$AF$35,5,0)</f>
        <v>Uống</v>
      </c>
      <c r="G511" s="17" t="str">
        <f>VLOOKUP($B511,G2.PL1!$C$10:$AF$35,6,0)</f>
        <v>Viên nén bao phim kháng acid dạ dày</v>
      </c>
      <c r="H511" s="17" t="str">
        <f>VLOOKUP($B511,G2.PL1!$C$10:$AF$35,7,0)</f>
        <v>Hộp 2 vỉ x 7 viên; Hộp 4 vỉ x 7 viên</v>
      </c>
      <c r="I511" s="38" t="s">
        <v>13</v>
      </c>
      <c r="J511" s="17" t="str">
        <f>VLOOKUP($B511,G2.PL1!$C$10:$AF$35,9,0)</f>
        <v>24 tháng</v>
      </c>
      <c r="K511" s="17" t="str">
        <f>VLOOKUP($B511,G2.PL1!$C$10:$AF$35,10,0)</f>
        <v>VN-16032-12</v>
      </c>
      <c r="L511" s="17" t="str">
        <f>VLOOKUP($B511,G2.PL1!$C$10:$AF$35,11,0)</f>
        <v>Sun Pharmaceutical Industries Limited</v>
      </c>
      <c r="M511" s="17" t="str">
        <f>VLOOKUP($B511,G2.PL1!$C$10:$AF$35,12,0)</f>
        <v>Ấn Độ</v>
      </c>
      <c r="N511" s="17" t="str">
        <f>VLOOKUP($B511,G2.PL1!$C$10:$AF$35,13,0)</f>
        <v>Viên</v>
      </c>
      <c r="O511" s="39">
        <v>500</v>
      </c>
      <c r="P511" s="39">
        <v>500</v>
      </c>
      <c r="Q511" s="39">
        <v>500</v>
      </c>
      <c r="R511" s="39">
        <v>500</v>
      </c>
      <c r="S511" s="40">
        <v>2000</v>
      </c>
      <c r="T511" s="19">
        <f>VLOOKUP($B511,G2.PL1!$C$10:$AF$35,17,0)</f>
        <v>950</v>
      </c>
      <c r="U511" s="18">
        <f t="shared" si="15"/>
        <v>1900000</v>
      </c>
      <c r="V511" s="19" t="str">
        <f>VLOOKUP($B511,G2.PL1!$C$10:$AF$35,30,0)</f>
        <v>Công ty Cổ phần Dược phẩm Thiết bị Y tế Hà Nội</v>
      </c>
      <c r="W511" s="17" t="s">
        <v>490</v>
      </c>
      <c r="X511" s="56" t="s">
        <v>214</v>
      </c>
      <c r="Y511" s="41" t="s">
        <v>491</v>
      </c>
      <c r="Z511" s="16"/>
      <c r="AA511" s="21" t="e">
        <f>VLOOKUP(W511,#REF!,2,0)</f>
        <v>#REF!</v>
      </c>
      <c r="AB511" s="16"/>
    </row>
    <row r="512" spans="1:28" ht="60">
      <c r="A512" s="38">
        <v>12</v>
      </c>
      <c r="B512" s="38" t="s">
        <v>54</v>
      </c>
      <c r="C512" s="17" t="str">
        <f>VLOOKUP(B512,G2.PL1!$C$10:$D$34,2,0)</f>
        <v>Raciper 20mg</v>
      </c>
      <c r="D512" s="17" t="str">
        <f>VLOOKUP($B512,G2.PL1!$C$10:$E$34,3,0)</f>
        <v xml:space="preserve">Esomeprazole (dưới dạng Esomeprazole magnesium vô định hình) </v>
      </c>
      <c r="E512" s="17" t="str">
        <f>VLOOKUP($B512,G2.PL1!$C$10:$F$34,4,0)</f>
        <v>20mg</v>
      </c>
      <c r="F512" s="17" t="str">
        <f>VLOOKUP($B512,G2.PL1!$C$10:$AF$35,5,0)</f>
        <v>Uống</v>
      </c>
      <c r="G512" s="17" t="str">
        <f>VLOOKUP($B512,G2.PL1!$C$10:$AF$35,6,0)</f>
        <v>Viên nén bao phim kháng acid dạ dày</v>
      </c>
      <c r="H512" s="17" t="str">
        <f>VLOOKUP($B512,G2.PL1!$C$10:$AF$35,7,0)</f>
        <v>Hộp 2 vỉ x 7 viên; Hộp 4 vỉ x 7 viên</v>
      </c>
      <c r="I512" s="38" t="s">
        <v>13</v>
      </c>
      <c r="J512" s="17" t="str">
        <f>VLOOKUP($B512,G2.PL1!$C$10:$AF$35,9,0)</f>
        <v>24 tháng</v>
      </c>
      <c r="K512" s="17" t="str">
        <f>VLOOKUP($B512,G2.PL1!$C$10:$AF$35,10,0)</f>
        <v>VN-16032-12</v>
      </c>
      <c r="L512" s="17" t="str">
        <f>VLOOKUP($B512,G2.PL1!$C$10:$AF$35,11,0)</f>
        <v>Sun Pharmaceutical Industries Limited</v>
      </c>
      <c r="M512" s="17" t="str">
        <f>VLOOKUP($B512,G2.PL1!$C$10:$AF$35,12,0)</f>
        <v>Ấn Độ</v>
      </c>
      <c r="N512" s="17" t="str">
        <f>VLOOKUP($B512,G2.PL1!$C$10:$AF$35,13,0)</f>
        <v>Viên</v>
      </c>
      <c r="O512" s="39">
        <v>5000</v>
      </c>
      <c r="P512" s="39">
        <v>5000</v>
      </c>
      <c r="Q512" s="39">
        <v>5000</v>
      </c>
      <c r="R512" s="39">
        <v>5000</v>
      </c>
      <c r="S512" s="40">
        <v>20000</v>
      </c>
      <c r="T512" s="19">
        <f>VLOOKUP($B512,G2.PL1!$C$10:$AF$35,17,0)</f>
        <v>950</v>
      </c>
      <c r="U512" s="18">
        <f t="shared" si="15"/>
        <v>19000000</v>
      </c>
      <c r="V512" s="19" t="str">
        <f>VLOOKUP($B512,G2.PL1!$C$10:$AF$35,30,0)</f>
        <v>Công ty Cổ phần Dược phẩm Thiết bị Y tế Hà Nội</v>
      </c>
      <c r="W512" s="17" t="s">
        <v>218</v>
      </c>
      <c r="X512" s="56" t="s">
        <v>219</v>
      </c>
      <c r="Y512" s="41" t="s">
        <v>220</v>
      </c>
      <c r="Z512" s="16"/>
      <c r="AA512" s="21" t="e">
        <f>VLOOKUP(W512,#REF!,2,0)</f>
        <v>#REF!</v>
      </c>
      <c r="AB512" s="16"/>
    </row>
    <row r="513" spans="1:28" ht="60">
      <c r="A513" s="38">
        <v>12</v>
      </c>
      <c r="B513" s="38" t="s">
        <v>54</v>
      </c>
      <c r="C513" s="17" t="str">
        <f>VLOOKUP(B513,G2.PL1!$C$10:$D$34,2,0)</f>
        <v>Raciper 20mg</v>
      </c>
      <c r="D513" s="17" t="str">
        <f>VLOOKUP($B513,G2.PL1!$C$10:$E$34,3,0)</f>
        <v xml:space="preserve">Esomeprazole (dưới dạng Esomeprazole magnesium vô định hình) </v>
      </c>
      <c r="E513" s="17" t="str">
        <f>VLOOKUP($B513,G2.PL1!$C$10:$F$34,4,0)</f>
        <v>20mg</v>
      </c>
      <c r="F513" s="17" t="str">
        <f>VLOOKUP($B513,G2.PL1!$C$10:$AF$35,5,0)</f>
        <v>Uống</v>
      </c>
      <c r="G513" s="17" t="str">
        <f>VLOOKUP($B513,G2.PL1!$C$10:$AF$35,6,0)</f>
        <v>Viên nén bao phim kháng acid dạ dày</v>
      </c>
      <c r="H513" s="17" t="str">
        <f>VLOOKUP($B513,G2.PL1!$C$10:$AF$35,7,0)</f>
        <v>Hộp 2 vỉ x 7 viên; Hộp 4 vỉ x 7 viên</v>
      </c>
      <c r="I513" s="38" t="s">
        <v>13</v>
      </c>
      <c r="J513" s="17" t="str">
        <f>VLOOKUP($B513,G2.PL1!$C$10:$AF$35,9,0)</f>
        <v>24 tháng</v>
      </c>
      <c r="K513" s="17" t="str">
        <f>VLOOKUP($B513,G2.PL1!$C$10:$AF$35,10,0)</f>
        <v>VN-16032-12</v>
      </c>
      <c r="L513" s="17" t="str">
        <f>VLOOKUP($B513,G2.PL1!$C$10:$AF$35,11,0)</f>
        <v>Sun Pharmaceutical Industries Limited</v>
      </c>
      <c r="M513" s="17" t="str">
        <f>VLOOKUP($B513,G2.PL1!$C$10:$AF$35,12,0)</f>
        <v>Ấn Độ</v>
      </c>
      <c r="N513" s="17" t="str">
        <f>VLOOKUP($B513,G2.PL1!$C$10:$AF$35,13,0)</f>
        <v>Viên</v>
      </c>
      <c r="O513" s="39">
        <v>5000</v>
      </c>
      <c r="P513" s="39">
        <v>5000</v>
      </c>
      <c r="Q513" s="39">
        <v>5000</v>
      </c>
      <c r="R513" s="39">
        <v>5000</v>
      </c>
      <c r="S513" s="40">
        <v>20000</v>
      </c>
      <c r="T513" s="19">
        <f>VLOOKUP($B513,G2.PL1!$C$10:$AF$35,17,0)</f>
        <v>950</v>
      </c>
      <c r="U513" s="18">
        <f t="shared" si="15"/>
        <v>19000000</v>
      </c>
      <c r="V513" s="19" t="str">
        <f>VLOOKUP($B513,G2.PL1!$C$10:$AF$35,30,0)</f>
        <v>Công ty Cổ phần Dược phẩm Thiết bị Y tế Hà Nội</v>
      </c>
      <c r="W513" s="17" t="s">
        <v>221</v>
      </c>
      <c r="X513" s="56" t="s">
        <v>219</v>
      </c>
      <c r="Y513" s="41" t="s">
        <v>222</v>
      </c>
      <c r="Z513" s="16"/>
      <c r="AA513" s="21" t="e">
        <f>VLOOKUP(W513,#REF!,2,0)</f>
        <v>#REF!</v>
      </c>
      <c r="AB513" s="16"/>
    </row>
    <row r="514" spans="1:28" ht="60">
      <c r="A514" s="38">
        <v>12</v>
      </c>
      <c r="B514" s="38" t="s">
        <v>54</v>
      </c>
      <c r="C514" s="17" t="str">
        <f>VLOOKUP(B514,G2.PL1!$C$10:$D$34,2,0)</f>
        <v>Raciper 20mg</v>
      </c>
      <c r="D514" s="17" t="str">
        <f>VLOOKUP($B514,G2.PL1!$C$10:$E$34,3,0)</f>
        <v xml:space="preserve">Esomeprazole (dưới dạng Esomeprazole magnesium vô định hình) </v>
      </c>
      <c r="E514" s="17" t="str">
        <f>VLOOKUP($B514,G2.PL1!$C$10:$F$34,4,0)</f>
        <v>20mg</v>
      </c>
      <c r="F514" s="17" t="str">
        <f>VLOOKUP($B514,G2.PL1!$C$10:$AF$35,5,0)</f>
        <v>Uống</v>
      </c>
      <c r="G514" s="17" t="str">
        <f>VLOOKUP($B514,G2.PL1!$C$10:$AF$35,6,0)</f>
        <v>Viên nén bao phim kháng acid dạ dày</v>
      </c>
      <c r="H514" s="17" t="str">
        <f>VLOOKUP($B514,G2.PL1!$C$10:$AF$35,7,0)</f>
        <v>Hộp 2 vỉ x 7 viên; Hộp 4 vỉ x 7 viên</v>
      </c>
      <c r="I514" s="38" t="s">
        <v>13</v>
      </c>
      <c r="J514" s="17" t="str">
        <f>VLOOKUP($B514,G2.PL1!$C$10:$AF$35,9,0)</f>
        <v>24 tháng</v>
      </c>
      <c r="K514" s="17" t="str">
        <f>VLOOKUP($B514,G2.PL1!$C$10:$AF$35,10,0)</f>
        <v>VN-16032-12</v>
      </c>
      <c r="L514" s="17" t="str">
        <f>VLOOKUP($B514,G2.PL1!$C$10:$AF$35,11,0)</f>
        <v>Sun Pharmaceutical Industries Limited</v>
      </c>
      <c r="M514" s="17" t="str">
        <f>VLOOKUP($B514,G2.PL1!$C$10:$AF$35,12,0)</f>
        <v>Ấn Độ</v>
      </c>
      <c r="N514" s="17" t="str">
        <f>VLOOKUP($B514,G2.PL1!$C$10:$AF$35,13,0)</f>
        <v>Viên</v>
      </c>
      <c r="O514" s="39">
        <v>5000</v>
      </c>
      <c r="P514" s="39">
        <v>5000</v>
      </c>
      <c r="Q514" s="39">
        <v>5000</v>
      </c>
      <c r="R514" s="39">
        <v>5000</v>
      </c>
      <c r="S514" s="40">
        <v>20000</v>
      </c>
      <c r="T514" s="19">
        <f>VLOOKUP($B514,G2.PL1!$C$10:$AF$35,17,0)</f>
        <v>950</v>
      </c>
      <c r="U514" s="18">
        <f t="shared" si="15"/>
        <v>19000000</v>
      </c>
      <c r="V514" s="19" t="str">
        <f>VLOOKUP($B514,G2.PL1!$C$10:$AF$35,30,0)</f>
        <v>Công ty Cổ phần Dược phẩm Thiết bị Y tế Hà Nội</v>
      </c>
      <c r="W514" s="17" t="s">
        <v>349</v>
      </c>
      <c r="X514" s="56" t="s">
        <v>219</v>
      </c>
      <c r="Y514" s="41" t="s">
        <v>350</v>
      </c>
      <c r="Z514" s="16"/>
      <c r="AA514" s="21" t="e">
        <f>VLOOKUP(W514,#REF!,2,0)</f>
        <v>#REF!</v>
      </c>
      <c r="AB514" s="16"/>
    </row>
    <row r="515" spans="1:28" ht="60">
      <c r="A515" s="38">
        <v>12</v>
      </c>
      <c r="B515" s="38" t="s">
        <v>54</v>
      </c>
      <c r="C515" s="17" t="str">
        <f>VLOOKUP(B515,G2.PL1!$C$10:$D$34,2,0)</f>
        <v>Raciper 20mg</v>
      </c>
      <c r="D515" s="17" t="str">
        <f>VLOOKUP($B515,G2.PL1!$C$10:$E$34,3,0)</f>
        <v xml:space="preserve">Esomeprazole (dưới dạng Esomeprazole magnesium vô định hình) </v>
      </c>
      <c r="E515" s="17" t="str">
        <f>VLOOKUP($B515,G2.PL1!$C$10:$F$34,4,0)</f>
        <v>20mg</v>
      </c>
      <c r="F515" s="17" t="str">
        <f>VLOOKUP($B515,G2.PL1!$C$10:$AF$35,5,0)</f>
        <v>Uống</v>
      </c>
      <c r="G515" s="17" t="str">
        <f>VLOOKUP($B515,G2.PL1!$C$10:$AF$35,6,0)</f>
        <v>Viên nén bao phim kháng acid dạ dày</v>
      </c>
      <c r="H515" s="17" t="str">
        <f>VLOOKUP($B515,G2.PL1!$C$10:$AF$35,7,0)</f>
        <v>Hộp 2 vỉ x 7 viên; Hộp 4 vỉ x 7 viên</v>
      </c>
      <c r="I515" s="38" t="s">
        <v>13</v>
      </c>
      <c r="J515" s="17" t="str">
        <f>VLOOKUP($B515,G2.PL1!$C$10:$AF$35,9,0)</f>
        <v>24 tháng</v>
      </c>
      <c r="K515" s="17" t="str">
        <f>VLOOKUP($B515,G2.PL1!$C$10:$AF$35,10,0)</f>
        <v>VN-16032-12</v>
      </c>
      <c r="L515" s="17" t="str">
        <f>VLOOKUP($B515,G2.PL1!$C$10:$AF$35,11,0)</f>
        <v>Sun Pharmaceutical Industries Limited</v>
      </c>
      <c r="M515" s="17" t="str">
        <f>VLOOKUP($B515,G2.PL1!$C$10:$AF$35,12,0)</f>
        <v>Ấn Độ</v>
      </c>
      <c r="N515" s="17" t="str">
        <f>VLOOKUP($B515,G2.PL1!$C$10:$AF$35,13,0)</f>
        <v>Viên</v>
      </c>
      <c r="O515" s="39">
        <v>7000</v>
      </c>
      <c r="P515" s="39">
        <v>7000</v>
      </c>
      <c r="Q515" s="39">
        <v>7000</v>
      </c>
      <c r="R515" s="39">
        <v>7000</v>
      </c>
      <c r="S515" s="40">
        <v>28000</v>
      </c>
      <c r="T515" s="19">
        <f>VLOOKUP($B515,G2.PL1!$C$10:$AF$35,17,0)</f>
        <v>950</v>
      </c>
      <c r="U515" s="18">
        <f t="shared" si="15"/>
        <v>26600000</v>
      </c>
      <c r="V515" s="19" t="str">
        <f>VLOOKUP($B515,G2.PL1!$C$10:$AF$35,30,0)</f>
        <v>Công ty Cổ phần Dược phẩm Thiết bị Y tế Hà Nội</v>
      </c>
      <c r="W515" s="17" t="s">
        <v>500</v>
      </c>
      <c r="X515" s="56" t="s">
        <v>219</v>
      </c>
      <c r="Y515" s="41" t="s">
        <v>501</v>
      </c>
      <c r="Z515" s="16"/>
      <c r="AA515" s="21" t="e">
        <f>VLOOKUP(W515,#REF!,2,0)</f>
        <v>#REF!</v>
      </c>
      <c r="AB515" s="16"/>
    </row>
    <row r="516" spans="1:28" ht="60">
      <c r="A516" s="38">
        <v>12</v>
      </c>
      <c r="B516" s="38" t="s">
        <v>54</v>
      </c>
      <c r="C516" s="17" t="str">
        <f>VLOOKUP(B516,G2.PL1!$C$10:$D$34,2,0)</f>
        <v>Raciper 20mg</v>
      </c>
      <c r="D516" s="17" t="str">
        <f>VLOOKUP($B516,G2.PL1!$C$10:$E$34,3,0)</f>
        <v xml:space="preserve">Esomeprazole (dưới dạng Esomeprazole magnesium vô định hình) </v>
      </c>
      <c r="E516" s="17" t="str">
        <f>VLOOKUP($B516,G2.PL1!$C$10:$F$34,4,0)</f>
        <v>20mg</v>
      </c>
      <c r="F516" s="17" t="str">
        <f>VLOOKUP($B516,G2.PL1!$C$10:$AF$35,5,0)</f>
        <v>Uống</v>
      </c>
      <c r="G516" s="17" t="str">
        <f>VLOOKUP($B516,G2.PL1!$C$10:$AF$35,6,0)</f>
        <v>Viên nén bao phim kháng acid dạ dày</v>
      </c>
      <c r="H516" s="17" t="str">
        <f>VLOOKUP($B516,G2.PL1!$C$10:$AF$35,7,0)</f>
        <v>Hộp 2 vỉ x 7 viên; Hộp 4 vỉ x 7 viên</v>
      </c>
      <c r="I516" s="38" t="s">
        <v>13</v>
      </c>
      <c r="J516" s="17" t="str">
        <f>VLOOKUP($B516,G2.PL1!$C$10:$AF$35,9,0)</f>
        <v>24 tháng</v>
      </c>
      <c r="K516" s="17" t="str">
        <f>VLOOKUP($B516,G2.PL1!$C$10:$AF$35,10,0)</f>
        <v>VN-16032-12</v>
      </c>
      <c r="L516" s="17" t="str">
        <f>VLOOKUP($B516,G2.PL1!$C$10:$AF$35,11,0)</f>
        <v>Sun Pharmaceutical Industries Limited</v>
      </c>
      <c r="M516" s="17" t="str">
        <f>VLOOKUP($B516,G2.PL1!$C$10:$AF$35,12,0)</f>
        <v>Ấn Độ</v>
      </c>
      <c r="N516" s="17" t="str">
        <f>VLOOKUP($B516,G2.PL1!$C$10:$AF$35,13,0)</f>
        <v>Viên</v>
      </c>
      <c r="O516" s="39">
        <v>1000</v>
      </c>
      <c r="P516" s="39">
        <v>1000</v>
      </c>
      <c r="Q516" s="39">
        <v>1000</v>
      </c>
      <c r="R516" s="39">
        <v>1000</v>
      </c>
      <c r="S516" s="40">
        <v>4000</v>
      </c>
      <c r="T516" s="19">
        <f>VLOOKUP($B516,G2.PL1!$C$10:$AF$35,17,0)</f>
        <v>950</v>
      </c>
      <c r="U516" s="18">
        <f t="shared" si="15"/>
        <v>3800000</v>
      </c>
      <c r="V516" s="19" t="str">
        <f>VLOOKUP($B516,G2.PL1!$C$10:$AF$35,30,0)</f>
        <v>Công ty Cổ phần Dược phẩm Thiết bị Y tế Hà Nội</v>
      </c>
      <c r="W516" s="17" t="s">
        <v>502</v>
      </c>
      <c r="X516" s="56" t="s">
        <v>219</v>
      </c>
      <c r="Y516" s="41" t="s">
        <v>503</v>
      </c>
      <c r="Z516" s="16"/>
      <c r="AA516" s="21" t="e">
        <f>VLOOKUP(W516,#REF!,2,0)</f>
        <v>#REF!</v>
      </c>
      <c r="AB516" s="16"/>
    </row>
    <row r="517" spans="1:28" ht="60">
      <c r="A517" s="38">
        <v>12</v>
      </c>
      <c r="B517" s="38" t="s">
        <v>54</v>
      </c>
      <c r="C517" s="17" t="str">
        <f>VLOOKUP(B517,G2.PL1!$C$10:$D$34,2,0)</f>
        <v>Raciper 20mg</v>
      </c>
      <c r="D517" s="17" t="str">
        <f>VLOOKUP($B517,G2.PL1!$C$10:$E$34,3,0)</f>
        <v xml:space="preserve">Esomeprazole (dưới dạng Esomeprazole magnesium vô định hình) </v>
      </c>
      <c r="E517" s="17" t="str">
        <f>VLOOKUP($B517,G2.PL1!$C$10:$F$34,4,0)</f>
        <v>20mg</v>
      </c>
      <c r="F517" s="17" t="str">
        <f>VLOOKUP($B517,G2.PL1!$C$10:$AF$35,5,0)</f>
        <v>Uống</v>
      </c>
      <c r="G517" s="17" t="str">
        <f>VLOOKUP($B517,G2.PL1!$C$10:$AF$35,6,0)</f>
        <v>Viên nén bao phim kháng acid dạ dày</v>
      </c>
      <c r="H517" s="17" t="str">
        <f>VLOOKUP($B517,G2.PL1!$C$10:$AF$35,7,0)</f>
        <v>Hộp 2 vỉ x 7 viên; Hộp 4 vỉ x 7 viên</v>
      </c>
      <c r="I517" s="38" t="s">
        <v>13</v>
      </c>
      <c r="J517" s="17" t="str">
        <f>VLOOKUP($B517,G2.PL1!$C$10:$AF$35,9,0)</f>
        <v>24 tháng</v>
      </c>
      <c r="K517" s="17" t="str">
        <f>VLOOKUP($B517,G2.PL1!$C$10:$AF$35,10,0)</f>
        <v>VN-16032-12</v>
      </c>
      <c r="L517" s="17" t="str">
        <f>VLOOKUP($B517,G2.PL1!$C$10:$AF$35,11,0)</f>
        <v>Sun Pharmaceutical Industries Limited</v>
      </c>
      <c r="M517" s="17" t="str">
        <f>VLOOKUP($B517,G2.PL1!$C$10:$AF$35,12,0)</f>
        <v>Ấn Độ</v>
      </c>
      <c r="N517" s="17" t="str">
        <f>VLOOKUP($B517,G2.PL1!$C$10:$AF$35,13,0)</f>
        <v>Viên</v>
      </c>
      <c r="O517" s="39">
        <v>25000</v>
      </c>
      <c r="P517" s="39">
        <v>25000</v>
      </c>
      <c r="Q517" s="39">
        <v>25000</v>
      </c>
      <c r="R517" s="39">
        <v>25000</v>
      </c>
      <c r="S517" s="40">
        <v>100000</v>
      </c>
      <c r="T517" s="19">
        <f>VLOOKUP($B517,G2.PL1!$C$10:$AF$35,17,0)</f>
        <v>950</v>
      </c>
      <c r="U517" s="18">
        <f t="shared" si="15"/>
        <v>95000000</v>
      </c>
      <c r="V517" s="19" t="str">
        <f>VLOOKUP($B517,G2.PL1!$C$10:$AF$35,30,0)</f>
        <v>Công ty Cổ phần Dược phẩm Thiết bị Y tế Hà Nội</v>
      </c>
      <c r="W517" s="17" t="s">
        <v>226</v>
      </c>
      <c r="X517" s="56" t="s">
        <v>219</v>
      </c>
      <c r="Y517" s="41" t="s">
        <v>227</v>
      </c>
      <c r="Z517" s="16"/>
      <c r="AA517" s="21" t="e">
        <f>VLOOKUP(W517,#REF!,2,0)</f>
        <v>#REF!</v>
      </c>
      <c r="AB517" s="16"/>
    </row>
    <row r="518" spans="1:28" ht="60">
      <c r="A518" s="38">
        <v>12</v>
      </c>
      <c r="B518" s="38" t="s">
        <v>54</v>
      </c>
      <c r="C518" s="17" t="str">
        <f>VLOOKUP(B518,G2.PL1!$C$10:$D$34,2,0)</f>
        <v>Raciper 20mg</v>
      </c>
      <c r="D518" s="17" t="str">
        <f>VLOOKUP($B518,G2.PL1!$C$10:$E$34,3,0)</f>
        <v xml:space="preserve">Esomeprazole (dưới dạng Esomeprazole magnesium vô định hình) </v>
      </c>
      <c r="E518" s="17" t="str">
        <f>VLOOKUP($B518,G2.PL1!$C$10:$F$34,4,0)</f>
        <v>20mg</v>
      </c>
      <c r="F518" s="17" t="str">
        <f>VLOOKUP($B518,G2.PL1!$C$10:$AF$35,5,0)</f>
        <v>Uống</v>
      </c>
      <c r="G518" s="17" t="str">
        <f>VLOOKUP($B518,G2.PL1!$C$10:$AF$35,6,0)</f>
        <v>Viên nén bao phim kháng acid dạ dày</v>
      </c>
      <c r="H518" s="17" t="str">
        <f>VLOOKUP($B518,G2.PL1!$C$10:$AF$35,7,0)</f>
        <v>Hộp 2 vỉ x 7 viên; Hộp 4 vỉ x 7 viên</v>
      </c>
      <c r="I518" s="38" t="s">
        <v>13</v>
      </c>
      <c r="J518" s="17" t="str">
        <f>VLOOKUP($B518,G2.PL1!$C$10:$AF$35,9,0)</f>
        <v>24 tháng</v>
      </c>
      <c r="K518" s="17" t="str">
        <f>VLOOKUP($B518,G2.PL1!$C$10:$AF$35,10,0)</f>
        <v>VN-16032-12</v>
      </c>
      <c r="L518" s="17" t="str">
        <f>VLOOKUP($B518,G2.PL1!$C$10:$AF$35,11,0)</f>
        <v>Sun Pharmaceutical Industries Limited</v>
      </c>
      <c r="M518" s="17" t="str">
        <f>VLOOKUP($B518,G2.PL1!$C$10:$AF$35,12,0)</f>
        <v>Ấn Độ</v>
      </c>
      <c r="N518" s="17" t="str">
        <f>VLOOKUP($B518,G2.PL1!$C$10:$AF$35,13,0)</f>
        <v>Viên</v>
      </c>
      <c r="O518" s="39">
        <v>66982</v>
      </c>
      <c r="P518" s="39">
        <v>66982</v>
      </c>
      <c r="Q518" s="39">
        <v>66982</v>
      </c>
      <c r="R518" s="39">
        <v>66982</v>
      </c>
      <c r="S518" s="40">
        <v>267928</v>
      </c>
      <c r="T518" s="19">
        <f>VLOOKUP($B518,G2.PL1!$C$10:$AF$35,17,0)</f>
        <v>950</v>
      </c>
      <c r="U518" s="18">
        <f t="shared" si="15"/>
        <v>254531600</v>
      </c>
      <c r="V518" s="19" t="str">
        <f>VLOOKUP($B518,G2.PL1!$C$10:$AF$35,30,0)</f>
        <v>Công ty Cổ phần Dược phẩm Thiết bị Y tế Hà Nội</v>
      </c>
      <c r="W518" s="17" t="s">
        <v>506</v>
      </c>
      <c r="X518" s="56" t="s">
        <v>219</v>
      </c>
      <c r="Y518" s="41" t="s">
        <v>507</v>
      </c>
      <c r="Z518" s="16"/>
      <c r="AA518" s="21" t="e">
        <f>VLOOKUP(W518,#REF!,2,0)</f>
        <v>#REF!</v>
      </c>
      <c r="AB518" s="16"/>
    </row>
    <row r="519" spans="1:28" ht="60">
      <c r="A519" s="38">
        <v>12</v>
      </c>
      <c r="B519" s="38" t="s">
        <v>54</v>
      </c>
      <c r="C519" s="17" t="str">
        <f>VLOOKUP(B519,G2.PL1!$C$10:$D$34,2,0)</f>
        <v>Raciper 20mg</v>
      </c>
      <c r="D519" s="17" t="str">
        <f>VLOOKUP($B519,G2.PL1!$C$10:$E$34,3,0)</f>
        <v xml:space="preserve">Esomeprazole (dưới dạng Esomeprazole magnesium vô định hình) </v>
      </c>
      <c r="E519" s="17" t="str">
        <f>VLOOKUP($B519,G2.PL1!$C$10:$F$34,4,0)</f>
        <v>20mg</v>
      </c>
      <c r="F519" s="17" t="str">
        <f>VLOOKUP($B519,G2.PL1!$C$10:$AF$35,5,0)</f>
        <v>Uống</v>
      </c>
      <c r="G519" s="17" t="str">
        <f>VLOOKUP($B519,G2.PL1!$C$10:$AF$35,6,0)</f>
        <v>Viên nén bao phim kháng acid dạ dày</v>
      </c>
      <c r="H519" s="17" t="str">
        <f>VLOOKUP($B519,G2.PL1!$C$10:$AF$35,7,0)</f>
        <v>Hộp 2 vỉ x 7 viên; Hộp 4 vỉ x 7 viên</v>
      </c>
      <c r="I519" s="38" t="s">
        <v>13</v>
      </c>
      <c r="J519" s="17" t="str">
        <f>VLOOKUP($B519,G2.PL1!$C$10:$AF$35,9,0)</f>
        <v>24 tháng</v>
      </c>
      <c r="K519" s="17" t="str">
        <f>VLOOKUP($B519,G2.PL1!$C$10:$AF$35,10,0)</f>
        <v>VN-16032-12</v>
      </c>
      <c r="L519" s="17" t="str">
        <f>VLOOKUP($B519,G2.PL1!$C$10:$AF$35,11,0)</f>
        <v>Sun Pharmaceutical Industries Limited</v>
      </c>
      <c r="M519" s="17" t="str">
        <f>VLOOKUP($B519,G2.PL1!$C$10:$AF$35,12,0)</f>
        <v>Ấn Độ</v>
      </c>
      <c r="N519" s="17" t="str">
        <f>VLOOKUP($B519,G2.PL1!$C$10:$AF$35,13,0)</f>
        <v>Viên</v>
      </c>
      <c r="O519" s="39">
        <v>125</v>
      </c>
      <c r="P519" s="39">
        <v>125</v>
      </c>
      <c r="Q519" s="39">
        <v>125</v>
      </c>
      <c r="R519" s="39">
        <v>125</v>
      </c>
      <c r="S519" s="40">
        <v>500</v>
      </c>
      <c r="T519" s="19">
        <f>VLOOKUP($B519,G2.PL1!$C$10:$AF$35,17,0)</f>
        <v>950</v>
      </c>
      <c r="U519" s="18">
        <f t="shared" si="15"/>
        <v>475000</v>
      </c>
      <c r="V519" s="19" t="str">
        <f>VLOOKUP($B519,G2.PL1!$C$10:$AF$35,30,0)</f>
        <v>Công ty Cổ phần Dược phẩm Thiết bị Y tế Hà Nội</v>
      </c>
      <c r="W519" s="17" t="s">
        <v>228</v>
      </c>
      <c r="X519" s="56" t="s">
        <v>219</v>
      </c>
      <c r="Y519" s="41" t="s">
        <v>229</v>
      </c>
      <c r="Z519" s="16"/>
      <c r="AA519" s="21" t="e">
        <f>VLOOKUP(W519,#REF!,2,0)</f>
        <v>#REF!</v>
      </c>
      <c r="AB519" s="16"/>
    </row>
    <row r="520" spans="1:28" ht="60">
      <c r="A520" s="38">
        <v>12</v>
      </c>
      <c r="B520" s="38" t="s">
        <v>54</v>
      </c>
      <c r="C520" s="17" t="str">
        <f>VLOOKUP(B520,G2.PL1!$C$10:$D$34,2,0)</f>
        <v>Raciper 20mg</v>
      </c>
      <c r="D520" s="17" t="str">
        <f>VLOOKUP($B520,G2.PL1!$C$10:$E$34,3,0)</f>
        <v xml:space="preserve">Esomeprazole (dưới dạng Esomeprazole magnesium vô định hình) </v>
      </c>
      <c r="E520" s="17" t="str">
        <f>VLOOKUP($B520,G2.PL1!$C$10:$F$34,4,0)</f>
        <v>20mg</v>
      </c>
      <c r="F520" s="17" t="str">
        <f>VLOOKUP($B520,G2.PL1!$C$10:$AF$35,5,0)</f>
        <v>Uống</v>
      </c>
      <c r="G520" s="17" t="str">
        <f>VLOOKUP($B520,G2.PL1!$C$10:$AF$35,6,0)</f>
        <v>Viên nén bao phim kháng acid dạ dày</v>
      </c>
      <c r="H520" s="17" t="str">
        <f>VLOOKUP($B520,G2.PL1!$C$10:$AF$35,7,0)</f>
        <v>Hộp 2 vỉ x 7 viên; Hộp 4 vỉ x 7 viên</v>
      </c>
      <c r="I520" s="38" t="s">
        <v>13</v>
      </c>
      <c r="J520" s="17" t="str">
        <f>VLOOKUP($B520,G2.PL1!$C$10:$AF$35,9,0)</f>
        <v>24 tháng</v>
      </c>
      <c r="K520" s="17" t="str">
        <f>VLOOKUP($B520,G2.PL1!$C$10:$AF$35,10,0)</f>
        <v>VN-16032-12</v>
      </c>
      <c r="L520" s="17" t="str">
        <f>VLOOKUP($B520,G2.PL1!$C$10:$AF$35,11,0)</f>
        <v>Sun Pharmaceutical Industries Limited</v>
      </c>
      <c r="M520" s="17" t="str">
        <f>VLOOKUP($B520,G2.PL1!$C$10:$AF$35,12,0)</f>
        <v>Ấn Độ</v>
      </c>
      <c r="N520" s="17" t="str">
        <f>VLOOKUP($B520,G2.PL1!$C$10:$AF$35,13,0)</f>
        <v>Viên</v>
      </c>
      <c r="O520" s="39">
        <v>3000</v>
      </c>
      <c r="P520" s="39">
        <v>3000</v>
      </c>
      <c r="Q520" s="39">
        <v>3000</v>
      </c>
      <c r="R520" s="39">
        <v>3000</v>
      </c>
      <c r="S520" s="40">
        <v>12000</v>
      </c>
      <c r="T520" s="19">
        <f>VLOOKUP($B520,G2.PL1!$C$10:$AF$35,17,0)</f>
        <v>950</v>
      </c>
      <c r="U520" s="18">
        <f t="shared" si="15"/>
        <v>11400000</v>
      </c>
      <c r="V520" s="19" t="str">
        <f>VLOOKUP($B520,G2.PL1!$C$10:$AF$35,30,0)</f>
        <v>Công ty Cổ phần Dược phẩm Thiết bị Y tế Hà Nội</v>
      </c>
      <c r="W520" s="17" t="s">
        <v>633</v>
      </c>
      <c r="X520" s="56" t="s">
        <v>219</v>
      </c>
      <c r="Y520" s="41" t="s">
        <v>634</v>
      </c>
      <c r="Z520" s="16"/>
      <c r="AA520" s="21" t="e">
        <f>VLOOKUP(W520,#REF!,2,0)</f>
        <v>#REF!</v>
      </c>
      <c r="AB520" s="16"/>
    </row>
    <row r="521" spans="1:28" ht="60">
      <c r="A521" s="38">
        <v>12</v>
      </c>
      <c r="B521" s="38" t="s">
        <v>54</v>
      </c>
      <c r="C521" s="17" t="str">
        <f>VLOOKUP(B521,G2.PL1!$C$10:$D$34,2,0)</f>
        <v>Raciper 20mg</v>
      </c>
      <c r="D521" s="17" t="str">
        <f>VLOOKUP($B521,G2.PL1!$C$10:$E$34,3,0)</f>
        <v xml:space="preserve">Esomeprazole (dưới dạng Esomeprazole magnesium vô định hình) </v>
      </c>
      <c r="E521" s="17" t="str">
        <f>VLOOKUP($B521,G2.PL1!$C$10:$F$34,4,0)</f>
        <v>20mg</v>
      </c>
      <c r="F521" s="17" t="str">
        <f>VLOOKUP($B521,G2.PL1!$C$10:$AF$35,5,0)</f>
        <v>Uống</v>
      </c>
      <c r="G521" s="17" t="str">
        <f>VLOOKUP($B521,G2.PL1!$C$10:$AF$35,6,0)</f>
        <v>Viên nén bao phim kháng acid dạ dày</v>
      </c>
      <c r="H521" s="17" t="str">
        <f>VLOOKUP($B521,G2.PL1!$C$10:$AF$35,7,0)</f>
        <v>Hộp 2 vỉ x 7 viên; Hộp 4 vỉ x 7 viên</v>
      </c>
      <c r="I521" s="38" t="s">
        <v>13</v>
      </c>
      <c r="J521" s="17" t="str">
        <f>VLOOKUP($B521,G2.PL1!$C$10:$AF$35,9,0)</f>
        <v>24 tháng</v>
      </c>
      <c r="K521" s="17" t="str">
        <f>VLOOKUP($B521,G2.PL1!$C$10:$AF$35,10,0)</f>
        <v>VN-16032-12</v>
      </c>
      <c r="L521" s="17" t="str">
        <f>VLOOKUP($B521,G2.PL1!$C$10:$AF$35,11,0)</f>
        <v>Sun Pharmaceutical Industries Limited</v>
      </c>
      <c r="M521" s="17" t="str">
        <f>VLOOKUP($B521,G2.PL1!$C$10:$AF$35,12,0)</f>
        <v>Ấn Độ</v>
      </c>
      <c r="N521" s="17" t="str">
        <f>VLOOKUP($B521,G2.PL1!$C$10:$AF$35,13,0)</f>
        <v>Viên</v>
      </c>
      <c r="O521" s="39">
        <v>5000</v>
      </c>
      <c r="P521" s="39">
        <v>5000</v>
      </c>
      <c r="Q521" s="39">
        <v>5000</v>
      </c>
      <c r="R521" s="39">
        <v>5000</v>
      </c>
      <c r="S521" s="40">
        <v>20000</v>
      </c>
      <c r="T521" s="19">
        <f>VLOOKUP($B521,G2.PL1!$C$10:$AF$35,17,0)</f>
        <v>950</v>
      </c>
      <c r="U521" s="18">
        <f t="shared" si="15"/>
        <v>19000000</v>
      </c>
      <c r="V521" s="19" t="str">
        <f>VLOOKUP($B521,G2.PL1!$C$10:$AF$35,30,0)</f>
        <v>Công ty Cổ phần Dược phẩm Thiết bị Y tế Hà Nội</v>
      </c>
      <c r="W521" s="17" t="s">
        <v>726</v>
      </c>
      <c r="X521" s="56" t="s">
        <v>219</v>
      </c>
      <c r="Y521" s="41" t="s">
        <v>727</v>
      </c>
      <c r="Z521" s="16"/>
      <c r="AA521" s="21" t="e">
        <f>VLOOKUP(W521,#REF!,2,0)</f>
        <v>#REF!</v>
      </c>
      <c r="AB521" s="16"/>
    </row>
    <row r="522" spans="1:28" ht="60">
      <c r="A522" s="38">
        <v>12</v>
      </c>
      <c r="B522" s="38" t="s">
        <v>54</v>
      </c>
      <c r="C522" s="17" t="str">
        <f>VLOOKUP(B522,G2.PL1!$C$10:$D$34,2,0)</f>
        <v>Raciper 20mg</v>
      </c>
      <c r="D522" s="17" t="str">
        <f>VLOOKUP($B522,G2.PL1!$C$10:$E$34,3,0)</f>
        <v xml:space="preserve">Esomeprazole (dưới dạng Esomeprazole magnesium vô định hình) </v>
      </c>
      <c r="E522" s="17" t="str">
        <f>VLOOKUP($B522,G2.PL1!$C$10:$F$34,4,0)</f>
        <v>20mg</v>
      </c>
      <c r="F522" s="17" t="str">
        <f>VLOOKUP($B522,G2.PL1!$C$10:$AF$35,5,0)</f>
        <v>Uống</v>
      </c>
      <c r="G522" s="17" t="str">
        <f>VLOOKUP($B522,G2.PL1!$C$10:$AF$35,6,0)</f>
        <v>Viên nén bao phim kháng acid dạ dày</v>
      </c>
      <c r="H522" s="17" t="str">
        <f>VLOOKUP($B522,G2.PL1!$C$10:$AF$35,7,0)</f>
        <v>Hộp 2 vỉ x 7 viên; Hộp 4 vỉ x 7 viên</v>
      </c>
      <c r="I522" s="38" t="s">
        <v>13</v>
      </c>
      <c r="J522" s="17" t="str">
        <f>VLOOKUP($B522,G2.PL1!$C$10:$AF$35,9,0)</f>
        <v>24 tháng</v>
      </c>
      <c r="K522" s="17" t="str">
        <f>VLOOKUP($B522,G2.PL1!$C$10:$AF$35,10,0)</f>
        <v>VN-16032-12</v>
      </c>
      <c r="L522" s="17" t="str">
        <f>VLOOKUP($B522,G2.PL1!$C$10:$AF$35,11,0)</f>
        <v>Sun Pharmaceutical Industries Limited</v>
      </c>
      <c r="M522" s="17" t="str">
        <f>VLOOKUP($B522,G2.PL1!$C$10:$AF$35,12,0)</f>
        <v>Ấn Độ</v>
      </c>
      <c r="N522" s="17" t="str">
        <f>VLOOKUP($B522,G2.PL1!$C$10:$AF$35,13,0)</f>
        <v>Viên</v>
      </c>
      <c r="O522" s="39">
        <v>1500</v>
      </c>
      <c r="P522" s="39">
        <v>1500</v>
      </c>
      <c r="Q522" s="39">
        <v>1500</v>
      </c>
      <c r="R522" s="39">
        <v>1500</v>
      </c>
      <c r="S522" s="40">
        <v>6000</v>
      </c>
      <c r="T522" s="19">
        <f>VLOOKUP($B522,G2.PL1!$C$10:$AF$35,17,0)</f>
        <v>950</v>
      </c>
      <c r="U522" s="18">
        <f t="shared" si="15"/>
        <v>5700000</v>
      </c>
      <c r="V522" s="19" t="str">
        <f>VLOOKUP($B522,G2.PL1!$C$10:$AF$35,30,0)</f>
        <v>Công ty Cổ phần Dược phẩm Thiết bị Y tế Hà Nội</v>
      </c>
      <c r="W522" s="17" t="s">
        <v>508</v>
      </c>
      <c r="X522" s="56" t="s">
        <v>219</v>
      </c>
      <c r="Y522" s="41" t="s">
        <v>509</v>
      </c>
      <c r="Z522" s="16"/>
      <c r="AA522" s="21" t="e">
        <f>VLOOKUP(W522,#REF!,2,0)</f>
        <v>#REF!</v>
      </c>
      <c r="AB522" s="16"/>
    </row>
    <row r="523" spans="1:28" ht="60">
      <c r="A523" s="38">
        <v>12</v>
      </c>
      <c r="B523" s="38" t="s">
        <v>54</v>
      </c>
      <c r="C523" s="17" t="str">
        <f>VLOOKUP(B523,G2.PL1!$C$10:$D$34,2,0)</f>
        <v>Raciper 20mg</v>
      </c>
      <c r="D523" s="17" t="str">
        <f>VLOOKUP($B523,G2.PL1!$C$10:$E$34,3,0)</f>
        <v xml:space="preserve">Esomeprazole (dưới dạng Esomeprazole magnesium vô định hình) </v>
      </c>
      <c r="E523" s="17" t="str">
        <f>VLOOKUP($B523,G2.PL1!$C$10:$F$34,4,0)</f>
        <v>20mg</v>
      </c>
      <c r="F523" s="17" t="str">
        <f>VLOOKUP($B523,G2.PL1!$C$10:$AF$35,5,0)</f>
        <v>Uống</v>
      </c>
      <c r="G523" s="17" t="str">
        <f>VLOOKUP($B523,G2.PL1!$C$10:$AF$35,6,0)</f>
        <v>Viên nén bao phim kháng acid dạ dày</v>
      </c>
      <c r="H523" s="17" t="str">
        <f>VLOOKUP($B523,G2.PL1!$C$10:$AF$35,7,0)</f>
        <v>Hộp 2 vỉ x 7 viên; Hộp 4 vỉ x 7 viên</v>
      </c>
      <c r="I523" s="38" t="s">
        <v>13</v>
      </c>
      <c r="J523" s="17" t="str">
        <f>VLOOKUP($B523,G2.PL1!$C$10:$AF$35,9,0)</f>
        <v>24 tháng</v>
      </c>
      <c r="K523" s="17" t="str">
        <f>VLOOKUP($B523,G2.PL1!$C$10:$AF$35,10,0)</f>
        <v>VN-16032-12</v>
      </c>
      <c r="L523" s="17" t="str">
        <f>VLOOKUP($B523,G2.PL1!$C$10:$AF$35,11,0)</f>
        <v>Sun Pharmaceutical Industries Limited</v>
      </c>
      <c r="M523" s="17" t="str">
        <f>VLOOKUP($B523,G2.PL1!$C$10:$AF$35,12,0)</f>
        <v>Ấn Độ</v>
      </c>
      <c r="N523" s="17" t="str">
        <f>VLOOKUP($B523,G2.PL1!$C$10:$AF$35,13,0)</f>
        <v>Viên</v>
      </c>
      <c r="O523" s="39">
        <v>10000</v>
      </c>
      <c r="P523" s="39">
        <v>10000</v>
      </c>
      <c r="Q523" s="39">
        <v>10000</v>
      </c>
      <c r="R523" s="39">
        <v>10000</v>
      </c>
      <c r="S523" s="40">
        <v>40000</v>
      </c>
      <c r="T523" s="19">
        <f>VLOOKUP($B523,G2.PL1!$C$10:$AF$35,17,0)</f>
        <v>950</v>
      </c>
      <c r="U523" s="18">
        <f t="shared" si="15"/>
        <v>38000000</v>
      </c>
      <c r="V523" s="19" t="str">
        <f>VLOOKUP($B523,G2.PL1!$C$10:$AF$35,30,0)</f>
        <v>Công ty Cổ phần Dược phẩm Thiết bị Y tế Hà Nội</v>
      </c>
      <c r="W523" s="17" t="s">
        <v>359</v>
      </c>
      <c r="X523" s="56" t="s">
        <v>219</v>
      </c>
      <c r="Y523" s="41" t="s">
        <v>360</v>
      </c>
      <c r="Z523" s="16"/>
      <c r="AA523" s="21" t="e">
        <f>VLOOKUP(W523,#REF!,2,0)</f>
        <v>#REF!</v>
      </c>
      <c r="AB523" s="16"/>
    </row>
    <row r="524" spans="1:28" ht="60">
      <c r="A524" s="38">
        <v>12</v>
      </c>
      <c r="B524" s="38" t="s">
        <v>54</v>
      </c>
      <c r="C524" s="17" t="str">
        <f>VLOOKUP(B524,G2.PL1!$C$10:$D$34,2,0)</f>
        <v>Raciper 20mg</v>
      </c>
      <c r="D524" s="17" t="str">
        <f>VLOOKUP($B524,G2.PL1!$C$10:$E$34,3,0)</f>
        <v xml:space="preserve">Esomeprazole (dưới dạng Esomeprazole magnesium vô định hình) </v>
      </c>
      <c r="E524" s="17" t="str">
        <f>VLOOKUP($B524,G2.PL1!$C$10:$F$34,4,0)</f>
        <v>20mg</v>
      </c>
      <c r="F524" s="17" t="str">
        <f>VLOOKUP($B524,G2.PL1!$C$10:$AF$35,5,0)</f>
        <v>Uống</v>
      </c>
      <c r="G524" s="17" t="str">
        <f>VLOOKUP($B524,G2.PL1!$C$10:$AF$35,6,0)</f>
        <v>Viên nén bao phim kháng acid dạ dày</v>
      </c>
      <c r="H524" s="17" t="str">
        <f>VLOOKUP($B524,G2.PL1!$C$10:$AF$35,7,0)</f>
        <v>Hộp 2 vỉ x 7 viên; Hộp 4 vỉ x 7 viên</v>
      </c>
      <c r="I524" s="38" t="s">
        <v>13</v>
      </c>
      <c r="J524" s="17" t="str">
        <f>VLOOKUP($B524,G2.PL1!$C$10:$AF$35,9,0)</f>
        <v>24 tháng</v>
      </c>
      <c r="K524" s="17" t="str">
        <f>VLOOKUP($B524,G2.PL1!$C$10:$AF$35,10,0)</f>
        <v>VN-16032-12</v>
      </c>
      <c r="L524" s="17" t="str">
        <f>VLOOKUP($B524,G2.PL1!$C$10:$AF$35,11,0)</f>
        <v>Sun Pharmaceutical Industries Limited</v>
      </c>
      <c r="M524" s="17" t="str">
        <f>VLOOKUP($B524,G2.PL1!$C$10:$AF$35,12,0)</f>
        <v>Ấn Độ</v>
      </c>
      <c r="N524" s="17" t="str">
        <f>VLOOKUP($B524,G2.PL1!$C$10:$AF$35,13,0)</f>
        <v>Viên</v>
      </c>
      <c r="O524" s="39">
        <v>40900</v>
      </c>
      <c r="P524" s="39">
        <v>40900</v>
      </c>
      <c r="Q524" s="39">
        <v>40900</v>
      </c>
      <c r="R524" s="39">
        <v>40900</v>
      </c>
      <c r="S524" s="40">
        <v>163600</v>
      </c>
      <c r="T524" s="19">
        <f>VLOOKUP($B524,G2.PL1!$C$10:$AF$35,17,0)</f>
        <v>950</v>
      </c>
      <c r="U524" s="18">
        <f t="shared" si="15"/>
        <v>155420000</v>
      </c>
      <c r="V524" s="19" t="str">
        <f>VLOOKUP($B524,G2.PL1!$C$10:$AF$35,30,0)</f>
        <v>Công ty Cổ phần Dược phẩm Thiết bị Y tế Hà Nội</v>
      </c>
      <c r="W524" s="17" t="s">
        <v>396</v>
      </c>
      <c r="X524" s="56" t="s">
        <v>237</v>
      </c>
      <c r="Y524" s="41" t="s">
        <v>397</v>
      </c>
      <c r="Z524" s="16"/>
      <c r="AA524" s="21" t="e">
        <f>VLOOKUP(W524,#REF!,2,0)</f>
        <v>#REF!</v>
      </c>
      <c r="AB524" s="16"/>
    </row>
    <row r="525" spans="1:28" ht="60">
      <c r="A525" s="38">
        <v>12</v>
      </c>
      <c r="B525" s="38" t="s">
        <v>54</v>
      </c>
      <c r="C525" s="17" t="str">
        <f>VLOOKUP(B525,G2.PL1!$C$10:$D$34,2,0)</f>
        <v>Raciper 20mg</v>
      </c>
      <c r="D525" s="17" t="str">
        <f>VLOOKUP($B525,G2.PL1!$C$10:$E$34,3,0)</f>
        <v xml:space="preserve">Esomeprazole (dưới dạng Esomeprazole magnesium vô định hình) </v>
      </c>
      <c r="E525" s="17" t="str">
        <f>VLOOKUP($B525,G2.PL1!$C$10:$F$34,4,0)</f>
        <v>20mg</v>
      </c>
      <c r="F525" s="17" t="str">
        <f>VLOOKUP($B525,G2.PL1!$C$10:$AF$35,5,0)</f>
        <v>Uống</v>
      </c>
      <c r="G525" s="17" t="str">
        <f>VLOOKUP($B525,G2.PL1!$C$10:$AF$35,6,0)</f>
        <v>Viên nén bao phim kháng acid dạ dày</v>
      </c>
      <c r="H525" s="17" t="str">
        <f>VLOOKUP($B525,G2.PL1!$C$10:$AF$35,7,0)</f>
        <v>Hộp 2 vỉ x 7 viên; Hộp 4 vỉ x 7 viên</v>
      </c>
      <c r="I525" s="38" t="s">
        <v>13</v>
      </c>
      <c r="J525" s="17" t="str">
        <f>VLOOKUP($B525,G2.PL1!$C$10:$AF$35,9,0)</f>
        <v>24 tháng</v>
      </c>
      <c r="K525" s="17" t="str">
        <f>VLOOKUP($B525,G2.PL1!$C$10:$AF$35,10,0)</f>
        <v>VN-16032-12</v>
      </c>
      <c r="L525" s="17" t="str">
        <f>VLOOKUP($B525,G2.PL1!$C$10:$AF$35,11,0)</f>
        <v>Sun Pharmaceutical Industries Limited</v>
      </c>
      <c r="M525" s="17" t="str">
        <f>VLOOKUP($B525,G2.PL1!$C$10:$AF$35,12,0)</f>
        <v>Ấn Độ</v>
      </c>
      <c r="N525" s="17" t="str">
        <f>VLOOKUP($B525,G2.PL1!$C$10:$AF$35,13,0)</f>
        <v>Viên</v>
      </c>
      <c r="O525" s="39">
        <v>1750</v>
      </c>
      <c r="P525" s="39">
        <v>1750</v>
      </c>
      <c r="Q525" s="39">
        <v>1750</v>
      </c>
      <c r="R525" s="39">
        <v>1750</v>
      </c>
      <c r="S525" s="40">
        <v>7000</v>
      </c>
      <c r="T525" s="19">
        <f>VLOOKUP($B525,G2.PL1!$C$10:$AF$35,17,0)</f>
        <v>950</v>
      </c>
      <c r="U525" s="18">
        <f t="shared" si="15"/>
        <v>6650000</v>
      </c>
      <c r="V525" s="19" t="str">
        <f>VLOOKUP($B525,G2.PL1!$C$10:$AF$35,30,0)</f>
        <v>Công ty Cổ phần Dược phẩm Thiết bị Y tế Hà Nội</v>
      </c>
      <c r="W525" s="17" t="s">
        <v>523</v>
      </c>
      <c r="X525" s="56" t="s">
        <v>237</v>
      </c>
      <c r="Y525" s="41" t="s">
        <v>524</v>
      </c>
      <c r="Z525" s="16"/>
      <c r="AA525" s="21" t="e">
        <f>VLOOKUP(W525,#REF!,2,0)</f>
        <v>#REF!</v>
      </c>
      <c r="AB525" s="16"/>
    </row>
    <row r="526" spans="1:28" ht="60">
      <c r="A526" s="38">
        <v>12</v>
      </c>
      <c r="B526" s="38" t="s">
        <v>54</v>
      </c>
      <c r="C526" s="17" t="str">
        <f>VLOOKUP(B526,G2.PL1!$C$10:$D$34,2,0)</f>
        <v>Raciper 20mg</v>
      </c>
      <c r="D526" s="17" t="str">
        <f>VLOOKUP($B526,G2.PL1!$C$10:$E$34,3,0)</f>
        <v xml:space="preserve">Esomeprazole (dưới dạng Esomeprazole magnesium vô định hình) </v>
      </c>
      <c r="E526" s="17" t="str">
        <f>VLOOKUP($B526,G2.PL1!$C$10:$F$34,4,0)</f>
        <v>20mg</v>
      </c>
      <c r="F526" s="17" t="str">
        <f>VLOOKUP($B526,G2.PL1!$C$10:$AF$35,5,0)</f>
        <v>Uống</v>
      </c>
      <c r="G526" s="17" t="str">
        <f>VLOOKUP($B526,G2.PL1!$C$10:$AF$35,6,0)</f>
        <v>Viên nén bao phim kháng acid dạ dày</v>
      </c>
      <c r="H526" s="17" t="str">
        <f>VLOOKUP($B526,G2.PL1!$C$10:$AF$35,7,0)</f>
        <v>Hộp 2 vỉ x 7 viên; Hộp 4 vỉ x 7 viên</v>
      </c>
      <c r="I526" s="38" t="s">
        <v>13</v>
      </c>
      <c r="J526" s="17" t="str">
        <f>VLOOKUP($B526,G2.PL1!$C$10:$AF$35,9,0)</f>
        <v>24 tháng</v>
      </c>
      <c r="K526" s="17" t="str">
        <f>VLOOKUP($B526,G2.PL1!$C$10:$AF$35,10,0)</f>
        <v>VN-16032-12</v>
      </c>
      <c r="L526" s="17" t="str">
        <f>VLOOKUP($B526,G2.PL1!$C$10:$AF$35,11,0)</f>
        <v>Sun Pharmaceutical Industries Limited</v>
      </c>
      <c r="M526" s="17" t="str">
        <f>VLOOKUP($B526,G2.PL1!$C$10:$AF$35,12,0)</f>
        <v>Ấn Độ</v>
      </c>
      <c r="N526" s="17" t="str">
        <f>VLOOKUP($B526,G2.PL1!$C$10:$AF$35,13,0)</f>
        <v>Viên</v>
      </c>
      <c r="O526" s="39">
        <v>10000</v>
      </c>
      <c r="P526" s="39">
        <v>10000</v>
      </c>
      <c r="Q526" s="39">
        <v>10000</v>
      </c>
      <c r="R526" s="39">
        <v>10000</v>
      </c>
      <c r="S526" s="40">
        <v>40000</v>
      </c>
      <c r="T526" s="19">
        <f>VLOOKUP($B526,G2.PL1!$C$10:$AF$35,17,0)</f>
        <v>950</v>
      </c>
      <c r="U526" s="18">
        <f t="shared" si="15"/>
        <v>38000000</v>
      </c>
      <c r="V526" s="19" t="str">
        <f>VLOOKUP($B526,G2.PL1!$C$10:$AF$35,30,0)</f>
        <v>Công ty Cổ phần Dược phẩm Thiết bị Y tế Hà Nội</v>
      </c>
      <c r="W526" s="17" t="s">
        <v>525</v>
      </c>
      <c r="X526" s="56" t="s">
        <v>237</v>
      </c>
      <c r="Y526" s="41" t="s">
        <v>526</v>
      </c>
      <c r="Z526" s="16"/>
      <c r="AA526" s="21" t="e">
        <f>VLOOKUP(W526,#REF!,2,0)</f>
        <v>#REF!</v>
      </c>
      <c r="AB526" s="16"/>
    </row>
    <row r="527" spans="1:28" ht="60">
      <c r="A527" s="38">
        <v>12</v>
      </c>
      <c r="B527" s="38" t="s">
        <v>54</v>
      </c>
      <c r="C527" s="17" t="str">
        <f>VLOOKUP(B527,G2.PL1!$C$10:$D$34,2,0)</f>
        <v>Raciper 20mg</v>
      </c>
      <c r="D527" s="17" t="str">
        <f>VLOOKUP($B527,G2.PL1!$C$10:$E$34,3,0)</f>
        <v xml:space="preserve">Esomeprazole (dưới dạng Esomeprazole magnesium vô định hình) </v>
      </c>
      <c r="E527" s="17" t="str">
        <f>VLOOKUP($B527,G2.PL1!$C$10:$F$34,4,0)</f>
        <v>20mg</v>
      </c>
      <c r="F527" s="17" t="str">
        <f>VLOOKUP($B527,G2.PL1!$C$10:$AF$35,5,0)</f>
        <v>Uống</v>
      </c>
      <c r="G527" s="17" t="str">
        <f>VLOOKUP($B527,G2.PL1!$C$10:$AF$35,6,0)</f>
        <v>Viên nén bao phim kháng acid dạ dày</v>
      </c>
      <c r="H527" s="17" t="str">
        <f>VLOOKUP($B527,G2.PL1!$C$10:$AF$35,7,0)</f>
        <v>Hộp 2 vỉ x 7 viên; Hộp 4 vỉ x 7 viên</v>
      </c>
      <c r="I527" s="38" t="s">
        <v>13</v>
      </c>
      <c r="J527" s="17" t="str">
        <f>VLOOKUP($B527,G2.PL1!$C$10:$AF$35,9,0)</f>
        <v>24 tháng</v>
      </c>
      <c r="K527" s="17" t="str">
        <f>VLOOKUP($B527,G2.PL1!$C$10:$AF$35,10,0)</f>
        <v>VN-16032-12</v>
      </c>
      <c r="L527" s="17" t="str">
        <f>VLOOKUP($B527,G2.PL1!$C$10:$AF$35,11,0)</f>
        <v>Sun Pharmaceutical Industries Limited</v>
      </c>
      <c r="M527" s="17" t="str">
        <f>VLOOKUP($B527,G2.PL1!$C$10:$AF$35,12,0)</f>
        <v>Ấn Độ</v>
      </c>
      <c r="N527" s="17" t="str">
        <f>VLOOKUP($B527,G2.PL1!$C$10:$AF$35,13,0)</f>
        <v>Viên</v>
      </c>
      <c r="O527" s="39">
        <v>12500</v>
      </c>
      <c r="P527" s="39">
        <v>12500</v>
      </c>
      <c r="Q527" s="39">
        <v>12500</v>
      </c>
      <c r="R527" s="39">
        <v>12500</v>
      </c>
      <c r="S527" s="40">
        <v>50000</v>
      </c>
      <c r="T527" s="19">
        <f>VLOOKUP($B527,G2.PL1!$C$10:$AF$35,17,0)</f>
        <v>950</v>
      </c>
      <c r="U527" s="18">
        <f t="shared" si="15"/>
        <v>47500000</v>
      </c>
      <c r="V527" s="19" t="str">
        <f>VLOOKUP($B527,G2.PL1!$C$10:$AF$35,30,0)</f>
        <v>Công ty Cổ phần Dược phẩm Thiết bị Y tế Hà Nội</v>
      </c>
      <c r="W527" s="17" t="s">
        <v>527</v>
      </c>
      <c r="X527" s="56" t="s">
        <v>237</v>
      </c>
      <c r="Y527" s="41" t="s">
        <v>528</v>
      </c>
      <c r="Z527" s="16"/>
      <c r="AA527" s="21" t="e">
        <f>VLOOKUP(W527,#REF!,2,0)</f>
        <v>#REF!</v>
      </c>
      <c r="AB527" s="16"/>
    </row>
    <row r="528" spans="1:28" ht="60">
      <c r="A528" s="38">
        <v>12</v>
      </c>
      <c r="B528" s="38" t="s">
        <v>54</v>
      </c>
      <c r="C528" s="17" t="str">
        <f>VLOOKUP(B528,G2.PL1!$C$10:$D$34,2,0)</f>
        <v>Raciper 20mg</v>
      </c>
      <c r="D528" s="17" t="str">
        <f>VLOOKUP($B528,G2.PL1!$C$10:$E$34,3,0)</f>
        <v xml:space="preserve">Esomeprazole (dưới dạng Esomeprazole magnesium vô định hình) </v>
      </c>
      <c r="E528" s="17" t="str">
        <f>VLOOKUP($B528,G2.PL1!$C$10:$F$34,4,0)</f>
        <v>20mg</v>
      </c>
      <c r="F528" s="17" t="str">
        <f>VLOOKUP($B528,G2.PL1!$C$10:$AF$35,5,0)</f>
        <v>Uống</v>
      </c>
      <c r="G528" s="17" t="str">
        <f>VLOOKUP($B528,G2.PL1!$C$10:$AF$35,6,0)</f>
        <v>Viên nén bao phim kháng acid dạ dày</v>
      </c>
      <c r="H528" s="17" t="str">
        <f>VLOOKUP($B528,G2.PL1!$C$10:$AF$35,7,0)</f>
        <v>Hộp 2 vỉ x 7 viên; Hộp 4 vỉ x 7 viên</v>
      </c>
      <c r="I528" s="38" t="s">
        <v>13</v>
      </c>
      <c r="J528" s="17" t="str">
        <f>VLOOKUP($B528,G2.PL1!$C$10:$AF$35,9,0)</f>
        <v>24 tháng</v>
      </c>
      <c r="K528" s="17" t="str">
        <f>VLOOKUP($B528,G2.PL1!$C$10:$AF$35,10,0)</f>
        <v>VN-16032-12</v>
      </c>
      <c r="L528" s="17" t="str">
        <f>VLOOKUP($B528,G2.PL1!$C$10:$AF$35,11,0)</f>
        <v>Sun Pharmaceutical Industries Limited</v>
      </c>
      <c r="M528" s="17" t="str">
        <f>VLOOKUP($B528,G2.PL1!$C$10:$AF$35,12,0)</f>
        <v>Ấn Độ</v>
      </c>
      <c r="N528" s="17" t="str">
        <f>VLOOKUP($B528,G2.PL1!$C$10:$AF$35,13,0)</f>
        <v>Viên</v>
      </c>
      <c r="O528" s="39">
        <v>5000</v>
      </c>
      <c r="P528" s="39">
        <v>5000</v>
      </c>
      <c r="Q528" s="39">
        <v>5000</v>
      </c>
      <c r="R528" s="39">
        <v>5000</v>
      </c>
      <c r="S528" s="40">
        <v>20000</v>
      </c>
      <c r="T528" s="19">
        <f>VLOOKUP($B528,G2.PL1!$C$10:$AF$35,17,0)</f>
        <v>950</v>
      </c>
      <c r="U528" s="18">
        <f t="shared" si="15"/>
        <v>19000000</v>
      </c>
      <c r="V528" s="19" t="str">
        <f>VLOOKUP($B528,G2.PL1!$C$10:$AF$35,30,0)</f>
        <v>Công ty Cổ phần Dược phẩm Thiết bị Y tế Hà Nội</v>
      </c>
      <c r="W528" s="17" t="s">
        <v>531</v>
      </c>
      <c r="X528" s="56" t="s">
        <v>237</v>
      </c>
      <c r="Y528" s="41" t="s">
        <v>532</v>
      </c>
      <c r="Z528" s="16"/>
      <c r="AA528" s="21" t="e">
        <f>VLOOKUP(W528,#REF!,2,0)</f>
        <v>#REF!</v>
      </c>
      <c r="AB528" s="16"/>
    </row>
    <row r="529" spans="1:28" ht="60">
      <c r="A529" s="38">
        <v>12</v>
      </c>
      <c r="B529" s="38" t="s">
        <v>54</v>
      </c>
      <c r="C529" s="17" t="str">
        <f>VLOOKUP(B529,G2.PL1!$C$10:$D$34,2,0)</f>
        <v>Raciper 20mg</v>
      </c>
      <c r="D529" s="17" t="str">
        <f>VLOOKUP($B529,G2.PL1!$C$10:$E$34,3,0)</f>
        <v xml:space="preserve">Esomeprazole (dưới dạng Esomeprazole magnesium vô định hình) </v>
      </c>
      <c r="E529" s="17" t="str">
        <f>VLOOKUP($B529,G2.PL1!$C$10:$F$34,4,0)</f>
        <v>20mg</v>
      </c>
      <c r="F529" s="17" t="str">
        <f>VLOOKUP($B529,G2.PL1!$C$10:$AF$35,5,0)</f>
        <v>Uống</v>
      </c>
      <c r="G529" s="17" t="str">
        <f>VLOOKUP($B529,G2.PL1!$C$10:$AF$35,6,0)</f>
        <v>Viên nén bao phim kháng acid dạ dày</v>
      </c>
      <c r="H529" s="17" t="str">
        <f>VLOOKUP($B529,G2.PL1!$C$10:$AF$35,7,0)</f>
        <v>Hộp 2 vỉ x 7 viên; Hộp 4 vỉ x 7 viên</v>
      </c>
      <c r="I529" s="38" t="s">
        <v>13</v>
      </c>
      <c r="J529" s="17" t="str">
        <f>VLOOKUP($B529,G2.PL1!$C$10:$AF$35,9,0)</f>
        <v>24 tháng</v>
      </c>
      <c r="K529" s="17" t="str">
        <f>VLOOKUP($B529,G2.PL1!$C$10:$AF$35,10,0)</f>
        <v>VN-16032-12</v>
      </c>
      <c r="L529" s="17" t="str">
        <f>VLOOKUP($B529,G2.PL1!$C$10:$AF$35,11,0)</f>
        <v>Sun Pharmaceutical Industries Limited</v>
      </c>
      <c r="M529" s="17" t="str">
        <f>VLOOKUP($B529,G2.PL1!$C$10:$AF$35,12,0)</f>
        <v>Ấn Độ</v>
      </c>
      <c r="N529" s="17" t="str">
        <f>VLOOKUP($B529,G2.PL1!$C$10:$AF$35,13,0)</f>
        <v>Viên</v>
      </c>
      <c r="O529" s="39">
        <v>4325</v>
      </c>
      <c r="P529" s="39">
        <v>4325</v>
      </c>
      <c r="Q529" s="39">
        <v>4325</v>
      </c>
      <c r="R529" s="39">
        <v>4325</v>
      </c>
      <c r="S529" s="40">
        <v>17300</v>
      </c>
      <c r="T529" s="19">
        <f>VLOOKUP($B529,G2.PL1!$C$10:$AF$35,17,0)</f>
        <v>950</v>
      </c>
      <c r="U529" s="18">
        <f t="shared" ref="U529:U592" si="16">S529*T529</f>
        <v>16435000</v>
      </c>
      <c r="V529" s="19" t="str">
        <f>VLOOKUP($B529,G2.PL1!$C$10:$AF$35,30,0)</f>
        <v>Công ty Cổ phần Dược phẩm Thiết bị Y tế Hà Nội</v>
      </c>
      <c r="W529" s="17" t="s">
        <v>689</v>
      </c>
      <c r="X529" s="56" t="s">
        <v>239</v>
      </c>
      <c r="Y529" s="41" t="s">
        <v>690</v>
      </c>
      <c r="Z529" s="16"/>
      <c r="AA529" s="21" t="e">
        <f>VLOOKUP(W529,#REF!,2,0)</f>
        <v>#REF!</v>
      </c>
      <c r="AB529" s="16"/>
    </row>
    <row r="530" spans="1:28" ht="60">
      <c r="A530" s="38">
        <v>12</v>
      </c>
      <c r="B530" s="38" t="s">
        <v>54</v>
      </c>
      <c r="C530" s="17" t="str">
        <f>VLOOKUP(B530,G2.PL1!$C$10:$D$34,2,0)</f>
        <v>Raciper 20mg</v>
      </c>
      <c r="D530" s="17" t="str">
        <f>VLOOKUP($B530,G2.PL1!$C$10:$E$34,3,0)</f>
        <v xml:space="preserve">Esomeprazole (dưới dạng Esomeprazole magnesium vô định hình) </v>
      </c>
      <c r="E530" s="17" t="str">
        <f>VLOOKUP($B530,G2.PL1!$C$10:$F$34,4,0)</f>
        <v>20mg</v>
      </c>
      <c r="F530" s="17" t="str">
        <f>VLOOKUP($B530,G2.PL1!$C$10:$AF$35,5,0)</f>
        <v>Uống</v>
      </c>
      <c r="G530" s="17" t="str">
        <f>VLOOKUP($B530,G2.PL1!$C$10:$AF$35,6,0)</f>
        <v>Viên nén bao phim kháng acid dạ dày</v>
      </c>
      <c r="H530" s="17" t="str">
        <f>VLOOKUP($B530,G2.PL1!$C$10:$AF$35,7,0)</f>
        <v>Hộp 2 vỉ x 7 viên; Hộp 4 vỉ x 7 viên</v>
      </c>
      <c r="I530" s="38" t="s">
        <v>13</v>
      </c>
      <c r="J530" s="17" t="str">
        <f>VLOOKUP($B530,G2.PL1!$C$10:$AF$35,9,0)</f>
        <v>24 tháng</v>
      </c>
      <c r="K530" s="17" t="str">
        <f>VLOOKUP($B530,G2.PL1!$C$10:$AF$35,10,0)</f>
        <v>VN-16032-12</v>
      </c>
      <c r="L530" s="17" t="str">
        <f>VLOOKUP($B530,G2.PL1!$C$10:$AF$35,11,0)</f>
        <v>Sun Pharmaceutical Industries Limited</v>
      </c>
      <c r="M530" s="17" t="str">
        <f>VLOOKUP($B530,G2.PL1!$C$10:$AF$35,12,0)</f>
        <v>Ấn Độ</v>
      </c>
      <c r="N530" s="17" t="str">
        <f>VLOOKUP($B530,G2.PL1!$C$10:$AF$35,13,0)</f>
        <v>Viên</v>
      </c>
      <c r="O530" s="39">
        <v>2000</v>
      </c>
      <c r="P530" s="39">
        <v>2000</v>
      </c>
      <c r="Q530" s="39">
        <v>2000</v>
      </c>
      <c r="R530" s="39">
        <v>2000</v>
      </c>
      <c r="S530" s="40">
        <v>8000</v>
      </c>
      <c r="T530" s="19">
        <f>VLOOKUP($B530,G2.PL1!$C$10:$AF$35,17,0)</f>
        <v>950</v>
      </c>
      <c r="U530" s="18">
        <f t="shared" si="16"/>
        <v>7600000</v>
      </c>
      <c r="V530" s="19" t="str">
        <f>VLOOKUP($B530,G2.PL1!$C$10:$AF$35,30,0)</f>
        <v>Công ty Cổ phần Dược phẩm Thiết bị Y tế Hà Nội</v>
      </c>
      <c r="W530" s="17" t="s">
        <v>238</v>
      </c>
      <c r="X530" s="56" t="s">
        <v>239</v>
      </c>
      <c r="Y530" s="41" t="s">
        <v>240</v>
      </c>
      <c r="Z530" s="16"/>
      <c r="AA530" s="21" t="e">
        <f>VLOOKUP(W530,#REF!,2,0)</f>
        <v>#REF!</v>
      </c>
      <c r="AB530" s="16"/>
    </row>
    <row r="531" spans="1:28" ht="60">
      <c r="A531" s="38">
        <v>12</v>
      </c>
      <c r="B531" s="38" t="s">
        <v>54</v>
      </c>
      <c r="C531" s="17" t="str">
        <f>VLOOKUP(B531,G2.PL1!$C$10:$D$34,2,0)</f>
        <v>Raciper 20mg</v>
      </c>
      <c r="D531" s="17" t="str">
        <f>VLOOKUP($B531,G2.PL1!$C$10:$E$34,3,0)</f>
        <v xml:space="preserve">Esomeprazole (dưới dạng Esomeprazole magnesium vô định hình) </v>
      </c>
      <c r="E531" s="17" t="str">
        <f>VLOOKUP($B531,G2.PL1!$C$10:$F$34,4,0)</f>
        <v>20mg</v>
      </c>
      <c r="F531" s="17" t="str">
        <f>VLOOKUP($B531,G2.PL1!$C$10:$AF$35,5,0)</f>
        <v>Uống</v>
      </c>
      <c r="G531" s="17" t="str">
        <f>VLOOKUP($B531,G2.PL1!$C$10:$AF$35,6,0)</f>
        <v>Viên nén bao phim kháng acid dạ dày</v>
      </c>
      <c r="H531" s="17" t="str">
        <f>VLOOKUP($B531,G2.PL1!$C$10:$AF$35,7,0)</f>
        <v>Hộp 2 vỉ x 7 viên; Hộp 4 vỉ x 7 viên</v>
      </c>
      <c r="I531" s="38" t="s">
        <v>13</v>
      </c>
      <c r="J531" s="17" t="str">
        <f>VLOOKUP($B531,G2.PL1!$C$10:$AF$35,9,0)</f>
        <v>24 tháng</v>
      </c>
      <c r="K531" s="17" t="str">
        <f>VLOOKUP($B531,G2.PL1!$C$10:$AF$35,10,0)</f>
        <v>VN-16032-12</v>
      </c>
      <c r="L531" s="17" t="str">
        <f>VLOOKUP($B531,G2.PL1!$C$10:$AF$35,11,0)</f>
        <v>Sun Pharmaceutical Industries Limited</v>
      </c>
      <c r="M531" s="17" t="str">
        <f>VLOOKUP($B531,G2.PL1!$C$10:$AF$35,12,0)</f>
        <v>Ấn Độ</v>
      </c>
      <c r="N531" s="17" t="str">
        <f>VLOOKUP($B531,G2.PL1!$C$10:$AF$35,13,0)</f>
        <v>Viên</v>
      </c>
      <c r="O531" s="39">
        <v>5000</v>
      </c>
      <c r="P531" s="39">
        <v>5000</v>
      </c>
      <c r="Q531" s="39">
        <v>5000</v>
      </c>
      <c r="R531" s="39">
        <v>5000</v>
      </c>
      <c r="S531" s="40">
        <v>20000</v>
      </c>
      <c r="T531" s="19">
        <f>VLOOKUP($B531,G2.PL1!$C$10:$AF$35,17,0)</f>
        <v>950</v>
      </c>
      <c r="U531" s="18">
        <f t="shared" si="16"/>
        <v>19000000</v>
      </c>
      <c r="V531" s="19" t="str">
        <f>VLOOKUP($B531,G2.PL1!$C$10:$AF$35,30,0)</f>
        <v>Công ty Cổ phần Dược phẩm Thiết bị Y tế Hà Nội</v>
      </c>
      <c r="W531" s="17" t="s">
        <v>241</v>
      </c>
      <c r="X531" s="56" t="s">
        <v>239</v>
      </c>
      <c r="Y531" s="41" t="s">
        <v>242</v>
      </c>
      <c r="Z531" s="16"/>
      <c r="AA531" s="21" t="e">
        <f>VLOOKUP(W531,#REF!,2,0)</f>
        <v>#REF!</v>
      </c>
      <c r="AB531" s="16"/>
    </row>
    <row r="532" spans="1:28" ht="60">
      <c r="A532" s="38">
        <v>12</v>
      </c>
      <c r="B532" s="38" t="s">
        <v>54</v>
      </c>
      <c r="C532" s="17" t="str">
        <f>VLOOKUP(B532,G2.PL1!$C$10:$D$34,2,0)</f>
        <v>Raciper 20mg</v>
      </c>
      <c r="D532" s="17" t="str">
        <f>VLOOKUP($B532,G2.PL1!$C$10:$E$34,3,0)</f>
        <v xml:space="preserve">Esomeprazole (dưới dạng Esomeprazole magnesium vô định hình) </v>
      </c>
      <c r="E532" s="17" t="str">
        <f>VLOOKUP($B532,G2.PL1!$C$10:$F$34,4,0)</f>
        <v>20mg</v>
      </c>
      <c r="F532" s="17" t="str">
        <f>VLOOKUP($B532,G2.PL1!$C$10:$AF$35,5,0)</f>
        <v>Uống</v>
      </c>
      <c r="G532" s="17" t="str">
        <f>VLOOKUP($B532,G2.PL1!$C$10:$AF$35,6,0)</f>
        <v>Viên nén bao phim kháng acid dạ dày</v>
      </c>
      <c r="H532" s="17" t="str">
        <f>VLOOKUP($B532,G2.PL1!$C$10:$AF$35,7,0)</f>
        <v>Hộp 2 vỉ x 7 viên; Hộp 4 vỉ x 7 viên</v>
      </c>
      <c r="I532" s="38" t="s">
        <v>13</v>
      </c>
      <c r="J532" s="17" t="str">
        <f>VLOOKUP($B532,G2.PL1!$C$10:$AF$35,9,0)</f>
        <v>24 tháng</v>
      </c>
      <c r="K532" s="17" t="str">
        <f>VLOOKUP($B532,G2.PL1!$C$10:$AF$35,10,0)</f>
        <v>VN-16032-12</v>
      </c>
      <c r="L532" s="17" t="str">
        <f>VLOOKUP($B532,G2.PL1!$C$10:$AF$35,11,0)</f>
        <v>Sun Pharmaceutical Industries Limited</v>
      </c>
      <c r="M532" s="17" t="str">
        <f>VLOOKUP($B532,G2.PL1!$C$10:$AF$35,12,0)</f>
        <v>Ấn Độ</v>
      </c>
      <c r="N532" s="17" t="str">
        <f>VLOOKUP($B532,G2.PL1!$C$10:$AF$35,13,0)</f>
        <v>Viên</v>
      </c>
      <c r="O532" s="39">
        <v>10000</v>
      </c>
      <c r="P532" s="39">
        <v>20000</v>
      </c>
      <c r="Q532" s="39">
        <v>20000</v>
      </c>
      <c r="R532" s="39">
        <v>10000</v>
      </c>
      <c r="S532" s="40">
        <v>60000</v>
      </c>
      <c r="T532" s="19">
        <f>VLOOKUP($B532,G2.PL1!$C$10:$AF$35,17,0)</f>
        <v>950</v>
      </c>
      <c r="U532" s="18">
        <f t="shared" si="16"/>
        <v>57000000</v>
      </c>
      <c r="V532" s="19" t="str">
        <f>VLOOKUP($B532,G2.PL1!$C$10:$AF$35,30,0)</f>
        <v>Công ty Cổ phần Dược phẩm Thiết bị Y tế Hà Nội</v>
      </c>
      <c r="W532" s="17" t="s">
        <v>772</v>
      </c>
      <c r="X532" s="56" t="s">
        <v>239</v>
      </c>
      <c r="Y532" s="41" t="s">
        <v>773</v>
      </c>
      <c r="Z532" s="16"/>
      <c r="AA532" s="21" t="e">
        <f>VLOOKUP(W532,#REF!,2,0)</f>
        <v>#REF!</v>
      </c>
      <c r="AB532" s="16"/>
    </row>
    <row r="533" spans="1:28" ht="60">
      <c r="A533" s="38">
        <v>12</v>
      </c>
      <c r="B533" s="38" t="s">
        <v>54</v>
      </c>
      <c r="C533" s="17" t="str">
        <f>VLOOKUP(B533,G2.PL1!$C$10:$D$34,2,0)</f>
        <v>Raciper 20mg</v>
      </c>
      <c r="D533" s="17" t="str">
        <f>VLOOKUP($B533,G2.PL1!$C$10:$E$34,3,0)</f>
        <v xml:space="preserve">Esomeprazole (dưới dạng Esomeprazole magnesium vô định hình) </v>
      </c>
      <c r="E533" s="17" t="str">
        <f>VLOOKUP($B533,G2.PL1!$C$10:$F$34,4,0)</f>
        <v>20mg</v>
      </c>
      <c r="F533" s="17" t="str">
        <f>VLOOKUP($B533,G2.PL1!$C$10:$AF$35,5,0)</f>
        <v>Uống</v>
      </c>
      <c r="G533" s="17" t="str">
        <f>VLOOKUP($B533,G2.PL1!$C$10:$AF$35,6,0)</f>
        <v>Viên nén bao phim kháng acid dạ dày</v>
      </c>
      <c r="H533" s="17" t="str">
        <f>VLOOKUP($B533,G2.PL1!$C$10:$AF$35,7,0)</f>
        <v>Hộp 2 vỉ x 7 viên; Hộp 4 vỉ x 7 viên</v>
      </c>
      <c r="I533" s="38" t="s">
        <v>13</v>
      </c>
      <c r="J533" s="17" t="str">
        <f>VLOOKUP($B533,G2.PL1!$C$10:$AF$35,9,0)</f>
        <v>24 tháng</v>
      </c>
      <c r="K533" s="17" t="str">
        <f>VLOOKUP($B533,G2.PL1!$C$10:$AF$35,10,0)</f>
        <v>VN-16032-12</v>
      </c>
      <c r="L533" s="17" t="str">
        <f>VLOOKUP($B533,G2.PL1!$C$10:$AF$35,11,0)</f>
        <v>Sun Pharmaceutical Industries Limited</v>
      </c>
      <c r="M533" s="17" t="str">
        <f>VLOOKUP($B533,G2.PL1!$C$10:$AF$35,12,0)</f>
        <v>Ấn Độ</v>
      </c>
      <c r="N533" s="17" t="str">
        <f>VLOOKUP($B533,G2.PL1!$C$10:$AF$35,13,0)</f>
        <v>Viên</v>
      </c>
      <c r="O533" s="39">
        <v>7475</v>
      </c>
      <c r="P533" s="39">
        <v>7475</v>
      </c>
      <c r="Q533" s="39">
        <v>7475</v>
      </c>
      <c r="R533" s="39">
        <v>7475</v>
      </c>
      <c r="S533" s="40">
        <v>29900</v>
      </c>
      <c r="T533" s="19">
        <f>VLOOKUP($B533,G2.PL1!$C$10:$AF$35,17,0)</f>
        <v>950</v>
      </c>
      <c r="U533" s="18">
        <f t="shared" si="16"/>
        <v>28405000</v>
      </c>
      <c r="V533" s="19" t="str">
        <f>VLOOKUP($B533,G2.PL1!$C$10:$AF$35,30,0)</f>
        <v>Công ty Cổ phần Dược phẩm Thiết bị Y tế Hà Nội</v>
      </c>
      <c r="W533" s="17" t="s">
        <v>250</v>
      </c>
      <c r="X533" s="56" t="s">
        <v>246</v>
      </c>
      <c r="Y533" s="41" t="s">
        <v>251</v>
      </c>
      <c r="Z533" s="16"/>
      <c r="AA533" s="21" t="e">
        <f>VLOOKUP(W533,#REF!,2,0)</f>
        <v>#REF!</v>
      </c>
      <c r="AB533" s="16"/>
    </row>
    <row r="534" spans="1:28" ht="60">
      <c r="A534" s="38">
        <v>12</v>
      </c>
      <c r="B534" s="38" t="s">
        <v>54</v>
      </c>
      <c r="C534" s="17" t="str">
        <f>VLOOKUP(B534,G2.PL1!$C$10:$D$34,2,0)</f>
        <v>Raciper 20mg</v>
      </c>
      <c r="D534" s="17" t="str">
        <f>VLOOKUP($B534,G2.PL1!$C$10:$E$34,3,0)</f>
        <v xml:space="preserve">Esomeprazole (dưới dạng Esomeprazole magnesium vô định hình) </v>
      </c>
      <c r="E534" s="17" t="str">
        <f>VLOOKUP($B534,G2.PL1!$C$10:$F$34,4,0)</f>
        <v>20mg</v>
      </c>
      <c r="F534" s="17" t="str">
        <f>VLOOKUP($B534,G2.PL1!$C$10:$AF$35,5,0)</f>
        <v>Uống</v>
      </c>
      <c r="G534" s="17" t="str">
        <f>VLOOKUP($B534,G2.PL1!$C$10:$AF$35,6,0)</f>
        <v>Viên nén bao phim kháng acid dạ dày</v>
      </c>
      <c r="H534" s="17" t="str">
        <f>VLOOKUP($B534,G2.PL1!$C$10:$AF$35,7,0)</f>
        <v>Hộp 2 vỉ x 7 viên; Hộp 4 vỉ x 7 viên</v>
      </c>
      <c r="I534" s="38" t="s">
        <v>13</v>
      </c>
      <c r="J534" s="17" t="str">
        <f>VLOOKUP($B534,G2.PL1!$C$10:$AF$35,9,0)</f>
        <v>24 tháng</v>
      </c>
      <c r="K534" s="17" t="str">
        <f>VLOOKUP($B534,G2.PL1!$C$10:$AF$35,10,0)</f>
        <v>VN-16032-12</v>
      </c>
      <c r="L534" s="17" t="str">
        <f>VLOOKUP($B534,G2.PL1!$C$10:$AF$35,11,0)</f>
        <v>Sun Pharmaceutical Industries Limited</v>
      </c>
      <c r="M534" s="17" t="str">
        <f>VLOOKUP($B534,G2.PL1!$C$10:$AF$35,12,0)</f>
        <v>Ấn Độ</v>
      </c>
      <c r="N534" s="17" t="str">
        <f>VLOOKUP($B534,G2.PL1!$C$10:$AF$35,13,0)</f>
        <v>Viên</v>
      </c>
      <c r="O534" s="39">
        <v>14025</v>
      </c>
      <c r="P534" s="39">
        <v>14025</v>
      </c>
      <c r="Q534" s="39">
        <v>14025</v>
      </c>
      <c r="R534" s="39">
        <v>14025</v>
      </c>
      <c r="S534" s="40">
        <v>56100</v>
      </c>
      <c r="T534" s="19">
        <f>VLOOKUP($B534,G2.PL1!$C$10:$AF$35,17,0)</f>
        <v>950</v>
      </c>
      <c r="U534" s="18">
        <f t="shared" si="16"/>
        <v>53295000</v>
      </c>
      <c r="V534" s="19" t="str">
        <f>VLOOKUP($B534,G2.PL1!$C$10:$AF$35,30,0)</f>
        <v>Công ty Cổ phần Dược phẩm Thiết bị Y tế Hà Nội</v>
      </c>
      <c r="W534" s="17" t="s">
        <v>252</v>
      </c>
      <c r="X534" s="56" t="s">
        <v>246</v>
      </c>
      <c r="Y534" s="41" t="s">
        <v>253</v>
      </c>
      <c r="Z534" s="16"/>
      <c r="AA534" s="21" t="e">
        <f>VLOOKUP(W534,#REF!,2,0)</f>
        <v>#REF!</v>
      </c>
      <c r="AB534" s="16"/>
    </row>
    <row r="535" spans="1:28" ht="60">
      <c r="A535" s="38">
        <v>12</v>
      </c>
      <c r="B535" s="38" t="s">
        <v>54</v>
      </c>
      <c r="C535" s="17" t="str">
        <f>VLOOKUP(B535,G2.PL1!$C$10:$D$34,2,0)</f>
        <v>Raciper 20mg</v>
      </c>
      <c r="D535" s="17" t="str">
        <f>VLOOKUP($B535,G2.PL1!$C$10:$E$34,3,0)</f>
        <v xml:space="preserve">Esomeprazole (dưới dạng Esomeprazole magnesium vô định hình) </v>
      </c>
      <c r="E535" s="17" t="str">
        <f>VLOOKUP($B535,G2.PL1!$C$10:$F$34,4,0)</f>
        <v>20mg</v>
      </c>
      <c r="F535" s="17" t="str">
        <f>VLOOKUP($B535,G2.PL1!$C$10:$AF$35,5,0)</f>
        <v>Uống</v>
      </c>
      <c r="G535" s="17" t="str">
        <f>VLOOKUP($B535,G2.PL1!$C$10:$AF$35,6,0)</f>
        <v>Viên nén bao phim kháng acid dạ dày</v>
      </c>
      <c r="H535" s="17" t="str">
        <f>VLOOKUP($B535,G2.PL1!$C$10:$AF$35,7,0)</f>
        <v>Hộp 2 vỉ x 7 viên; Hộp 4 vỉ x 7 viên</v>
      </c>
      <c r="I535" s="38" t="s">
        <v>13</v>
      </c>
      <c r="J535" s="17" t="str">
        <f>VLOOKUP($B535,G2.PL1!$C$10:$AF$35,9,0)</f>
        <v>24 tháng</v>
      </c>
      <c r="K535" s="17" t="str">
        <f>VLOOKUP($B535,G2.PL1!$C$10:$AF$35,10,0)</f>
        <v>VN-16032-12</v>
      </c>
      <c r="L535" s="17" t="str">
        <f>VLOOKUP($B535,G2.PL1!$C$10:$AF$35,11,0)</f>
        <v>Sun Pharmaceutical Industries Limited</v>
      </c>
      <c r="M535" s="17" t="str">
        <f>VLOOKUP($B535,G2.PL1!$C$10:$AF$35,12,0)</f>
        <v>Ấn Độ</v>
      </c>
      <c r="N535" s="17" t="str">
        <f>VLOOKUP($B535,G2.PL1!$C$10:$AF$35,13,0)</f>
        <v>Viên</v>
      </c>
      <c r="O535" s="39">
        <v>7000</v>
      </c>
      <c r="P535" s="39">
        <v>8000</v>
      </c>
      <c r="Q535" s="39">
        <v>8000</v>
      </c>
      <c r="R535" s="39">
        <v>7000</v>
      </c>
      <c r="S535" s="40">
        <v>30000</v>
      </c>
      <c r="T535" s="19">
        <f>VLOOKUP($B535,G2.PL1!$C$10:$AF$35,17,0)</f>
        <v>950</v>
      </c>
      <c r="U535" s="18">
        <f t="shared" si="16"/>
        <v>28500000</v>
      </c>
      <c r="V535" s="19" t="str">
        <f>VLOOKUP($B535,G2.PL1!$C$10:$AF$35,30,0)</f>
        <v>Công ty Cổ phần Dược phẩm Thiết bị Y tế Hà Nội</v>
      </c>
      <c r="W535" s="17" t="s">
        <v>256</v>
      </c>
      <c r="X535" s="56" t="s">
        <v>246</v>
      </c>
      <c r="Y535" s="41" t="s">
        <v>257</v>
      </c>
      <c r="Z535" s="16"/>
      <c r="AA535" s="21" t="e">
        <f>VLOOKUP(W535,#REF!,2,0)</f>
        <v>#REF!</v>
      </c>
      <c r="AB535" s="16"/>
    </row>
    <row r="536" spans="1:28" ht="60">
      <c r="A536" s="38">
        <v>12</v>
      </c>
      <c r="B536" s="38" t="s">
        <v>54</v>
      </c>
      <c r="C536" s="17" t="str">
        <f>VLOOKUP(B536,G2.PL1!$C$10:$D$34,2,0)</f>
        <v>Raciper 20mg</v>
      </c>
      <c r="D536" s="17" t="str">
        <f>VLOOKUP($B536,G2.PL1!$C$10:$E$34,3,0)</f>
        <v xml:space="preserve">Esomeprazole (dưới dạng Esomeprazole magnesium vô định hình) </v>
      </c>
      <c r="E536" s="17" t="str">
        <f>VLOOKUP($B536,G2.PL1!$C$10:$F$34,4,0)</f>
        <v>20mg</v>
      </c>
      <c r="F536" s="17" t="str">
        <f>VLOOKUP($B536,G2.PL1!$C$10:$AF$35,5,0)</f>
        <v>Uống</v>
      </c>
      <c r="G536" s="17" t="str">
        <f>VLOOKUP($B536,G2.PL1!$C$10:$AF$35,6,0)</f>
        <v>Viên nén bao phim kháng acid dạ dày</v>
      </c>
      <c r="H536" s="17" t="str">
        <f>VLOOKUP($B536,G2.PL1!$C$10:$AF$35,7,0)</f>
        <v>Hộp 2 vỉ x 7 viên; Hộp 4 vỉ x 7 viên</v>
      </c>
      <c r="I536" s="38" t="s">
        <v>13</v>
      </c>
      <c r="J536" s="17" t="str">
        <f>VLOOKUP($B536,G2.PL1!$C$10:$AF$35,9,0)</f>
        <v>24 tháng</v>
      </c>
      <c r="K536" s="17" t="str">
        <f>VLOOKUP($B536,G2.PL1!$C$10:$AF$35,10,0)</f>
        <v>VN-16032-12</v>
      </c>
      <c r="L536" s="17" t="str">
        <f>VLOOKUP($B536,G2.PL1!$C$10:$AF$35,11,0)</f>
        <v>Sun Pharmaceutical Industries Limited</v>
      </c>
      <c r="M536" s="17" t="str">
        <f>VLOOKUP($B536,G2.PL1!$C$10:$AF$35,12,0)</f>
        <v>Ấn Độ</v>
      </c>
      <c r="N536" s="17" t="str">
        <f>VLOOKUP($B536,G2.PL1!$C$10:$AF$35,13,0)</f>
        <v>Viên</v>
      </c>
      <c r="O536" s="39">
        <v>3000</v>
      </c>
      <c r="P536" s="39">
        <v>5000</v>
      </c>
      <c r="Q536" s="39">
        <v>5000</v>
      </c>
      <c r="R536" s="39">
        <v>3000</v>
      </c>
      <c r="S536" s="40">
        <v>16000</v>
      </c>
      <c r="T536" s="19">
        <f>VLOOKUP($B536,G2.PL1!$C$10:$AF$35,17,0)</f>
        <v>950</v>
      </c>
      <c r="U536" s="18">
        <f t="shared" si="16"/>
        <v>15200000</v>
      </c>
      <c r="V536" s="19" t="str">
        <f>VLOOKUP($B536,G2.PL1!$C$10:$AF$35,30,0)</f>
        <v>Công ty Cổ phần Dược phẩm Thiết bị Y tế Hà Nội</v>
      </c>
      <c r="W536" s="17" t="s">
        <v>535</v>
      </c>
      <c r="X536" s="56" t="s">
        <v>246</v>
      </c>
      <c r="Y536" s="41" t="s">
        <v>536</v>
      </c>
      <c r="Z536" s="16"/>
      <c r="AA536" s="21" t="e">
        <f>VLOOKUP(W536,#REF!,2,0)</f>
        <v>#REF!</v>
      </c>
      <c r="AB536" s="16"/>
    </row>
    <row r="537" spans="1:28" ht="60">
      <c r="A537" s="38">
        <v>12</v>
      </c>
      <c r="B537" s="38" t="s">
        <v>54</v>
      </c>
      <c r="C537" s="17" t="str">
        <f>VLOOKUP(B537,G2.PL1!$C$10:$D$34,2,0)</f>
        <v>Raciper 20mg</v>
      </c>
      <c r="D537" s="17" t="str">
        <f>VLOOKUP($B537,G2.PL1!$C$10:$E$34,3,0)</f>
        <v xml:space="preserve">Esomeprazole (dưới dạng Esomeprazole magnesium vô định hình) </v>
      </c>
      <c r="E537" s="17" t="str">
        <f>VLOOKUP($B537,G2.PL1!$C$10:$F$34,4,0)</f>
        <v>20mg</v>
      </c>
      <c r="F537" s="17" t="str">
        <f>VLOOKUP($B537,G2.PL1!$C$10:$AF$35,5,0)</f>
        <v>Uống</v>
      </c>
      <c r="G537" s="17" t="str">
        <f>VLOOKUP($B537,G2.PL1!$C$10:$AF$35,6,0)</f>
        <v>Viên nén bao phim kháng acid dạ dày</v>
      </c>
      <c r="H537" s="17" t="str">
        <f>VLOOKUP($B537,G2.PL1!$C$10:$AF$35,7,0)</f>
        <v>Hộp 2 vỉ x 7 viên; Hộp 4 vỉ x 7 viên</v>
      </c>
      <c r="I537" s="38" t="s">
        <v>13</v>
      </c>
      <c r="J537" s="17" t="str">
        <f>VLOOKUP($B537,G2.PL1!$C$10:$AF$35,9,0)</f>
        <v>24 tháng</v>
      </c>
      <c r="K537" s="17" t="str">
        <f>VLOOKUP($B537,G2.PL1!$C$10:$AF$35,10,0)</f>
        <v>VN-16032-12</v>
      </c>
      <c r="L537" s="17" t="str">
        <f>VLOOKUP($B537,G2.PL1!$C$10:$AF$35,11,0)</f>
        <v>Sun Pharmaceutical Industries Limited</v>
      </c>
      <c r="M537" s="17" t="str">
        <f>VLOOKUP($B537,G2.PL1!$C$10:$AF$35,12,0)</f>
        <v>Ấn Độ</v>
      </c>
      <c r="N537" s="17" t="str">
        <f>VLOOKUP($B537,G2.PL1!$C$10:$AF$35,13,0)</f>
        <v>Viên</v>
      </c>
      <c r="O537" s="39">
        <v>2500</v>
      </c>
      <c r="P537" s="39">
        <v>2500</v>
      </c>
      <c r="Q537" s="39">
        <v>2500</v>
      </c>
      <c r="R537" s="39">
        <v>2500</v>
      </c>
      <c r="S537" s="40">
        <v>10000</v>
      </c>
      <c r="T537" s="19">
        <f>VLOOKUP($B537,G2.PL1!$C$10:$AF$35,17,0)</f>
        <v>950</v>
      </c>
      <c r="U537" s="18">
        <f t="shared" si="16"/>
        <v>9500000</v>
      </c>
      <c r="V537" s="19" t="str">
        <f>VLOOKUP($B537,G2.PL1!$C$10:$AF$35,30,0)</f>
        <v>Công ty Cổ phần Dược phẩm Thiết bị Y tế Hà Nội</v>
      </c>
      <c r="W537" s="17" t="s">
        <v>637</v>
      </c>
      <c r="X537" s="56" t="s">
        <v>246</v>
      </c>
      <c r="Y537" s="41" t="s">
        <v>638</v>
      </c>
      <c r="Z537" s="16"/>
      <c r="AA537" s="21" t="e">
        <f>VLOOKUP(W537,#REF!,2,0)</f>
        <v>#REF!</v>
      </c>
      <c r="AB537" s="16"/>
    </row>
    <row r="538" spans="1:28" ht="60">
      <c r="A538" s="38">
        <v>12</v>
      </c>
      <c r="B538" s="38" t="s">
        <v>54</v>
      </c>
      <c r="C538" s="17" t="str">
        <f>VLOOKUP(B538,G2.PL1!$C$10:$D$34,2,0)</f>
        <v>Raciper 20mg</v>
      </c>
      <c r="D538" s="17" t="str">
        <f>VLOOKUP($B538,G2.PL1!$C$10:$E$34,3,0)</f>
        <v xml:space="preserve">Esomeprazole (dưới dạng Esomeprazole magnesium vô định hình) </v>
      </c>
      <c r="E538" s="17" t="str">
        <f>VLOOKUP($B538,G2.PL1!$C$10:$F$34,4,0)</f>
        <v>20mg</v>
      </c>
      <c r="F538" s="17" t="str">
        <f>VLOOKUP($B538,G2.PL1!$C$10:$AF$35,5,0)</f>
        <v>Uống</v>
      </c>
      <c r="G538" s="17" t="str">
        <f>VLOOKUP($B538,G2.PL1!$C$10:$AF$35,6,0)</f>
        <v>Viên nén bao phim kháng acid dạ dày</v>
      </c>
      <c r="H538" s="17" t="str">
        <f>VLOOKUP($B538,G2.PL1!$C$10:$AF$35,7,0)</f>
        <v>Hộp 2 vỉ x 7 viên; Hộp 4 vỉ x 7 viên</v>
      </c>
      <c r="I538" s="38" t="s">
        <v>13</v>
      </c>
      <c r="J538" s="17" t="str">
        <f>VLOOKUP($B538,G2.PL1!$C$10:$AF$35,9,0)</f>
        <v>24 tháng</v>
      </c>
      <c r="K538" s="17" t="str">
        <f>VLOOKUP($B538,G2.PL1!$C$10:$AF$35,10,0)</f>
        <v>VN-16032-12</v>
      </c>
      <c r="L538" s="17" t="str">
        <f>VLOOKUP($B538,G2.PL1!$C$10:$AF$35,11,0)</f>
        <v>Sun Pharmaceutical Industries Limited</v>
      </c>
      <c r="M538" s="17" t="str">
        <f>VLOOKUP($B538,G2.PL1!$C$10:$AF$35,12,0)</f>
        <v>Ấn Độ</v>
      </c>
      <c r="N538" s="17" t="str">
        <f>VLOOKUP($B538,G2.PL1!$C$10:$AF$35,13,0)</f>
        <v>Viên</v>
      </c>
      <c r="O538" s="39">
        <v>25000</v>
      </c>
      <c r="P538" s="39">
        <v>25000</v>
      </c>
      <c r="Q538" s="39">
        <v>25000</v>
      </c>
      <c r="R538" s="39">
        <v>25000</v>
      </c>
      <c r="S538" s="40">
        <v>100000</v>
      </c>
      <c r="T538" s="19">
        <f>VLOOKUP($B538,G2.PL1!$C$10:$AF$35,17,0)</f>
        <v>950</v>
      </c>
      <c r="U538" s="18">
        <f t="shared" si="16"/>
        <v>95000000</v>
      </c>
      <c r="V538" s="19" t="str">
        <f>VLOOKUP($B538,G2.PL1!$C$10:$AF$35,30,0)</f>
        <v>Công ty Cổ phần Dược phẩm Thiết bị Y tế Hà Nội</v>
      </c>
      <c r="W538" s="17" t="s">
        <v>545</v>
      </c>
      <c r="X538" s="56" t="s">
        <v>264</v>
      </c>
      <c r="Y538" s="41" t="s">
        <v>546</v>
      </c>
      <c r="Z538" s="16"/>
      <c r="AA538" s="21" t="e">
        <f>VLOOKUP(W538,#REF!,2,0)</f>
        <v>#REF!</v>
      </c>
      <c r="AB538" s="16"/>
    </row>
    <row r="539" spans="1:28" ht="60">
      <c r="A539" s="38">
        <v>12</v>
      </c>
      <c r="B539" s="38" t="s">
        <v>54</v>
      </c>
      <c r="C539" s="17" t="str">
        <f>VLOOKUP(B539,G2.PL1!$C$10:$D$34,2,0)</f>
        <v>Raciper 20mg</v>
      </c>
      <c r="D539" s="17" t="str">
        <f>VLOOKUP($B539,G2.PL1!$C$10:$E$34,3,0)</f>
        <v xml:space="preserve">Esomeprazole (dưới dạng Esomeprazole magnesium vô định hình) </v>
      </c>
      <c r="E539" s="17" t="str">
        <f>VLOOKUP($B539,G2.PL1!$C$10:$F$34,4,0)</f>
        <v>20mg</v>
      </c>
      <c r="F539" s="17" t="str">
        <f>VLOOKUP($B539,G2.PL1!$C$10:$AF$35,5,0)</f>
        <v>Uống</v>
      </c>
      <c r="G539" s="17" t="str">
        <f>VLOOKUP($B539,G2.PL1!$C$10:$AF$35,6,0)</f>
        <v>Viên nén bao phim kháng acid dạ dày</v>
      </c>
      <c r="H539" s="17" t="str">
        <f>VLOOKUP($B539,G2.PL1!$C$10:$AF$35,7,0)</f>
        <v>Hộp 2 vỉ x 7 viên; Hộp 4 vỉ x 7 viên</v>
      </c>
      <c r="I539" s="38" t="s">
        <v>13</v>
      </c>
      <c r="J539" s="17" t="str">
        <f>VLOOKUP($B539,G2.PL1!$C$10:$AF$35,9,0)</f>
        <v>24 tháng</v>
      </c>
      <c r="K539" s="17" t="str">
        <f>VLOOKUP($B539,G2.PL1!$C$10:$AF$35,10,0)</f>
        <v>VN-16032-12</v>
      </c>
      <c r="L539" s="17" t="str">
        <f>VLOOKUP($B539,G2.PL1!$C$10:$AF$35,11,0)</f>
        <v>Sun Pharmaceutical Industries Limited</v>
      </c>
      <c r="M539" s="17" t="str">
        <f>VLOOKUP($B539,G2.PL1!$C$10:$AF$35,12,0)</f>
        <v>Ấn Độ</v>
      </c>
      <c r="N539" s="17" t="str">
        <f>VLOOKUP($B539,G2.PL1!$C$10:$AF$35,13,0)</f>
        <v>Viên</v>
      </c>
      <c r="O539" s="39">
        <v>4000</v>
      </c>
      <c r="P539" s="39">
        <v>4500</v>
      </c>
      <c r="Q539" s="39">
        <v>4500</v>
      </c>
      <c r="R539" s="39">
        <v>4500</v>
      </c>
      <c r="S539" s="40">
        <v>17500</v>
      </c>
      <c r="T539" s="19">
        <f>VLOOKUP($B539,G2.PL1!$C$10:$AF$35,17,0)</f>
        <v>950</v>
      </c>
      <c r="U539" s="18">
        <f t="shared" si="16"/>
        <v>16625000</v>
      </c>
      <c r="V539" s="19" t="str">
        <f>VLOOKUP($B539,G2.PL1!$C$10:$AF$35,30,0)</f>
        <v>Công ty Cổ phần Dược phẩm Thiết bị Y tế Hà Nội</v>
      </c>
      <c r="W539" s="17" t="s">
        <v>263</v>
      </c>
      <c r="X539" s="56" t="s">
        <v>264</v>
      </c>
      <c r="Y539" s="41" t="s">
        <v>265</v>
      </c>
      <c r="Z539" s="16"/>
      <c r="AA539" s="21" t="e">
        <f>VLOOKUP(W539,#REF!,2,0)</f>
        <v>#REF!</v>
      </c>
      <c r="AB539" s="16"/>
    </row>
    <row r="540" spans="1:28" ht="60">
      <c r="A540" s="38">
        <v>12</v>
      </c>
      <c r="B540" s="38" t="s">
        <v>54</v>
      </c>
      <c r="C540" s="17" t="str">
        <f>VLOOKUP(B540,G2.PL1!$C$10:$D$34,2,0)</f>
        <v>Raciper 20mg</v>
      </c>
      <c r="D540" s="17" t="str">
        <f>VLOOKUP($B540,G2.PL1!$C$10:$E$34,3,0)</f>
        <v xml:space="preserve">Esomeprazole (dưới dạng Esomeprazole magnesium vô định hình) </v>
      </c>
      <c r="E540" s="17" t="str">
        <f>VLOOKUP($B540,G2.PL1!$C$10:$F$34,4,0)</f>
        <v>20mg</v>
      </c>
      <c r="F540" s="17" t="str">
        <f>VLOOKUP($B540,G2.PL1!$C$10:$AF$35,5,0)</f>
        <v>Uống</v>
      </c>
      <c r="G540" s="17" t="str">
        <f>VLOOKUP($B540,G2.PL1!$C$10:$AF$35,6,0)</f>
        <v>Viên nén bao phim kháng acid dạ dày</v>
      </c>
      <c r="H540" s="17" t="str">
        <f>VLOOKUP($B540,G2.PL1!$C$10:$AF$35,7,0)</f>
        <v>Hộp 2 vỉ x 7 viên; Hộp 4 vỉ x 7 viên</v>
      </c>
      <c r="I540" s="38" t="s">
        <v>13</v>
      </c>
      <c r="J540" s="17" t="str">
        <f>VLOOKUP($B540,G2.PL1!$C$10:$AF$35,9,0)</f>
        <v>24 tháng</v>
      </c>
      <c r="K540" s="17" t="str">
        <f>VLOOKUP($B540,G2.PL1!$C$10:$AF$35,10,0)</f>
        <v>VN-16032-12</v>
      </c>
      <c r="L540" s="17" t="str">
        <f>VLOOKUP($B540,G2.PL1!$C$10:$AF$35,11,0)</f>
        <v>Sun Pharmaceutical Industries Limited</v>
      </c>
      <c r="M540" s="17" t="str">
        <f>VLOOKUP($B540,G2.PL1!$C$10:$AF$35,12,0)</f>
        <v>Ấn Độ</v>
      </c>
      <c r="N540" s="17" t="str">
        <f>VLOOKUP($B540,G2.PL1!$C$10:$AF$35,13,0)</f>
        <v>Viên</v>
      </c>
      <c r="O540" s="39">
        <v>11250</v>
      </c>
      <c r="P540" s="39">
        <v>11250</v>
      </c>
      <c r="Q540" s="39">
        <v>11250</v>
      </c>
      <c r="R540" s="39">
        <v>11250</v>
      </c>
      <c r="S540" s="40">
        <v>45000</v>
      </c>
      <c r="T540" s="19">
        <f>VLOOKUP($B540,G2.PL1!$C$10:$AF$35,17,0)</f>
        <v>950</v>
      </c>
      <c r="U540" s="18">
        <f t="shared" si="16"/>
        <v>42750000</v>
      </c>
      <c r="V540" s="19" t="str">
        <f>VLOOKUP($B540,G2.PL1!$C$10:$AF$35,30,0)</f>
        <v>Công ty Cổ phần Dược phẩm Thiết bị Y tế Hà Nội</v>
      </c>
      <c r="W540" s="17" t="s">
        <v>365</v>
      </c>
      <c r="X540" s="56" t="s">
        <v>264</v>
      </c>
      <c r="Y540" s="41" t="s">
        <v>366</v>
      </c>
      <c r="Z540" s="16"/>
      <c r="AA540" s="21" t="e">
        <f>VLOOKUP(W540,#REF!,2,0)</f>
        <v>#REF!</v>
      </c>
      <c r="AB540" s="16"/>
    </row>
    <row r="541" spans="1:28" ht="60">
      <c r="A541" s="38">
        <v>12</v>
      </c>
      <c r="B541" s="38" t="s">
        <v>54</v>
      </c>
      <c r="C541" s="17" t="str">
        <f>VLOOKUP(B541,G2.PL1!$C$10:$D$34,2,0)</f>
        <v>Raciper 20mg</v>
      </c>
      <c r="D541" s="17" t="str">
        <f>VLOOKUP($B541,G2.PL1!$C$10:$E$34,3,0)</f>
        <v xml:space="preserve">Esomeprazole (dưới dạng Esomeprazole magnesium vô định hình) </v>
      </c>
      <c r="E541" s="17" t="str">
        <f>VLOOKUP($B541,G2.PL1!$C$10:$F$34,4,0)</f>
        <v>20mg</v>
      </c>
      <c r="F541" s="17" t="str">
        <f>VLOOKUP($B541,G2.PL1!$C$10:$AF$35,5,0)</f>
        <v>Uống</v>
      </c>
      <c r="G541" s="17" t="str">
        <f>VLOOKUP($B541,G2.PL1!$C$10:$AF$35,6,0)</f>
        <v>Viên nén bao phim kháng acid dạ dày</v>
      </c>
      <c r="H541" s="17" t="str">
        <f>VLOOKUP($B541,G2.PL1!$C$10:$AF$35,7,0)</f>
        <v>Hộp 2 vỉ x 7 viên; Hộp 4 vỉ x 7 viên</v>
      </c>
      <c r="I541" s="38" t="s">
        <v>13</v>
      </c>
      <c r="J541" s="17" t="str">
        <f>VLOOKUP($B541,G2.PL1!$C$10:$AF$35,9,0)</f>
        <v>24 tháng</v>
      </c>
      <c r="K541" s="17" t="str">
        <f>VLOOKUP($B541,G2.PL1!$C$10:$AF$35,10,0)</f>
        <v>VN-16032-12</v>
      </c>
      <c r="L541" s="17" t="str">
        <f>VLOOKUP($B541,G2.PL1!$C$10:$AF$35,11,0)</f>
        <v>Sun Pharmaceutical Industries Limited</v>
      </c>
      <c r="M541" s="17" t="str">
        <f>VLOOKUP($B541,G2.PL1!$C$10:$AF$35,12,0)</f>
        <v>Ấn Độ</v>
      </c>
      <c r="N541" s="17" t="str">
        <f>VLOOKUP($B541,G2.PL1!$C$10:$AF$35,13,0)</f>
        <v>Viên</v>
      </c>
      <c r="O541" s="39">
        <v>30000</v>
      </c>
      <c r="P541" s="39">
        <v>30000</v>
      </c>
      <c r="Q541" s="39">
        <v>30000</v>
      </c>
      <c r="R541" s="39">
        <v>30000</v>
      </c>
      <c r="S541" s="40">
        <v>120000</v>
      </c>
      <c r="T541" s="19">
        <f>VLOOKUP($B541,G2.PL1!$C$10:$AF$35,17,0)</f>
        <v>950</v>
      </c>
      <c r="U541" s="18">
        <f t="shared" si="16"/>
        <v>114000000</v>
      </c>
      <c r="V541" s="19" t="str">
        <f>VLOOKUP($B541,G2.PL1!$C$10:$AF$35,30,0)</f>
        <v>Công ty Cổ phần Dược phẩm Thiết bị Y tế Hà Nội</v>
      </c>
      <c r="W541" s="17" t="s">
        <v>639</v>
      </c>
      <c r="X541" s="56" t="s">
        <v>264</v>
      </c>
      <c r="Y541" s="41" t="s">
        <v>640</v>
      </c>
      <c r="Z541" s="16"/>
      <c r="AA541" s="21" t="e">
        <f>VLOOKUP(W541,#REF!,2,0)</f>
        <v>#REF!</v>
      </c>
      <c r="AB541" s="16"/>
    </row>
    <row r="542" spans="1:28" ht="60">
      <c r="A542" s="38">
        <v>12</v>
      </c>
      <c r="B542" s="38" t="s">
        <v>54</v>
      </c>
      <c r="C542" s="17" t="str">
        <f>VLOOKUP(B542,G2.PL1!$C$10:$D$34,2,0)</f>
        <v>Raciper 20mg</v>
      </c>
      <c r="D542" s="17" t="str">
        <f>VLOOKUP($B542,G2.PL1!$C$10:$E$34,3,0)</f>
        <v xml:space="preserve">Esomeprazole (dưới dạng Esomeprazole magnesium vô định hình) </v>
      </c>
      <c r="E542" s="17" t="str">
        <f>VLOOKUP($B542,G2.PL1!$C$10:$F$34,4,0)</f>
        <v>20mg</v>
      </c>
      <c r="F542" s="17" t="str">
        <f>VLOOKUP($B542,G2.PL1!$C$10:$AF$35,5,0)</f>
        <v>Uống</v>
      </c>
      <c r="G542" s="17" t="str">
        <f>VLOOKUP($B542,G2.PL1!$C$10:$AF$35,6,0)</f>
        <v>Viên nén bao phim kháng acid dạ dày</v>
      </c>
      <c r="H542" s="17" t="str">
        <f>VLOOKUP($B542,G2.PL1!$C$10:$AF$35,7,0)</f>
        <v>Hộp 2 vỉ x 7 viên; Hộp 4 vỉ x 7 viên</v>
      </c>
      <c r="I542" s="38" t="s">
        <v>13</v>
      </c>
      <c r="J542" s="17" t="str">
        <f>VLOOKUP($B542,G2.PL1!$C$10:$AF$35,9,0)</f>
        <v>24 tháng</v>
      </c>
      <c r="K542" s="17" t="str">
        <f>VLOOKUP($B542,G2.PL1!$C$10:$AF$35,10,0)</f>
        <v>VN-16032-12</v>
      </c>
      <c r="L542" s="17" t="str">
        <f>VLOOKUP($B542,G2.PL1!$C$10:$AF$35,11,0)</f>
        <v>Sun Pharmaceutical Industries Limited</v>
      </c>
      <c r="M542" s="17" t="str">
        <f>VLOOKUP($B542,G2.PL1!$C$10:$AF$35,12,0)</f>
        <v>Ấn Độ</v>
      </c>
      <c r="N542" s="17" t="str">
        <f>VLOOKUP($B542,G2.PL1!$C$10:$AF$35,13,0)</f>
        <v>Viên</v>
      </c>
      <c r="O542" s="39">
        <v>1000</v>
      </c>
      <c r="P542" s="39">
        <v>1000</v>
      </c>
      <c r="Q542" s="39">
        <v>1000</v>
      </c>
      <c r="R542" s="39">
        <v>0</v>
      </c>
      <c r="S542" s="40">
        <v>3000</v>
      </c>
      <c r="T542" s="19">
        <f>VLOOKUP($B542,G2.PL1!$C$10:$AF$35,17,0)</f>
        <v>950</v>
      </c>
      <c r="U542" s="18">
        <f t="shared" si="16"/>
        <v>2850000</v>
      </c>
      <c r="V542" s="19" t="str">
        <f>VLOOKUP($B542,G2.PL1!$C$10:$AF$35,30,0)</f>
        <v>Công ty Cổ phần Dược phẩm Thiết bị Y tế Hà Nội</v>
      </c>
      <c r="W542" s="17" t="s">
        <v>774</v>
      </c>
      <c r="X542" s="56" t="s">
        <v>264</v>
      </c>
      <c r="Y542" s="41" t="s">
        <v>775</v>
      </c>
      <c r="Z542" s="16"/>
      <c r="AA542" s="21" t="e">
        <f>VLOOKUP(W542,#REF!,2,0)</f>
        <v>#REF!</v>
      </c>
      <c r="AB542" s="16"/>
    </row>
    <row r="543" spans="1:28" ht="60">
      <c r="A543" s="38">
        <v>12</v>
      </c>
      <c r="B543" s="38" t="s">
        <v>54</v>
      </c>
      <c r="C543" s="17" t="str">
        <f>VLOOKUP(B543,G2.PL1!$C$10:$D$34,2,0)</f>
        <v>Raciper 20mg</v>
      </c>
      <c r="D543" s="17" t="str">
        <f>VLOOKUP($B543,G2.PL1!$C$10:$E$34,3,0)</f>
        <v xml:space="preserve">Esomeprazole (dưới dạng Esomeprazole magnesium vô định hình) </v>
      </c>
      <c r="E543" s="17" t="str">
        <f>VLOOKUP($B543,G2.PL1!$C$10:$F$34,4,0)</f>
        <v>20mg</v>
      </c>
      <c r="F543" s="17" t="str">
        <f>VLOOKUP($B543,G2.PL1!$C$10:$AF$35,5,0)</f>
        <v>Uống</v>
      </c>
      <c r="G543" s="17" t="str">
        <f>VLOOKUP($B543,G2.PL1!$C$10:$AF$35,6,0)</f>
        <v>Viên nén bao phim kháng acid dạ dày</v>
      </c>
      <c r="H543" s="17" t="str">
        <f>VLOOKUP($B543,G2.PL1!$C$10:$AF$35,7,0)</f>
        <v>Hộp 2 vỉ x 7 viên; Hộp 4 vỉ x 7 viên</v>
      </c>
      <c r="I543" s="38" t="s">
        <v>13</v>
      </c>
      <c r="J543" s="17" t="str">
        <f>VLOOKUP($B543,G2.PL1!$C$10:$AF$35,9,0)</f>
        <v>24 tháng</v>
      </c>
      <c r="K543" s="17" t="str">
        <f>VLOOKUP($B543,G2.PL1!$C$10:$AF$35,10,0)</f>
        <v>VN-16032-12</v>
      </c>
      <c r="L543" s="17" t="str">
        <f>VLOOKUP($B543,G2.PL1!$C$10:$AF$35,11,0)</f>
        <v>Sun Pharmaceutical Industries Limited</v>
      </c>
      <c r="M543" s="17" t="str">
        <f>VLOOKUP($B543,G2.PL1!$C$10:$AF$35,12,0)</f>
        <v>Ấn Độ</v>
      </c>
      <c r="N543" s="17" t="str">
        <f>VLOOKUP($B543,G2.PL1!$C$10:$AF$35,13,0)</f>
        <v>Viên</v>
      </c>
      <c r="O543" s="39">
        <v>5000</v>
      </c>
      <c r="P543" s="39">
        <v>6000</v>
      </c>
      <c r="Q543" s="39">
        <v>5000</v>
      </c>
      <c r="R543" s="39">
        <v>6000</v>
      </c>
      <c r="S543" s="40">
        <v>22000</v>
      </c>
      <c r="T543" s="19">
        <f>VLOOKUP($B543,G2.PL1!$C$10:$AF$35,17,0)</f>
        <v>950</v>
      </c>
      <c r="U543" s="18">
        <f t="shared" si="16"/>
        <v>20900000</v>
      </c>
      <c r="V543" s="19" t="str">
        <f>VLOOKUP($B543,G2.PL1!$C$10:$AF$35,30,0)</f>
        <v>Công ty Cổ phần Dược phẩm Thiết bị Y tế Hà Nội</v>
      </c>
      <c r="W543" s="17" t="s">
        <v>548</v>
      </c>
      <c r="X543" s="56" t="s">
        <v>264</v>
      </c>
      <c r="Y543" s="41" t="s">
        <v>549</v>
      </c>
      <c r="Z543" s="16"/>
      <c r="AA543" s="21" t="e">
        <f>VLOOKUP(W543,#REF!,2,0)</f>
        <v>#REF!</v>
      </c>
      <c r="AB543" s="16"/>
    </row>
    <row r="544" spans="1:28" ht="60">
      <c r="A544" s="38">
        <v>12</v>
      </c>
      <c r="B544" s="38" t="s">
        <v>54</v>
      </c>
      <c r="C544" s="17" t="str">
        <f>VLOOKUP(B544,G2.PL1!$C$10:$D$34,2,0)</f>
        <v>Raciper 20mg</v>
      </c>
      <c r="D544" s="17" t="str">
        <f>VLOOKUP($B544,G2.PL1!$C$10:$E$34,3,0)</f>
        <v xml:space="preserve">Esomeprazole (dưới dạng Esomeprazole magnesium vô định hình) </v>
      </c>
      <c r="E544" s="17" t="str">
        <f>VLOOKUP($B544,G2.PL1!$C$10:$F$34,4,0)</f>
        <v>20mg</v>
      </c>
      <c r="F544" s="17" t="str">
        <f>VLOOKUP($B544,G2.PL1!$C$10:$AF$35,5,0)</f>
        <v>Uống</v>
      </c>
      <c r="G544" s="17" t="str">
        <f>VLOOKUP($B544,G2.PL1!$C$10:$AF$35,6,0)</f>
        <v>Viên nén bao phim kháng acid dạ dày</v>
      </c>
      <c r="H544" s="17" t="str">
        <f>VLOOKUP($B544,G2.PL1!$C$10:$AF$35,7,0)</f>
        <v>Hộp 2 vỉ x 7 viên; Hộp 4 vỉ x 7 viên</v>
      </c>
      <c r="I544" s="38" t="s">
        <v>13</v>
      </c>
      <c r="J544" s="17" t="str">
        <f>VLOOKUP($B544,G2.PL1!$C$10:$AF$35,9,0)</f>
        <v>24 tháng</v>
      </c>
      <c r="K544" s="17" t="str">
        <f>VLOOKUP($B544,G2.PL1!$C$10:$AF$35,10,0)</f>
        <v>VN-16032-12</v>
      </c>
      <c r="L544" s="17" t="str">
        <f>VLOOKUP($B544,G2.PL1!$C$10:$AF$35,11,0)</f>
        <v>Sun Pharmaceutical Industries Limited</v>
      </c>
      <c r="M544" s="17" t="str">
        <f>VLOOKUP($B544,G2.PL1!$C$10:$AF$35,12,0)</f>
        <v>Ấn Độ</v>
      </c>
      <c r="N544" s="17" t="str">
        <f>VLOOKUP($B544,G2.PL1!$C$10:$AF$35,13,0)</f>
        <v>Viên</v>
      </c>
      <c r="O544" s="39">
        <v>9750</v>
      </c>
      <c r="P544" s="39">
        <v>9750</v>
      </c>
      <c r="Q544" s="39">
        <v>9750</v>
      </c>
      <c r="R544" s="39">
        <v>9750</v>
      </c>
      <c r="S544" s="40">
        <v>39000</v>
      </c>
      <c r="T544" s="19">
        <f>VLOOKUP($B544,G2.PL1!$C$10:$AF$35,17,0)</f>
        <v>950</v>
      </c>
      <c r="U544" s="18">
        <f t="shared" si="16"/>
        <v>37050000</v>
      </c>
      <c r="V544" s="19" t="str">
        <f>VLOOKUP($B544,G2.PL1!$C$10:$AF$35,30,0)</f>
        <v>Công ty Cổ phần Dược phẩm Thiết bị Y tế Hà Nội</v>
      </c>
      <c r="W544" s="17" t="s">
        <v>550</v>
      </c>
      <c r="X544" s="56" t="s">
        <v>264</v>
      </c>
      <c r="Y544" s="41" t="s">
        <v>551</v>
      </c>
      <c r="Z544" s="16"/>
      <c r="AA544" s="21" t="e">
        <f>VLOOKUP(W544,#REF!,2,0)</f>
        <v>#REF!</v>
      </c>
      <c r="AB544" s="16"/>
    </row>
    <row r="545" spans="1:28" ht="60">
      <c r="A545" s="38">
        <v>12</v>
      </c>
      <c r="B545" s="38" t="s">
        <v>54</v>
      </c>
      <c r="C545" s="17" t="str">
        <f>VLOOKUP(B545,G2.PL1!$C$10:$D$34,2,0)</f>
        <v>Raciper 20mg</v>
      </c>
      <c r="D545" s="17" t="str">
        <f>VLOOKUP($B545,G2.PL1!$C$10:$E$34,3,0)</f>
        <v xml:space="preserve">Esomeprazole (dưới dạng Esomeprazole magnesium vô định hình) </v>
      </c>
      <c r="E545" s="17" t="str">
        <f>VLOOKUP($B545,G2.PL1!$C$10:$F$34,4,0)</f>
        <v>20mg</v>
      </c>
      <c r="F545" s="17" t="str">
        <f>VLOOKUP($B545,G2.PL1!$C$10:$AF$35,5,0)</f>
        <v>Uống</v>
      </c>
      <c r="G545" s="17" t="str">
        <f>VLOOKUP($B545,G2.PL1!$C$10:$AF$35,6,0)</f>
        <v>Viên nén bao phim kháng acid dạ dày</v>
      </c>
      <c r="H545" s="17" t="str">
        <f>VLOOKUP($B545,G2.PL1!$C$10:$AF$35,7,0)</f>
        <v>Hộp 2 vỉ x 7 viên; Hộp 4 vỉ x 7 viên</v>
      </c>
      <c r="I545" s="38" t="s">
        <v>13</v>
      </c>
      <c r="J545" s="17" t="str">
        <f>VLOOKUP($B545,G2.PL1!$C$10:$AF$35,9,0)</f>
        <v>24 tháng</v>
      </c>
      <c r="K545" s="17" t="str">
        <f>VLOOKUP($B545,G2.PL1!$C$10:$AF$35,10,0)</f>
        <v>VN-16032-12</v>
      </c>
      <c r="L545" s="17" t="str">
        <f>VLOOKUP($B545,G2.PL1!$C$10:$AF$35,11,0)</f>
        <v>Sun Pharmaceutical Industries Limited</v>
      </c>
      <c r="M545" s="17" t="str">
        <f>VLOOKUP($B545,G2.PL1!$C$10:$AF$35,12,0)</f>
        <v>Ấn Độ</v>
      </c>
      <c r="N545" s="17" t="str">
        <f>VLOOKUP($B545,G2.PL1!$C$10:$AF$35,13,0)</f>
        <v>Viên</v>
      </c>
      <c r="O545" s="39">
        <v>5000</v>
      </c>
      <c r="P545" s="39">
        <v>5000</v>
      </c>
      <c r="Q545" s="39">
        <v>5000</v>
      </c>
      <c r="R545" s="39">
        <v>5000</v>
      </c>
      <c r="S545" s="40">
        <v>20000</v>
      </c>
      <c r="T545" s="19">
        <f>VLOOKUP($B545,G2.PL1!$C$10:$AF$35,17,0)</f>
        <v>950</v>
      </c>
      <c r="U545" s="18">
        <f t="shared" si="16"/>
        <v>19000000</v>
      </c>
      <c r="V545" s="19" t="str">
        <f>VLOOKUP($B545,G2.PL1!$C$10:$AF$35,30,0)</f>
        <v>Công ty Cổ phần Dược phẩm Thiết bị Y tế Hà Nội</v>
      </c>
      <c r="W545" s="17" t="s">
        <v>645</v>
      </c>
      <c r="X545" s="56" t="s">
        <v>264</v>
      </c>
      <c r="Y545" s="41" t="s">
        <v>646</v>
      </c>
      <c r="Z545" s="16"/>
      <c r="AA545" s="21" t="e">
        <f>VLOOKUP(W545,#REF!,2,0)</f>
        <v>#REF!</v>
      </c>
      <c r="AB545" s="16"/>
    </row>
    <row r="546" spans="1:28" ht="60">
      <c r="A546" s="38">
        <v>12</v>
      </c>
      <c r="B546" s="38" t="s">
        <v>54</v>
      </c>
      <c r="C546" s="17" t="str">
        <f>VLOOKUP(B546,G2.PL1!$C$10:$D$34,2,0)</f>
        <v>Raciper 20mg</v>
      </c>
      <c r="D546" s="17" t="str">
        <f>VLOOKUP($B546,G2.PL1!$C$10:$E$34,3,0)</f>
        <v xml:space="preserve">Esomeprazole (dưới dạng Esomeprazole magnesium vô định hình) </v>
      </c>
      <c r="E546" s="17" t="str">
        <f>VLOOKUP($B546,G2.PL1!$C$10:$F$34,4,0)</f>
        <v>20mg</v>
      </c>
      <c r="F546" s="17" t="str">
        <f>VLOOKUP($B546,G2.PL1!$C$10:$AF$35,5,0)</f>
        <v>Uống</v>
      </c>
      <c r="G546" s="17" t="str">
        <f>VLOOKUP($B546,G2.PL1!$C$10:$AF$35,6,0)</f>
        <v>Viên nén bao phim kháng acid dạ dày</v>
      </c>
      <c r="H546" s="17" t="str">
        <f>VLOOKUP($B546,G2.PL1!$C$10:$AF$35,7,0)</f>
        <v>Hộp 2 vỉ x 7 viên; Hộp 4 vỉ x 7 viên</v>
      </c>
      <c r="I546" s="38" t="s">
        <v>13</v>
      </c>
      <c r="J546" s="17" t="str">
        <f>VLOOKUP($B546,G2.PL1!$C$10:$AF$35,9,0)</f>
        <v>24 tháng</v>
      </c>
      <c r="K546" s="17" t="str">
        <f>VLOOKUP($B546,G2.PL1!$C$10:$AF$35,10,0)</f>
        <v>VN-16032-12</v>
      </c>
      <c r="L546" s="17" t="str">
        <f>VLOOKUP($B546,G2.PL1!$C$10:$AF$35,11,0)</f>
        <v>Sun Pharmaceutical Industries Limited</v>
      </c>
      <c r="M546" s="17" t="str">
        <f>VLOOKUP($B546,G2.PL1!$C$10:$AF$35,12,0)</f>
        <v>Ấn Độ</v>
      </c>
      <c r="N546" s="17" t="str">
        <f>VLOOKUP($B546,G2.PL1!$C$10:$AF$35,13,0)</f>
        <v>Viên</v>
      </c>
      <c r="O546" s="39">
        <v>2250</v>
      </c>
      <c r="P546" s="39">
        <v>2250</v>
      </c>
      <c r="Q546" s="39">
        <v>2250</v>
      </c>
      <c r="R546" s="39">
        <v>2250</v>
      </c>
      <c r="S546" s="40">
        <v>9000</v>
      </c>
      <c r="T546" s="19">
        <f>VLOOKUP($B546,G2.PL1!$C$10:$AF$35,17,0)</f>
        <v>950</v>
      </c>
      <c r="U546" s="18">
        <f t="shared" si="16"/>
        <v>8550000</v>
      </c>
      <c r="V546" s="19" t="str">
        <f>VLOOKUP($B546,G2.PL1!$C$10:$AF$35,30,0)</f>
        <v>Công ty Cổ phần Dược phẩm Thiết bị Y tế Hà Nội</v>
      </c>
      <c r="W546" s="17" t="s">
        <v>647</v>
      </c>
      <c r="X546" s="56" t="s">
        <v>264</v>
      </c>
      <c r="Y546" s="41" t="s">
        <v>648</v>
      </c>
      <c r="Z546" s="16"/>
      <c r="AA546" s="21" t="e">
        <f>VLOOKUP(W546,#REF!,2,0)</f>
        <v>#REF!</v>
      </c>
      <c r="AB546" s="16"/>
    </row>
    <row r="547" spans="1:28" ht="60">
      <c r="A547" s="38">
        <v>12</v>
      </c>
      <c r="B547" s="38" t="s">
        <v>54</v>
      </c>
      <c r="C547" s="17" t="str">
        <f>VLOOKUP(B547,G2.PL1!$C$10:$D$34,2,0)</f>
        <v>Raciper 20mg</v>
      </c>
      <c r="D547" s="17" t="str">
        <f>VLOOKUP($B547,G2.PL1!$C$10:$E$34,3,0)</f>
        <v xml:space="preserve">Esomeprazole (dưới dạng Esomeprazole magnesium vô định hình) </v>
      </c>
      <c r="E547" s="17" t="str">
        <f>VLOOKUP($B547,G2.PL1!$C$10:$F$34,4,0)</f>
        <v>20mg</v>
      </c>
      <c r="F547" s="17" t="str">
        <f>VLOOKUP($B547,G2.PL1!$C$10:$AF$35,5,0)</f>
        <v>Uống</v>
      </c>
      <c r="G547" s="17" t="str">
        <f>VLOOKUP($B547,G2.PL1!$C$10:$AF$35,6,0)</f>
        <v>Viên nén bao phim kháng acid dạ dày</v>
      </c>
      <c r="H547" s="17" t="str">
        <f>VLOOKUP($B547,G2.PL1!$C$10:$AF$35,7,0)</f>
        <v>Hộp 2 vỉ x 7 viên; Hộp 4 vỉ x 7 viên</v>
      </c>
      <c r="I547" s="38" t="s">
        <v>13</v>
      </c>
      <c r="J547" s="17" t="str">
        <f>VLOOKUP($B547,G2.PL1!$C$10:$AF$35,9,0)</f>
        <v>24 tháng</v>
      </c>
      <c r="K547" s="17" t="str">
        <f>VLOOKUP($B547,G2.PL1!$C$10:$AF$35,10,0)</f>
        <v>VN-16032-12</v>
      </c>
      <c r="L547" s="17" t="str">
        <f>VLOOKUP($B547,G2.PL1!$C$10:$AF$35,11,0)</f>
        <v>Sun Pharmaceutical Industries Limited</v>
      </c>
      <c r="M547" s="17" t="str">
        <f>VLOOKUP($B547,G2.PL1!$C$10:$AF$35,12,0)</f>
        <v>Ấn Độ</v>
      </c>
      <c r="N547" s="17" t="str">
        <f>VLOOKUP($B547,G2.PL1!$C$10:$AF$35,13,0)</f>
        <v>Viên</v>
      </c>
      <c r="O547" s="39">
        <v>3000</v>
      </c>
      <c r="P547" s="39">
        <v>3000</v>
      </c>
      <c r="Q547" s="39">
        <v>3000</v>
      </c>
      <c r="R547" s="39">
        <v>3000</v>
      </c>
      <c r="S547" s="40">
        <v>12000</v>
      </c>
      <c r="T547" s="19">
        <f>VLOOKUP($B547,G2.PL1!$C$10:$AF$35,17,0)</f>
        <v>950</v>
      </c>
      <c r="U547" s="18">
        <f t="shared" si="16"/>
        <v>11400000</v>
      </c>
      <c r="V547" s="19" t="str">
        <f>VLOOKUP($B547,G2.PL1!$C$10:$AF$35,30,0)</f>
        <v>Công ty Cổ phần Dược phẩm Thiết bị Y tế Hà Nội</v>
      </c>
      <c r="W547" s="17" t="s">
        <v>556</v>
      </c>
      <c r="X547" s="56" t="s">
        <v>264</v>
      </c>
      <c r="Y547" s="41" t="s">
        <v>557</v>
      </c>
      <c r="Z547" s="16"/>
      <c r="AA547" s="21" t="e">
        <f>VLOOKUP(W547,#REF!,2,0)</f>
        <v>#REF!</v>
      </c>
      <c r="AB547" s="16"/>
    </row>
    <row r="548" spans="1:28" ht="60">
      <c r="A548" s="38">
        <v>12</v>
      </c>
      <c r="B548" s="38" t="s">
        <v>54</v>
      </c>
      <c r="C548" s="17" t="str">
        <f>VLOOKUP(B548,G2.PL1!$C$10:$D$34,2,0)</f>
        <v>Raciper 20mg</v>
      </c>
      <c r="D548" s="17" t="str">
        <f>VLOOKUP($B548,G2.PL1!$C$10:$E$34,3,0)</f>
        <v xml:space="preserve">Esomeprazole (dưới dạng Esomeprazole magnesium vô định hình) </v>
      </c>
      <c r="E548" s="17" t="str">
        <f>VLOOKUP($B548,G2.PL1!$C$10:$F$34,4,0)</f>
        <v>20mg</v>
      </c>
      <c r="F548" s="17" t="str">
        <f>VLOOKUP($B548,G2.PL1!$C$10:$AF$35,5,0)</f>
        <v>Uống</v>
      </c>
      <c r="G548" s="17" t="str">
        <f>VLOOKUP($B548,G2.PL1!$C$10:$AF$35,6,0)</f>
        <v>Viên nén bao phim kháng acid dạ dày</v>
      </c>
      <c r="H548" s="17" t="str">
        <f>VLOOKUP($B548,G2.PL1!$C$10:$AF$35,7,0)</f>
        <v>Hộp 2 vỉ x 7 viên; Hộp 4 vỉ x 7 viên</v>
      </c>
      <c r="I548" s="38" t="s">
        <v>13</v>
      </c>
      <c r="J548" s="17" t="str">
        <f>VLOOKUP($B548,G2.PL1!$C$10:$AF$35,9,0)</f>
        <v>24 tháng</v>
      </c>
      <c r="K548" s="17" t="str">
        <f>VLOOKUP($B548,G2.PL1!$C$10:$AF$35,10,0)</f>
        <v>VN-16032-12</v>
      </c>
      <c r="L548" s="17" t="str">
        <f>VLOOKUP($B548,G2.PL1!$C$10:$AF$35,11,0)</f>
        <v>Sun Pharmaceutical Industries Limited</v>
      </c>
      <c r="M548" s="17" t="str">
        <f>VLOOKUP($B548,G2.PL1!$C$10:$AF$35,12,0)</f>
        <v>Ấn Độ</v>
      </c>
      <c r="N548" s="17" t="str">
        <f>VLOOKUP($B548,G2.PL1!$C$10:$AF$35,13,0)</f>
        <v>Viên</v>
      </c>
      <c r="O548" s="39">
        <v>25000</v>
      </c>
      <c r="P548" s="39">
        <v>25000</v>
      </c>
      <c r="Q548" s="39">
        <v>25000</v>
      </c>
      <c r="R548" s="39">
        <v>25000</v>
      </c>
      <c r="S548" s="40">
        <v>100000</v>
      </c>
      <c r="T548" s="19">
        <f>VLOOKUP($B548,G2.PL1!$C$10:$AF$35,17,0)</f>
        <v>950</v>
      </c>
      <c r="U548" s="18">
        <f t="shared" si="16"/>
        <v>95000000</v>
      </c>
      <c r="V548" s="19" t="str">
        <f>VLOOKUP($B548,G2.PL1!$C$10:$AF$35,30,0)</f>
        <v>Công ty Cổ phần Dược phẩm Thiết bị Y tế Hà Nội</v>
      </c>
      <c r="W548" s="17" t="s">
        <v>558</v>
      </c>
      <c r="X548" s="56" t="s">
        <v>264</v>
      </c>
      <c r="Y548" s="41" t="s">
        <v>559</v>
      </c>
      <c r="Z548" s="16"/>
      <c r="AA548" s="21" t="e">
        <f>VLOOKUP(W548,#REF!,2,0)</f>
        <v>#REF!</v>
      </c>
      <c r="AB548" s="16"/>
    </row>
    <row r="549" spans="1:28" ht="60">
      <c r="A549" s="38">
        <v>12</v>
      </c>
      <c r="B549" s="38" t="s">
        <v>54</v>
      </c>
      <c r="C549" s="17" t="str">
        <f>VLOOKUP(B549,G2.PL1!$C$10:$D$34,2,0)</f>
        <v>Raciper 20mg</v>
      </c>
      <c r="D549" s="17" t="str">
        <f>VLOOKUP($B549,G2.PL1!$C$10:$E$34,3,0)</f>
        <v xml:space="preserve">Esomeprazole (dưới dạng Esomeprazole magnesium vô định hình) </v>
      </c>
      <c r="E549" s="17" t="str">
        <f>VLOOKUP($B549,G2.PL1!$C$10:$F$34,4,0)</f>
        <v>20mg</v>
      </c>
      <c r="F549" s="17" t="str">
        <f>VLOOKUP($B549,G2.PL1!$C$10:$AF$35,5,0)</f>
        <v>Uống</v>
      </c>
      <c r="G549" s="17" t="str">
        <f>VLOOKUP($B549,G2.PL1!$C$10:$AF$35,6,0)</f>
        <v>Viên nén bao phim kháng acid dạ dày</v>
      </c>
      <c r="H549" s="17" t="str">
        <f>VLOOKUP($B549,G2.PL1!$C$10:$AF$35,7,0)</f>
        <v>Hộp 2 vỉ x 7 viên; Hộp 4 vỉ x 7 viên</v>
      </c>
      <c r="I549" s="38" t="s">
        <v>13</v>
      </c>
      <c r="J549" s="17" t="str">
        <f>VLOOKUP($B549,G2.PL1!$C$10:$AF$35,9,0)</f>
        <v>24 tháng</v>
      </c>
      <c r="K549" s="17" t="str">
        <f>VLOOKUP($B549,G2.PL1!$C$10:$AF$35,10,0)</f>
        <v>VN-16032-12</v>
      </c>
      <c r="L549" s="17" t="str">
        <f>VLOOKUP($B549,G2.PL1!$C$10:$AF$35,11,0)</f>
        <v>Sun Pharmaceutical Industries Limited</v>
      </c>
      <c r="M549" s="17" t="str">
        <f>VLOOKUP($B549,G2.PL1!$C$10:$AF$35,12,0)</f>
        <v>Ấn Độ</v>
      </c>
      <c r="N549" s="17" t="str">
        <f>VLOOKUP($B549,G2.PL1!$C$10:$AF$35,13,0)</f>
        <v>Viên</v>
      </c>
      <c r="O549" s="39">
        <v>12500</v>
      </c>
      <c r="P549" s="39">
        <v>12500</v>
      </c>
      <c r="Q549" s="39">
        <v>12500</v>
      </c>
      <c r="R549" s="39">
        <v>12500</v>
      </c>
      <c r="S549" s="40">
        <v>50000</v>
      </c>
      <c r="T549" s="19">
        <f>VLOOKUP($B549,G2.PL1!$C$10:$AF$35,17,0)</f>
        <v>950</v>
      </c>
      <c r="U549" s="18">
        <f t="shared" si="16"/>
        <v>47500000</v>
      </c>
      <c r="V549" s="19" t="str">
        <f>VLOOKUP($B549,G2.PL1!$C$10:$AF$35,30,0)</f>
        <v>Công ty Cổ phần Dược phẩm Thiết bị Y tế Hà Nội</v>
      </c>
      <c r="W549" s="17" t="s">
        <v>560</v>
      </c>
      <c r="X549" s="56" t="s">
        <v>264</v>
      </c>
      <c r="Y549" s="41" t="s">
        <v>561</v>
      </c>
      <c r="Z549" s="16"/>
      <c r="AA549" s="21" t="e">
        <f>VLOOKUP(W549,#REF!,2,0)</f>
        <v>#REF!</v>
      </c>
      <c r="AB549" s="16"/>
    </row>
    <row r="550" spans="1:28" ht="60">
      <c r="A550" s="38">
        <v>12</v>
      </c>
      <c r="B550" s="38" t="s">
        <v>54</v>
      </c>
      <c r="C550" s="17" t="str">
        <f>VLOOKUP(B550,G2.PL1!$C$10:$D$34,2,0)</f>
        <v>Raciper 20mg</v>
      </c>
      <c r="D550" s="17" t="str">
        <f>VLOOKUP($B550,G2.PL1!$C$10:$E$34,3,0)</f>
        <v xml:space="preserve">Esomeprazole (dưới dạng Esomeprazole magnesium vô định hình) </v>
      </c>
      <c r="E550" s="17" t="str">
        <f>VLOOKUP($B550,G2.PL1!$C$10:$F$34,4,0)</f>
        <v>20mg</v>
      </c>
      <c r="F550" s="17" t="str">
        <f>VLOOKUP($B550,G2.PL1!$C$10:$AF$35,5,0)</f>
        <v>Uống</v>
      </c>
      <c r="G550" s="17" t="str">
        <f>VLOOKUP($B550,G2.PL1!$C$10:$AF$35,6,0)</f>
        <v>Viên nén bao phim kháng acid dạ dày</v>
      </c>
      <c r="H550" s="17" t="str">
        <f>VLOOKUP($B550,G2.PL1!$C$10:$AF$35,7,0)</f>
        <v>Hộp 2 vỉ x 7 viên; Hộp 4 vỉ x 7 viên</v>
      </c>
      <c r="I550" s="38" t="s">
        <v>13</v>
      </c>
      <c r="J550" s="17" t="str">
        <f>VLOOKUP($B550,G2.PL1!$C$10:$AF$35,9,0)</f>
        <v>24 tháng</v>
      </c>
      <c r="K550" s="17" t="str">
        <f>VLOOKUP($B550,G2.PL1!$C$10:$AF$35,10,0)</f>
        <v>VN-16032-12</v>
      </c>
      <c r="L550" s="17" t="str">
        <f>VLOOKUP($B550,G2.PL1!$C$10:$AF$35,11,0)</f>
        <v>Sun Pharmaceutical Industries Limited</v>
      </c>
      <c r="M550" s="17" t="str">
        <f>VLOOKUP($B550,G2.PL1!$C$10:$AF$35,12,0)</f>
        <v>Ấn Độ</v>
      </c>
      <c r="N550" s="17" t="str">
        <f>VLOOKUP($B550,G2.PL1!$C$10:$AF$35,13,0)</f>
        <v>Viên</v>
      </c>
      <c r="O550" s="39">
        <v>15000</v>
      </c>
      <c r="P550" s="39">
        <v>15000</v>
      </c>
      <c r="Q550" s="39">
        <v>15000</v>
      </c>
      <c r="R550" s="39">
        <v>15000</v>
      </c>
      <c r="S550" s="40">
        <v>60000</v>
      </c>
      <c r="T550" s="19">
        <f>VLOOKUP($B550,G2.PL1!$C$10:$AF$35,17,0)</f>
        <v>950</v>
      </c>
      <c r="U550" s="18">
        <f t="shared" si="16"/>
        <v>57000000</v>
      </c>
      <c r="V550" s="19" t="str">
        <f>VLOOKUP($B550,G2.PL1!$C$10:$AF$35,30,0)</f>
        <v>Công ty Cổ phần Dược phẩm Thiết bị Y tế Hà Nội</v>
      </c>
      <c r="W550" s="17" t="s">
        <v>367</v>
      </c>
      <c r="X550" s="56" t="s">
        <v>368</v>
      </c>
      <c r="Y550" s="41" t="s">
        <v>369</v>
      </c>
      <c r="Z550" s="16"/>
      <c r="AA550" s="21" t="e">
        <f>VLOOKUP(W550,#REF!,2,0)</f>
        <v>#REF!</v>
      </c>
      <c r="AB550" s="16"/>
    </row>
    <row r="551" spans="1:28" ht="60">
      <c r="A551" s="38">
        <v>12</v>
      </c>
      <c r="B551" s="38" t="s">
        <v>54</v>
      </c>
      <c r="C551" s="17" t="str">
        <f>VLOOKUP(B551,G2.PL1!$C$10:$D$34,2,0)</f>
        <v>Raciper 20mg</v>
      </c>
      <c r="D551" s="17" t="str">
        <f>VLOOKUP($B551,G2.PL1!$C$10:$E$34,3,0)</f>
        <v xml:space="preserve">Esomeprazole (dưới dạng Esomeprazole magnesium vô định hình) </v>
      </c>
      <c r="E551" s="17" t="str">
        <f>VLOOKUP($B551,G2.PL1!$C$10:$F$34,4,0)</f>
        <v>20mg</v>
      </c>
      <c r="F551" s="17" t="str">
        <f>VLOOKUP($B551,G2.PL1!$C$10:$AF$35,5,0)</f>
        <v>Uống</v>
      </c>
      <c r="G551" s="17" t="str">
        <f>VLOOKUP($B551,G2.PL1!$C$10:$AF$35,6,0)</f>
        <v>Viên nén bao phim kháng acid dạ dày</v>
      </c>
      <c r="H551" s="17" t="str">
        <f>VLOOKUP($B551,G2.PL1!$C$10:$AF$35,7,0)</f>
        <v>Hộp 2 vỉ x 7 viên; Hộp 4 vỉ x 7 viên</v>
      </c>
      <c r="I551" s="38" t="s">
        <v>13</v>
      </c>
      <c r="J551" s="17" t="str">
        <f>VLOOKUP($B551,G2.PL1!$C$10:$AF$35,9,0)</f>
        <v>24 tháng</v>
      </c>
      <c r="K551" s="17" t="str">
        <f>VLOOKUP($B551,G2.PL1!$C$10:$AF$35,10,0)</f>
        <v>VN-16032-12</v>
      </c>
      <c r="L551" s="17" t="str">
        <f>VLOOKUP($B551,G2.PL1!$C$10:$AF$35,11,0)</f>
        <v>Sun Pharmaceutical Industries Limited</v>
      </c>
      <c r="M551" s="17" t="str">
        <f>VLOOKUP($B551,G2.PL1!$C$10:$AF$35,12,0)</f>
        <v>Ấn Độ</v>
      </c>
      <c r="N551" s="17" t="str">
        <f>VLOOKUP($B551,G2.PL1!$C$10:$AF$35,13,0)</f>
        <v>Viên</v>
      </c>
      <c r="O551" s="39">
        <v>2000</v>
      </c>
      <c r="P551" s="39">
        <v>2000</v>
      </c>
      <c r="Q551" s="39">
        <v>2000</v>
      </c>
      <c r="R551" s="39">
        <v>2000</v>
      </c>
      <c r="S551" s="40">
        <v>8000</v>
      </c>
      <c r="T551" s="19">
        <f>VLOOKUP($B551,G2.PL1!$C$10:$AF$35,17,0)</f>
        <v>950</v>
      </c>
      <c r="U551" s="18">
        <f t="shared" si="16"/>
        <v>7600000</v>
      </c>
      <c r="V551" s="19" t="str">
        <f>VLOOKUP($B551,G2.PL1!$C$10:$AF$35,30,0)</f>
        <v>Công ty Cổ phần Dược phẩm Thiết bị Y tế Hà Nội</v>
      </c>
      <c r="W551" s="17" t="s">
        <v>562</v>
      </c>
      <c r="X551" s="56" t="s">
        <v>368</v>
      </c>
      <c r="Y551" s="41" t="s">
        <v>563</v>
      </c>
      <c r="Z551" s="16"/>
      <c r="AA551" s="21" t="e">
        <f>VLOOKUP(W551,#REF!,2,0)</f>
        <v>#REF!</v>
      </c>
      <c r="AB551" s="16"/>
    </row>
    <row r="552" spans="1:28" ht="60">
      <c r="A552" s="38">
        <v>12</v>
      </c>
      <c r="B552" s="38" t="s">
        <v>54</v>
      </c>
      <c r="C552" s="17" t="str">
        <f>VLOOKUP(B552,G2.PL1!$C$10:$D$34,2,0)</f>
        <v>Raciper 20mg</v>
      </c>
      <c r="D552" s="17" t="str">
        <f>VLOOKUP($B552,G2.PL1!$C$10:$E$34,3,0)</f>
        <v xml:space="preserve">Esomeprazole (dưới dạng Esomeprazole magnesium vô định hình) </v>
      </c>
      <c r="E552" s="17" t="str">
        <f>VLOOKUP($B552,G2.PL1!$C$10:$F$34,4,0)</f>
        <v>20mg</v>
      </c>
      <c r="F552" s="17" t="str">
        <f>VLOOKUP($B552,G2.PL1!$C$10:$AF$35,5,0)</f>
        <v>Uống</v>
      </c>
      <c r="G552" s="17" t="str">
        <f>VLOOKUP($B552,G2.PL1!$C$10:$AF$35,6,0)</f>
        <v>Viên nén bao phim kháng acid dạ dày</v>
      </c>
      <c r="H552" s="17" t="str">
        <f>VLOOKUP($B552,G2.PL1!$C$10:$AF$35,7,0)</f>
        <v>Hộp 2 vỉ x 7 viên; Hộp 4 vỉ x 7 viên</v>
      </c>
      <c r="I552" s="38" t="s">
        <v>13</v>
      </c>
      <c r="J552" s="17" t="str">
        <f>VLOOKUP($B552,G2.PL1!$C$10:$AF$35,9,0)</f>
        <v>24 tháng</v>
      </c>
      <c r="K552" s="17" t="str">
        <f>VLOOKUP($B552,G2.PL1!$C$10:$AF$35,10,0)</f>
        <v>VN-16032-12</v>
      </c>
      <c r="L552" s="17" t="str">
        <f>VLOOKUP($B552,G2.PL1!$C$10:$AF$35,11,0)</f>
        <v>Sun Pharmaceutical Industries Limited</v>
      </c>
      <c r="M552" s="17" t="str">
        <f>VLOOKUP($B552,G2.PL1!$C$10:$AF$35,12,0)</f>
        <v>Ấn Độ</v>
      </c>
      <c r="N552" s="17" t="str">
        <f>VLOOKUP($B552,G2.PL1!$C$10:$AF$35,13,0)</f>
        <v>Viên</v>
      </c>
      <c r="O552" s="39">
        <v>5000</v>
      </c>
      <c r="P552" s="39">
        <v>5000</v>
      </c>
      <c r="Q552" s="39">
        <v>5000</v>
      </c>
      <c r="R552" s="39">
        <v>5000</v>
      </c>
      <c r="S552" s="40">
        <v>20000</v>
      </c>
      <c r="T552" s="19">
        <f>VLOOKUP($B552,G2.PL1!$C$10:$AF$35,17,0)</f>
        <v>950</v>
      </c>
      <c r="U552" s="18">
        <f t="shared" si="16"/>
        <v>19000000</v>
      </c>
      <c r="V552" s="19" t="str">
        <f>VLOOKUP($B552,G2.PL1!$C$10:$AF$35,30,0)</f>
        <v>Công ty Cổ phần Dược phẩm Thiết bị Y tế Hà Nội</v>
      </c>
      <c r="W552" s="17" t="s">
        <v>564</v>
      </c>
      <c r="X552" s="56" t="s">
        <v>368</v>
      </c>
      <c r="Y552" s="41" t="s">
        <v>565</v>
      </c>
      <c r="Z552" s="16"/>
      <c r="AA552" s="21" t="e">
        <f>VLOOKUP(W552,#REF!,2,0)</f>
        <v>#REF!</v>
      </c>
      <c r="AB552" s="16"/>
    </row>
    <row r="553" spans="1:28" ht="60">
      <c r="A553" s="38">
        <v>12</v>
      </c>
      <c r="B553" s="38" t="s">
        <v>54</v>
      </c>
      <c r="C553" s="17" t="str">
        <f>VLOOKUP(B553,G2.PL1!$C$10:$D$34,2,0)</f>
        <v>Raciper 20mg</v>
      </c>
      <c r="D553" s="17" t="str">
        <f>VLOOKUP($B553,G2.PL1!$C$10:$E$34,3,0)</f>
        <v xml:space="preserve">Esomeprazole (dưới dạng Esomeprazole magnesium vô định hình) </v>
      </c>
      <c r="E553" s="17" t="str">
        <f>VLOOKUP($B553,G2.PL1!$C$10:$F$34,4,0)</f>
        <v>20mg</v>
      </c>
      <c r="F553" s="17" t="str">
        <f>VLOOKUP($B553,G2.PL1!$C$10:$AF$35,5,0)</f>
        <v>Uống</v>
      </c>
      <c r="G553" s="17" t="str">
        <f>VLOOKUP($B553,G2.PL1!$C$10:$AF$35,6,0)</f>
        <v>Viên nén bao phim kháng acid dạ dày</v>
      </c>
      <c r="H553" s="17" t="str">
        <f>VLOOKUP($B553,G2.PL1!$C$10:$AF$35,7,0)</f>
        <v>Hộp 2 vỉ x 7 viên; Hộp 4 vỉ x 7 viên</v>
      </c>
      <c r="I553" s="38" t="s">
        <v>13</v>
      </c>
      <c r="J553" s="17" t="str">
        <f>VLOOKUP($B553,G2.PL1!$C$10:$AF$35,9,0)</f>
        <v>24 tháng</v>
      </c>
      <c r="K553" s="17" t="str">
        <f>VLOOKUP($B553,G2.PL1!$C$10:$AF$35,10,0)</f>
        <v>VN-16032-12</v>
      </c>
      <c r="L553" s="17" t="str">
        <f>VLOOKUP($B553,G2.PL1!$C$10:$AF$35,11,0)</f>
        <v>Sun Pharmaceutical Industries Limited</v>
      </c>
      <c r="M553" s="17" t="str">
        <f>VLOOKUP($B553,G2.PL1!$C$10:$AF$35,12,0)</f>
        <v>Ấn Độ</v>
      </c>
      <c r="N553" s="17" t="str">
        <f>VLOOKUP($B553,G2.PL1!$C$10:$AF$35,13,0)</f>
        <v>Viên</v>
      </c>
      <c r="O553" s="39">
        <v>500</v>
      </c>
      <c r="P553" s="39">
        <v>500</v>
      </c>
      <c r="Q553" s="39">
        <v>500</v>
      </c>
      <c r="R553" s="39">
        <v>500</v>
      </c>
      <c r="S553" s="40">
        <v>2000</v>
      </c>
      <c r="T553" s="19">
        <f>VLOOKUP($B553,G2.PL1!$C$10:$AF$35,17,0)</f>
        <v>950</v>
      </c>
      <c r="U553" s="18">
        <f t="shared" si="16"/>
        <v>1900000</v>
      </c>
      <c r="V553" s="19" t="str">
        <f>VLOOKUP($B553,G2.PL1!$C$10:$AF$35,30,0)</f>
        <v>Công ty Cổ phần Dược phẩm Thiết bị Y tế Hà Nội</v>
      </c>
      <c r="W553" s="17" t="s">
        <v>566</v>
      </c>
      <c r="X553" s="56" t="s">
        <v>267</v>
      </c>
      <c r="Y553" s="41" t="s">
        <v>567</v>
      </c>
      <c r="Z553" s="16"/>
      <c r="AA553" s="21" t="e">
        <f>VLOOKUP(W553,#REF!,2,0)</f>
        <v>#REF!</v>
      </c>
      <c r="AB553" s="16"/>
    </row>
    <row r="554" spans="1:28" ht="60">
      <c r="A554" s="38">
        <v>12</v>
      </c>
      <c r="B554" s="38" t="s">
        <v>54</v>
      </c>
      <c r="C554" s="17" t="str">
        <f>VLOOKUP(B554,G2.PL1!$C$10:$D$34,2,0)</f>
        <v>Raciper 20mg</v>
      </c>
      <c r="D554" s="17" t="str">
        <f>VLOOKUP($B554,G2.PL1!$C$10:$E$34,3,0)</f>
        <v xml:space="preserve">Esomeprazole (dưới dạng Esomeprazole magnesium vô định hình) </v>
      </c>
      <c r="E554" s="17" t="str">
        <f>VLOOKUP($B554,G2.PL1!$C$10:$F$34,4,0)</f>
        <v>20mg</v>
      </c>
      <c r="F554" s="17" t="str">
        <f>VLOOKUP($B554,G2.PL1!$C$10:$AF$35,5,0)</f>
        <v>Uống</v>
      </c>
      <c r="G554" s="17" t="str">
        <f>VLOOKUP($B554,G2.PL1!$C$10:$AF$35,6,0)</f>
        <v>Viên nén bao phim kháng acid dạ dày</v>
      </c>
      <c r="H554" s="17" t="str">
        <f>VLOOKUP($B554,G2.PL1!$C$10:$AF$35,7,0)</f>
        <v>Hộp 2 vỉ x 7 viên; Hộp 4 vỉ x 7 viên</v>
      </c>
      <c r="I554" s="38" t="s">
        <v>13</v>
      </c>
      <c r="J554" s="17" t="str">
        <f>VLOOKUP($B554,G2.PL1!$C$10:$AF$35,9,0)</f>
        <v>24 tháng</v>
      </c>
      <c r="K554" s="17" t="str">
        <f>VLOOKUP($B554,G2.PL1!$C$10:$AF$35,10,0)</f>
        <v>VN-16032-12</v>
      </c>
      <c r="L554" s="17" t="str">
        <f>VLOOKUP($B554,G2.PL1!$C$10:$AF$35,11,0)</f>
        <v>Sun Pharmaceutical Industries Limited</v>
      </c>
      <c r="M554" s="17" t="str">
        <f>VLOOKUP($B554,G2.PL1!$C$10:$AF$35,12,0)</f>
        <v>Ấn Độ</v>
      </c>
      <c r="N554" s="17" t="str">
        <f>VLOOKUP($B554,G2.PL1!$C$10:$AF$35,13,0)</f>
        <v>Viên</v>
      </c>
      <c r="O554" s="39">
        <v>10000</v>
      </c>
      <c r="P554" s="39">
        <v>10000</v>
      </c>
      <c r="Q554" s="39">
        <v>10000</v>
      </c>
      <c r="R554" s="39">
        <v>10000</v>
      </c>
      <c r="S554" s="40">
        <v>40000</v>
      </c>
      <c r="T554" s="19">
        <f>VLOOKUP($B554,G2.PL1!$C$10:$AF$35,17,0)</f>
        <v>950</v>
      </c>
      <c r="U554" s="18">
        <f t="shared" si="16"/>
        <v>38000000</v>
      </c>
      <c r="V554" s="19" t="str">
        <f>VLOOKUP($B554,G2.PL1!$C$10:$AF$35,30,0)</f>
        <v>Công ty Cổ phần Dược phẩm Thiết bị Y tế Hà Nội</v>
      </c>
      <c r="W554" s="17" t="s">
        <v>734</v>
      </c>
      <c r="X554" s="56" t="s">
        <v>267</v>
      </c>
      <c r="Y554" s="41" t="s">
        <v>735</v>
      </c>
      <c r="Z554" s="16"/>
      <c r="AA554" s="21" t="e">
        <f>VLOOKUP(W554,#REF!,2,0)</f>
        <v>#REF!</v>
      </c>
      <c r="AB554" s="16"/>
    </row>
    <row r="555" spans="1:28" ht="60">
      <c r="A555" s="38">
        <v>12</v>
      </c>
      <c r="B555" s="38" t="s">
        <v>54</v>
      </c>
      <c r="C555" s="17" t="str">
        <f>VLOOKUP(B555,G2.PL1!$C$10:$D$34,2,0)</f>
        <v>Raciper 20mg</v>
      </c>
      <c r="D555" s="17" t="str">
        <f>VLOOKUP($B555,G2.PL1!$C$10:$E$34,3,0)</f>
        <v xml:space="preserve">Esomeprazole (dưới dạng Esomeprazole magnesium vô định hình) </v>
      </c>
      <c r="E555" s="17" t="str">
        <f>VLOOKUP($B555,G2.PL1!$C$10:$F$34,4,0)</f>
        <v>20mg</v>
      </c>
      <c r="F555" s="17" t="str">
        <f>VLOOKUP($B555,G2.PL1!$C$10:$AF$35,5,0)</f>
        <v>Uống</v>
      </c>
      <c r="G555" s="17" t="str">
        <f>VLOOKUP($B555,G2.PL1!$C$10:$AF$35,6,0)</f>
        <v>Viên nén bao phim kháng acid dạ dày</v>
      </c>
      <c r="H555" s="17" t="str">
        <f>VLOOKUP($B555,G2.PL1!$C$10:$AF$35,7,0)</f>
        <v>Hộp 2 vỉ x 7 viên; Hộp 4 vỉ x 7 viên</v>
      </c>
      <c r="I555" s="38" t="s">
        <v>13</v>
      </c>
      <c r="J555" s="17" t="str">
        <f>VLOOKUP($B555,G2.PL1!$C$10:$AF$35,9,0)</f>
        <v>24 tháng</v>
      </c>
      <c r="K555" s="17" t="str">
        <f>VLOOKUP($B555,G2.PL1!$C$10:$AF$35,10,0)</f>
        <v>VN-16032-12</v>
      </c>
      <c r="L555" s="17" t="str">
        <f>VLOOKUP($B555,G2.PL1!$C$10:$AF$35,11,0)</f>
        <v>Sun Pharmaceutical Industries Limited</v>
      </c>
      <c r="M555" s="17" t="str">
        <f>VLOOKUP($B555,G2.PL1!$C$10:$AF$35,12,0)</f>
        <v>Ấn Độ</v>
      </c>
      <c r="N555" s="17" t="str">
        <f>VLOOKUP($B555,G2.PL1!$C$10:$AF$35,13,0)</f>
        <v>Viên</v>
      </c>
      <c r="O555" s="39">
        <v>1000</v>
      </c>
      <c r="P555" s="39">
        <v>1000</v>
      </c>
      <c r="Q555" s="39">
        <v>1000</v>
      </c>
      <c r="R555" s="39">
        <v>1000</v>
      </c>
      <c r="S555" s="40">
        <v>4000</v>
      </c>
      <c r="T555" s="19">
        <f>VLOOKUP($B555,G2.PL1!$C$10:$AF$35,17,0)</f>
        <v>950</v>
      </c>
      <c r="U555" s="18">
        <f t="shared" si="16"/>
        <v>3800000</v>
      </c>
      <c r="V555" s="19" t="str">
        <f>VLOOKUP($B555,G2.PL1!$C$10:$AF$35,30,0)</f>
        <v>Công ty Cổ phần Dược phẩm Thiết bị Y tế Hà Nội</v>
      </c>
      <c r="W555" s="17" t="s">
        <v>776</v>
      </c>
      <c r="X555" s="56" t="s">
        <v>267</v>
      </c>
      <c r="Y555" s="41" t="s">
        <v>777</v>
      </c>
      <c r="Z555" s="16"/>
      <c r="AA555" s="21" t="e">
        <f>VLOOKUP(W555,#REF!,2,0)</f>
        <v>#REF!</v>
      </c>
      <c r="AB555" s="16"/>
    </row>
    <row r="556" spans="1:28" ht="60">
      <c r="A556" s="38">
        <v>12</v>
      </c>
      <c r="B556" s="38" t="s">
        <v>54</v>
      </c>
      <c r="C556" s="17" t="str">
        <f>VLOOKUP(B556,G2.PL1!$C$10:$D$34,2,0)</f>
        <v>Raciper 20mg</v>
      </c>
      <c r="D556" s="17" t="str">
        <f>VLOOKUP($B556,G2.PL1!$C$10:$E$34,3,0)</f>
        <v xml:space="preserve">Esomeprazole (dưới dạng Esomeprazole magnesium vô định hình) </v>
      </c>
      <c r="E556" s="17" t="str">
        <f>VLOOKUP($B556,G2.PL1!$C$10:$F$34,4,0)</f>
        <v>20mg</v>
      </c>
      <c r="F556" s="17" t="str">
        <f>VLOOKUP($B556,G2.PL1!$C$10:$AF$35,5,0)</f>
        <v>Uống</v>
      </c>
      <c r="G556" s="17" t="str">
        <f>VLOOKUP($B556,G2.PL1!$C$10:$AF$35,6,0)</f>
        <v>Viên nén bao phim kháng acid dạ dày</v>
      </c>
      <c r="H556" s="17" t="str">
        <f>VLOOKUP($B556,G2.PL1!$C$10:$AF$35,7,0)</f>
        <v>Hộp 2 vỉ x 7 viên; Hộp 4 vỉ x 7 viên</v>
      </c>
      <c r="I556" s="38" t="s">
        <v>13</v>
      </c>
      <c r="J556" s="17" t="str">
        <f>VLOOKUP($B556,G2.PL1!$C$10:$AF$35,9,0)</f>
        <v>24 tháng</v>
      </c>
      <c r="K556" s="17" t="str">
        <f>VLOOKUP($B556,G2.PL1!$C$10:$AF$35,10,0)</f>
        <v>VN-16032-12</v>
      </c>
      <c r="L556" s="17" t="str">
        <f>VLOOKUP($B556,G2.PL1!$C$10:$AF$35,11,0)</f>
        <v>Sun Pharmaceutical Industries Limited</v>
      </c>
      <c r="M556" s="17" t="str">
        <f>VLOOKUP($B556,G2.PL1!$C$10:$AF$35,12,0)</f>
        <v>Ấn Độ</v>
      </c>
      <c r="N556" s="17" t="str">
        <f>VLOOKUP($B556,G2.PL1!$C$10:$AF$35,13,0)</f>
        <v>Viên</v>
      </c>
      <c r="O556" s="39">
        <v>5000</v>
      </c>
      <c r="P556" s="39">
        <v>5000</v>
      </c>
      <c r="Q556" s="39">
        <v>5000</v>
      </c>
      <c r="R556" s="39">
        <v>5000</v>
      </c>
      <c r="S556" s="40">
        <v>20000</v>
      </c>
      <c r="T556" s="19">
        <f>VLOOKUP($B556,G2.PL1!$C$10:$AF$35,17,0)</f>
        <v>950</v>
      </c>
      <c r="U556" s="18">
        <f t="shared" si="16"/>
        <v>19000000</v>
      </c>
      <c r="V556" s="19" t="str">
        <f>VLOOKUP($B556,G2.PL1!$C$10:$AF$35,30,0)</f>
        <v>Công ty Cổ phần Dược phẩm Thiết bị Y tế Hà Nội</v>
      </c>
      <c r="W556" s="17" t="s">
        <v>568</v>
      </c>
      <c r="X556" s="56" t="s">
        <v>267</v>
      </c>
      <c r="Y556" s="41" t="s">
        <v>569</v>
      </c>
      <c r="Z556" s="16"/>
      <c r="AA556" s="21" t="e">
        <f>VLOOKUP(W556,#REF!,2,0)</f>
        <v>#REF!</v>
      </c>
      <c r="AB556" s="16"/>
    </row>
    <row r="557" spans="1:28" ht="60">
      <c r="A557" s="38">
        <v>12</v>
      </c>
      <c r="B557" s="38" t="s">
        <v>54</v>
      </c>
      <c r="C557" s="17" t="str">
        <f>VLOOKUP(B557,G2.PL1!$C$10:$D$34,2,0)</f>
        <v>Raciper 20mg</v>
      </c>
      <c r="D557" s="17" t="str">
        <f>VLOOKUP($B557,G2.PL1!$C$10:$E$34,3,0)</f>
        <v xml:space="preserve">Esomeprazole (dưới dạng Esomeprazole magnesium vô định hình) </v>
      </c>
      <c r="E557" s="17" t="str">
        <f>VLOOKUP($B557,G2.PL1!$C$10:$F$34,4,0)</f>
        <v>20mg</v>
      </c>
      <c r="F557" s="17" t="str">
        <f>VLOOKUP($B557,G2.PL1!$C$10:$AF$35,5,0)</f>
        <v>Uống</v>
      </c>
      <c r="G557" s="17" t="str">
        <f>VLOOKUP($B557,G2.PL1!$C$10:$AF$35,6,0)</f>
        <v>Viên nén bao phim kháng acid dạ dày</v>
      </c>
      <c r="H557" s="17" t="str">
        <f>VLOOKUP($B557,G2.PL1!$C$10:$AF$35,7,0)</f>
        <v>Hộp 2 vỉ x 7 viên; Hộp 4 vỉ x 7 viên</v>
      </c>
      <c r="I557" s="38" t="s">
        <v>13</v>
      </c>
      <c r="J557" s="17" t="str">
        <f>VLOOKUP($B557,G2.PL1!$C$10:$AF$35,9,0)</f>
        <v>24 tháng</v>
      </c>
      <c r="K557" s="17" t="str">
        <f>VLOOKUP($B557,G2.PL1!$C$10:$AF$35,10,0)</f>
        <v>VN-16032-12</v>
      </c>
      <c r="L557" s="17" t="str">
        <f>VLOOKUP($B557,G2.PL1!$C$10:$AF$35,11,0)</f>
        <v>Sun Pharmaceutical Industries Limited</v>
      </c>
      <c r="M557" s="17" t="str">
        <f>VLOOKUP($B557,G2.PL1!$C$10:$AF$35,12,0)</f>
        <v>Ấn Độ</v>
      </c>
      <c r="N557" s="17" t="str">
        <f>VLOOKUP($B557,G2.PL1!$C$10:$AF$35,13,0)</f>
        <v>Viên</v>
      </c>
      <c r="O557" s="39">
        <v>1500</v>
      </c>
      <c r="P557" s="39">
        <v>1500</v>
      </c>
      <c r="Q557" s="39">
        <v>1500</v>
      </c>
      <c r="R557" s="39">
        <v>1500</v>
      </c>
      <c r="S557" s="40">
        <v>6000</v>
      </c>
      <c r="T557" s="19">
        <f>VLOOKUP($B557,G2.PL1!$C$10:$AF$35,17,0)</f>
        <v>950</v>
      </c>
      <c r="U557" s="18">
        <f t="shared" si="16"/>
        <v>5700000</v>
      </c>
      <c r="V557" s="19" t="str">
        <f>VLOOKUP($B557,G2.PL1!$C$10:$AF$35,30,0)</f>
        <v>Công ty Cổ phần Dược phẩm Thiết bị Y tế Hà Nội</v>
      </c>
      <c r="W557" s="17" t="s">
        <v>570</v>
      </c>
      <c r="X557" s="56" t="s">
        <v>267</v>
      </c>
      <c r="Y557" s="41" t="s">
        <v>571</v>
      </c>
      <c r="Z557" s="16"/>
      <c r="AA557" s="21" t="e">
        <f>VLOOKUP(W557,#REF!,2,0)</f>
        <v>#REF!</v>
      </c>
      <c r="AB557" s="16"/>
    </row>
    <row r="558" spans="1:28" ht="60">
      <c r="A558" s="38">
        <v>12</v>
      </c>
      <c r="B558" s="38" t="s">
        <v>54</v>
      </c>
      <c r="C558" s="17" t="str">
        <f>VLOOKUP(B558,G2.PL1!$C$10:$D$34,2,0)</f>
        <v>Raciper 20mg</v>
      </c>
      <c r="D558" s="17" t="str">
        <f>VLOOKUP($B558,G2.PL1!$C$10:$E$34,3,0)</f>
        <v xml:space="preserve">Esomeprazole (dưới dạng Esomeprazole magnesium vô định hình) </v>
      </c>
      <c r="E558" s="17" t="str">
        <f>VLOOKUP($B558,G2.PL1!$C$10:$F$34,4,0)</f>
        <v>20mg</v>
      </c>
      <c r="F558" s="17" t="str">
        <f>VLOOKUP($B558,G2.PL1!$C$10:$AF$35,5,0)</f>
        <v>Uống</v>
      </c>
      <c r="G558" s="17" t="str">
        <f>VLOOKUP($B558,G2.PL1!$C$10:$AF$35,6,0)</f>
        <v>Viên nén bao phim kháng acid dạ dày</v>
      </c>
      <c r="H558" s="17" t="str">
        <f>VLOOKUP($B558,G2.PL1!$C$10:$AF$35,7,0)</f>
        <v>Hộp 2 vỉ x 7 viên; Hộp 4 vỉ x 7 viên</v>
      </c>
      <c r="I558" s="38" t="s">
        <v>13</v>
      </c>
      <c r="J558" s="17" t="str">
        <f>VLOOKUP($B558,G2.PL1!$C$10:$AF$35,9,0)</f>
        <v>24 tháng</v>
      </c>
      <c r="K558" s="17" t="str">
        <f>VLOOKUP($B558,G2.PL1!$C$10:$AF$35,10,0)</f>
        <v>VN-16032-12</v>
      </c>
      <c r="L558" s="17" t="str">
        <f>VLOOKUP($B558,G2.PL1!$C$10:$AF$35,11,0)</f>
        <v>Sun Pharmaceutical Industries Limited</v>
      </c>
      <c r="M558" s="17" t="str">
        <f>VLOOKUP($B558,G2.PL1!$C$10:$AF$35,12,0)</f>
        <v>Ấn Độ</v>
      </c>
      <c r="N558" s="17" t="str">
        <f>VLOOKUP($B558,G2.PL1!$C$10:$AF$35,13,0)</f>
        <v>Viên</v>
      </c>
      <c r="O558" s="39">
        <v>3750</v>
      </c>
      <c r="P558" s="39">
        <v>3750</v>
      </c>
      <c r="Q558" s="39">
        <v>3750</v>
      </c>
      <c r="R558" s="39">
        <v>3750</v>
      </c>
      <c r="S558" s="40">
        <v>15000</v>
      </c>
      <c r="T558" s="19">
        <f>VLOOKUP($B558,G2.PL1!$C$10:$AF$35,17,0)</f>
        <v>950</v>
      </c>
      <c r="U558" s="18">
        <f t="shared" si="16"/>
        <v>14250000</v>
      </c>
      <c r="V558" s="19" t="str">
        <f>VLOOKUP($B558,G2.PL1!$C$10:$AF$35,30,0)</f>
        <v>Công ty Cổ phần Dược phẩm Thiết bị Y tế Hà Nội</v>
      </c>
      <c r="W558" s="17" t="s">
        <v>269</v>
      </c>
      <c r="X558" s="56" t="s">
        <v>267</v>
      </c>
      <c r="Y558" s="41" t="s">
        <v>270</v>
      </c>
      <c r="Z558" s="16"/>
      <c r="AA558" s="21" t="e">
        <f>VLOOKUP(W558,#REF!,2,0)</f>
        <v>#REF!</v>
      </c>
      <c r="AB558" s="16"/>
    </row>
    <row r="559" spans="1:28" ht="60">
      <c r="A559" s="38">
        <v>12</v>
      </c>
      <c r="B559" s="38" t="s">
        <v>54</v>
      </c>
      <c r="C559" s="17" t="str">
        <f>VLOOKUP(B559,G2.PL1!$C$10:$D$34,2,0)</f>
        <v>Raciper 20mg</v>
      </c>
      <c r="D559" s="17" t="str">
        <f>VLOOKUP($B559,G2.PL1!$C$10:$E$34,3,0)</f>
        <v xml:space="preserve">Esomeprazole (dưới dạng Esomeprazole magnesium vô định hình) </v>
      </c>
      <c r="E559" s="17" t="str">
        <f>VLOOKUP($B559,G2.PL1!$C$10:$F$34,4,0)</f>
        <v>20mg</v>
      </c>
      <c r="F559" s="17" t="str">
        <f>VLOOKUP($B559,G2.PL1!$C$10:$AF$35,5,0)</f>
        <v>Uống</v>
      </c>
      <c r="G559" s="17" t="str">
        <f>VLOOKUP($B559,G2.PL1!$C$10:$AF$35,6,0)</f>
        <v>Viên nén bao phim kháng acid dạ dày</v>
      </c>
      <c r="H559" s="17" t="str">
        <f>VLOOKUP($B559,G2.PL1!$C$10:$AF$35,7,0)</f>
        <v>Hộp 2 vỉ x 7 viên; Hộp 4 vỉ x 7 viên</v>
      </c>
      <c r="I559" s="38" t="s">
        <v>13</v>
      </c>
      <c r="J559" s="17" t="str">
        <f>VLOOKUP($B559,G2.PL1!$C$10:$AF$35,9,0)</f>
        <v>24 tháng</v>
      </c>
      <c r="K559" s="17" t="str">
        <f>VLOOKUP($B559,G2.PL1!$C$10:$AF$35,10,0)</f>
        <v>VN-16032-12</v>
      </c>
      <c r="L559" s="17" t="str">
        <f>VLOOKUP($B559,G2.PL1!$C$10:$AF$35,11,0)</f>
        <v>Sun Pharmaceutical Industries Limited</v>
      </c>
      <c r="M559" s="17" t="str">
        <f>VLOOKUP($B559,G2.PL1!$C$10:$AF$35,12,0)</f>
        <v>Ấn Độ</v>
      </c>
      <c r="N559" s="17" t="str">
        <f>VLOOKUP($B559,G2.PL1!$C$10:$AF$35,13,0)</f>
        <v>Viên</v>
      </c>
      <c r="O559" s="39">
        <v>300</v>
      </c>
      <c r="P559" s="39">
        <v>300</v>
      </c>
      <c r="Q559" s="39">
        <v>300</v>
      </c>
      <c r="R559" s="39">
        <v>300</v>
      </c>
      <c r="S559" s="40">
        <v>1200</v>
      </c>
      <c r="T559" s="19">
        <f>VLOOKUP($B559,G2.PL1!$C$10:$AF$35,17,0)</f>
        <v>950</v>
      </c>
      <c r="U559" s="18">
        <f t="shared" si="16"/>
        <v>1140000</v>
      </c>
      <c r="V559" s="19" t="str">
        <f>VLOOKUP($B559,G2.PL1!$C$10:$AF$35,30,0)</f>
        <v>Công ty Cổ phần Dược phẩm Thiết bị Y tế Hà Nội</v>
      </c>
      <c r="W559" s="17" t="s">
        <v>271</v>
      </c>
      <c r="X559" s="56" t="s">
        <v>267</v>
      </c>
      <c r="Y559" s="41" t="s">
        <v>272</v>
      </c>
      <c r="Z559" s="16"/>
      <c r="AA559" s="21" t="e">
        <f>VLOOKUP(W559,#REF!,2,0)</f>
        <v>#REF!</v>
      </c>
      <c r="AB559" s="16"/>
    </row>
    <row r="560" spans="1:28" ht="60">
      <c r="A560" s="38">
        <v>12</v>
      </c>
      <c r="B560" s="38" t="s">
        <v>54</v>
      </c>
      <c r="C560" s="17" t="str">
        <f>VLOOKUP(B560,G2.PL1!$C$10:$D$34,2,0)</f>
        <v>Raciper 20mg</v>
      </c>
      <c r="D560" s="17" t="str">
        <f>VLOOKUP($B560,G2.PL1!$C$10:$E$34,3,0)</f>
        <v xml:space="preserve">Esomeprazole (dưới dạng Esomeprazole magnesium vô định hình) </v>
      </c>
      <c r="E560" s="17" t="str">
        <f>VLOOKUP($B560,G2.PL1!$C$10:$F$34,4,0)</f>
        <v>20mg</v>
      </c>
      <c r="F560" s="17" t="str">
        <f>VLOOKUP($B560,G2.PL1!$C$10:$AF$35,5,0)</f>
        <v>Uống</v>
      </c>
      <c r="G560" s="17" t="str">
        <f>VLOOKUP($B560,G2.PL1!$C$10:$AF$35,6,0)</f>
        <v>Viên nén bao phim kháng acid dạ dày</v>
      </c>
      <c r="H560" s="17" t="str">
        <f>VLOOKUP($B560,G2.PL1!$C$10:$AF$35,7,0)</f>
        <v>Hộp 2 vỉ x 7 viên; Hộp 4 vỉ x 7 viên</v>
      </c>
      <c r="I560" s="38" t="s">
        <v>13</v>
      </c>
      <c r="J560" s="17" t="str">
        <f>VLOOKUP($B560,G2.PL1!$C$10:$AF$35,9,0)</f>
        <v>24 tháng</v>
      </c>
      <c r="K560" s="17" t="str">
        <f>VLOOKUP($B560,G2.PL1!$C$10:$AF$35,10,0)</f>
        <v>VN-16032-12</v>
      </c>
      <c r="L560" s="17" t="str">
        <f>VLOOKUP($B560,G2.PL1!$C$10:$AF$35,11,0)</f>
        <v>Sun Pharmaceutical Industries Limited</v>
      </c>
      <c r="M560" s="17" t="str">
        <f>VLOOKUP($B560,G2.PL1!$C$10:$AF$35,12,0)</f>
        <v>Ấn Độ</v>
      </c>
      <c r="N560" s="17" t="str">
        <f>VLOOKUP($B560,G2.PL1!$C$10:$AF$35,13,0)</f>
        <v>Viên</v>
      </c>
      <c r="O560" s="39">
        <v>2500</v>
      </c>
      <c r="P560" s="39">
        <v>2500</v>
      </c>
      <c r="Q560" s="39">
        <v>2500</v>
      </c>
      <c r="R560" s="39">
        <v>2500</v>
      </c>
      <c r="S560" s="40">
        <v>10000</v>
      </c>
      <c r="T560" s="19">
        <f>VLOOKUP($B560,G2.PL1!$C$10:$AF$35,17,0)</f>
        <v>950</v>
      </c>
      <c r="U560" s="18">
        <f t="shared" si="16"/>
        <v>9500000</v>
      </c>
      <c r="V560" s="19" t="str">
        <f>VLOOKUP($B560,G2.PL1!$C$10:$AF$35,30,0)</f>
        <v>Công ty Cổ phần Dược phẩm Thiết bị Y tế Hà Nội</v>
      </c>
      <c r="W560" s="17" t="s">
        <v>778</v>
      </c>
      <c r="X560" s="56" t="s">
        <v>267</v>
      </c>
      <c r="Y560" s="41" t="s">
        <v>779</v>
      </c>
      <c r="Z560" s="16"/>
      <c r="AA560" s="21" t="e">
        <f>VLOOKUP(W560,#REF!,2,0)</f>
        <v>#REF!</v>
      </c>
      <c r="AB560" s="16"/>
    </row>
    <row r="561" spans="1:28" ht="60">
      <c r="A561" s="38">
        <v>12</v>
      </c>
      <c r="B561" s="38" t="s">
        <v>54</v>
      </c>
      <c r="C561" s="17" t="str">
        <f>VLOOKUP(B561,G2.PL1!$C$10:$D$34,2,0)</f>
        <v>Raciper 20mg</v>
      </c>
      <c r="D561" s="17" t="str">
        <f>VLOOKUP($B561,G2.PL1!$C$10:$E$34,3,0)</f>
        <v xml:space="preserve">Esomeprazole (dưới dạng Esomeprazole magnesium vô định hình) </v>
      </c>
      <c r="E561" s="17" t="str">
        <f>VLOOKUP($B561,G2.PL1!$C$10:$F$34,4,0)</f>
        <v>20mg</v>
      </c>
      <c r="F561" s="17" t="str">
        <f>VLOOKUP($B561,G2.PL1!$C$10:$AF$35,5,0)</f>
        <v>Uống</v>
      </c>
      <c r="G561" s="17" t="str">
        <f>VLOOKUP($B561,G2.PL1!$C$10:$AF$35,6,0)</f>
        <v>Viên nén bao phim kháng acid dạ dày</v>
      </c>
      <c r="H561" s="17" t="str">
        <f>VLOOKUP($B561,G2.PL1!$C$10:$AF$35,7,0)</f>
        <v>Hộp 2 vỉ x 7 viên; Hộp 4 vỉ x 7 viên</v>
      </c>
      <c r="I561" s="38" t="s">
        <v>13</v>
      </c>
      <c r="J561" s="17" t="str">
        <f>VLOOKUP($B561,G2.PL1!$C$10:$AF$35,9,0)</f>
        <v>24 tháng</v>
      </c>
      <c r="K561" s="17" t="str">
        <f>VLOOKUP($B561,G2.PL1!$C$10:$AF$35,10,0)</f>
        <v>VN-16032-12</v>
      </c>
      <c r="L561" s="17" t="str">
        <f>VLOOKUP($B561,G2.PL1!$C$10:$AF$35,11,0)</f>
        <v>Sun Pharmaceutical Industries Limited</v>
      </c>
      <c r="M561" s="17" t="str">
        <f>VLOOKUP($B561,G2.PL1!$C$10:$AF$35,12,0)</f>
        <v>Ấn Độ</v>
      </c>
      <c r="N561" s="17" t="str">
        <f>VLOOKUP($B561,G2.PL1!$C$10:$AF$35,13,0)</f>
        <v>Viên</v>
      </c>
      <c r="O561" s="39">
        <v>5000</v>
      </c>
      <c r="P561" s="39">
        <v>5000</v>
      </c>
      <c r="Q561" s="39">
        <v>5000</v>
      </c>
      <c r="R561" s="39">
        <v>5000</v>
      </c>
      <c r="S561" s="40">
        <v>20000</v>
      </c>
      <c r="T561" s="19">
        <f>VLOOKUP($B561,G2.PL1!$C$10:$AF$35,17,0)</f>
        <v>950</v>
      </c>
      <c r="U561" s="18">
        <f t="shared" si="16"/>
        <v>19000000</v>
      </c>
      <c r="V561" s="19" t="str">
        <f>VLOOKUP($B561,G2.PL1!$C$10:$AF$35,30,0)</f>
        <v>Công ty Cổ phần Dược phẩm Thiết bị Y tế Hà Nội</v>
      </c>
      <c r="W561" s="17" t="s">
        <v>780</v>
      </c>
      <c r="X561" s="56" t="s">
        <v>275</v>
      </c>
      <c r="Y561" s="41" t="s">
        <v>781</v>
      </c>
      <c r="Z561" s="16"/>
      <c r="AA561" s="21" t="e">
        <f>VLOOKUP(W561,#REF!,2,0)</f>
        <v>#REF!</v>
      </c>
      <c r="AB561" s="16"/>
    </row>
    <row r="562" spans="1:28" ht="60">
      <c r="A562" s="38">
        <v>12</v>
      </c>
      <c r="B562" s="38" t="s">
        <v>54</v>
      </c>
      <c r="C562" s="17" t="str">
        <f>VLOOKUP(B562,G2.PL1!$C$10:$D$34,2,0)</f>
        <v>Raciper 20mg</v>
      </c>
      <c r="D562" s="17" t="str">
        <f>VLOOKUP($B562,G2.PL1!$C$10:$E$34,3,0)</f>
        <v xml:space="preserve">Esomeprazole (dưới dạng Esomeprazole magnesium vô định hình) </v>
      </c>
      <c r="E562" s="17" t="str">
        <f>VLOOKUP($B562,G2.PL1!$C$10:$F$34,4,0)</f>
        <v>20mg</v>
      </c>
      <c r="F562" s="17" t="str">
        <f>VLOOKUP($B562,G2.PL1!$C$10:$AF$35,5,0)</f>
        <v>Uống</v>
      </c>
      <c r="G562" s="17" t="str">
        <f>VLOOKUP($B562,G2.PL1!$C$10:$AF$35,6,0)</f>
        <v>Viên nén bao phim kháng acid dạ dày</v>
      </c>
      <c r="H562" s="17" t="str">
        <f>VLOOKUP($B562,G2.PL1!$C$10:$AF$35,7,0)</f>
        <v>Hộp 2 vỉ x 7 viên; Hộp 4 vỉ x 7 viên</v>
      </c>
      <c r="I562" s="38" t="s">
        <v>13</v>
      </c>
      <c r="J562" s="17" t="str">
        <f>VLOOKUP($B562,G2.PL1!$C$10:$AF$35,9,0)</f>
        <v>24 tháng</v>
      </c>
      <c r="K562" s="17" t="str">
        <f>VLOOKUP($B562,G2.PL1!$C$10:$AF$35,10,0)</f>
        <v>VN-16032-12</v>
      </c>
      <c r="L562" s="17" t="str">
        <f>VLOOKUP($B562,G2.PL1!$C$10:$AF$35,11,0)</f>
        <v>Sun Pharmaceutical Industries Limited</v>
      </c>
      <c r="M562" s="17" t="str">
        <f>VLOOKUP($B562,G2.PL1!$C$10:$AF$35,12,0)</f>
        <v>Ấn Độ</v>
      </c>
      <c r="N562" s="17" t="str">
        <f>VLOOKUP($B562,G2.PL1!$C$10:$AF$35,13,0)</f>
        <v>Viên</v>
      </c>
      <c r="O562" s="39">
        <v>1000</v>
      </c>
      <c r="P562" s="39">
        <v>1000</v>
      </c>
      <c r="Q562" s="39">
        <v>1000</v>
      </c>
      <c r="R562" s="39">
        <v>1000</v>
      </c>
      <c r="S562" s="40">
        <v>4000</v>
      </c>
      <c r="T562" s="19">
        <f>VLOOKUP($B562,G2.PL1!$C$10:$AF$35,17,0)</f>
        <v>950</v>
      </c>
      <c r="U562" s="18">
        <f t="shared" si="16"/>
        <v>3800000</v>
      </c>
      <c r="V562" s="19" t="str">
        <f>VLOOKUP($B562,G2.PL1!$C$10:$AF$35,30,0)</f>
        <v>Công ty Cổ phần Dược phẩm Thiết bị Y tế Hà Nội</v>
      </c>
      <c r="W562" s="17" t="s">
        <v>651</v>
      </c>
      <c r="X562" s="56" t="s">
        <v>275</v>
      </c>
      <c r="Y562" s="41" t="s">
        <v>652</v>
      </c>
      <c r="Z562" s="16"/>
      <c r="AA562" s="21" t="e">
        <f>VLOOKUP(W562,#REF!,2,0)</f>
        <v>#REF!</v>
      </c>
      <c r="AB562" s="16"/>
    </row>
    <row r="563" spans="1:28" ht="60">
      <c r="A563" s="38">
        <v>12</v>
      </c>
      <c r="B563" s="38" t="s">
        <v>54</v>
      </c>
      <c r="C563" s="17" t="str">
        <f>VLOOKUP(B563,G2.PL1!$C$10:$D$34,2,0)</f>
        <v>Raciper 20mg</v>
      </c>
      <c r="D563" s="17" t="str">
        <f>VLOOKUP($B563,G2.PL1!$C$10:$E$34,3,0)</f>
        <v xml:space="preserve">Esomeprazole (dưới dạng Esomeprazole magnesium vô định hình) </v>
      </c>
      <c r="E563" s="17" t="str">
        <f>VLOOKUP($B563,G2.PL1!$C$10:$F$34,4,0)</f>
        <v>20mg</v>
      </c>
      <c r="F563" s="17" t="str">
        <f>VLOOKUP($B563,G2.PL1!$C$10:$AF$35,5,0)</f>
        <v>Uống</v>
      </c>
      <c r="G563" s="17" t="str">
        <f>VLOOKUP($B563,G2.PL1!$C$10:$AF$35,6,0)</f>
        <v>Viên nén bao phim kháng acid dạ dày</v>
      </c>
      <c r="H563" s="17" t="str">
        <f>VLOOKUP($B563,G2.PL1!$C$10:$AF$35,7,0)</f>
        <v>Hộp 2 vỉ x 7 viên; Hộp 4 vỉ x 7 viên</v>
      </c>
      <c r="I563" s="38" t="s">
        <v>13</v>
      </c>
      <c r="J563" s="17" t="str">
        <f>VLOOKUP($B563,G2.PL1!$C$10:$AF$35,9,0)</f>
        <v>24 tháng</v>
      </c>
      <c r="K563" s="17" t="str">
        <f>VLOOKUP($B563,G2.PL1!$C$10:$AF$35,10,0)</f>
        <v>VN-16032-12</v>
      </c>
      <c r="L563" s="17" t="str">
        <f>VLOOKUP($B563,G2.PL1!$C$10:$AF$35,11,0)</f>
        <v>Sun Pharmaceutical Industries Limited</v>
      </c>
      <c r="M563" s="17" t="str">
        <f>VLOOKUP($B563,G2.PL1!$C$10:$AF$35,12,0)</f>
        <v>Ấn Độ</v>
      </c>
      <c r="N563" s="17" t="str">
        <f>VLOOKUP($B563,G2.PL1!$C$10:$AF$35,13,0)</f>
        <v>Viên</v>
      </c>
      <c r="O563" s="39">
        <v>7090</v>
      </c>
      <c r="P563" s="39">
        <v>7090</v>
      </c>
      <c r="Q563" s="39">
        <v>7090</v>
      </c>
      <c r="R563" s="39">
        <v>7090</v>
      </c>
      <c r="S563" s="40">
        <v>28360</v>
      </c>
      <c r="T563" s="19">
        <f>VLOOKUP($B563,G2.PL1!$C$10:$AF$35,17,0)</f>
        <v>950</v>
      </c>
      <c r="U563" s="18">
        <f t="shared" si="16"/>
        <v>26942000</v>
      </c>
      <c r="V563" s="19" t="str">
        <f>VLOOKUP($B563,G2.PL1!$C$10:$AF$35,30,0)</f>
        <v>Công ty Cổ phần Dược phẩm Thiết bị Y tế Hà Nội</v>
      </c>
      <c r="W563" s="17" t="s">
        <v>274</v>
      </c>
      <c r="X563" s="56" t="s">
        <v>275</v>
      </c>
      <c r="Y563" s="41" t="s">
        <v>276</v>
      </c>
      <c r="Z563" s="16"/>
      <c r="AA563" s="21" t="e">
        <f>VLOOKUP(W563,#REF!,2,0)</f>
        <v>#REF!</v>
      </c>
      <c r="AB563" s="16"/>
    </row>
    <row r="564" spans="1:28" ht="60">
      <c r="A564" s="38">
        <v>12</v>
      </c>
      <c r="B564" s="38" t="s">
        <v>54</v>
      </c>
      <c r="C564" s="17" t="str">
        <f>VLOOKUP(B564,G2.PL1!$C$10:$D$34,2,0)</f>
        <v>Raciper 20mg</v>
      </c>
      <c r="D564" s="17" t="str">
        <f>VLOOKUP($B564,G2.PL1!$C$10:$E$34,3,0)</f>
        <v xml:space="preserve">Esomeprazole (dưới dạng Esomeprazole magnesium vô định hình) </v>
      </c>
      <c r="E564" s="17" t="str">
        <f>VLOOKUP($B564,G2.PL1!$C$10:$F$34,4,0)</f>
        <v>20mg</v>
      </c>
      <c r="F564" s="17" t="str">
        <f>VLOOKUP($B564,G2.PL1!$C$10:$AF$35,5,0)</f>
        <v>Uống</v>
      </c>
      <c r="G564" s="17" t="str">
        <f>VLOOKUP($B564,G2.PL1!$C$10:$AF$35,6,0)</f>
        <v>Viên nén bao phim kháng acid dạ dày</v>
      </c>
      <c r="H564" s="17" t="str">
        <f>VLOOKUP($B564,G2.PL1!$C$10:$AF$35,7,0)</f>
        <v>Hộp 2 vỉ x 7 viên; Hộp 4 vỉ x 7 viên</v>
      </c>
      <c r="I564" s="38" t="s">
        <v>13</v>
      </c>
      <c r="J564" s="17" t="str">
        <f>VLOOKUP($B564,G2.PL1!$C$10:$AF$35,9,0)</f>
        <v>24 tháng</v>
      </c>
      <c r="K564" s="17" t="str">
        <f>VLOOKUP($B564,G2.PL1!$C$10:$AF$35,10,0)</f>
        <v>VN-16032-12</v>
      </c>
      <c r="L564" s="17" t="str">
        <f>VLOOKUP($B564,G2.PL1!$C$10:$AF$35,11,0)</f>
        <v>Sun Pharmaceutical Industries Limited</v>
      </c>
      <c r="M564" s="17" t="str">
        <f>VLOOKUP($B564,G2.PL1!$C$10:$AF$35,12,0)</f>
        <v>Ấn Độ</v>
      </c>
      <c r="N564" s="17" t="str">
        <f>VLOOKUP($B564,G2.PL1!$C$10:$AF$35,13,0)</f>
        <v>Viên</v>
      </c>
      <c r="O564" s="39">
        <v>37500</v>
      </c>
      <c r="P564" s="39">
        <v>37500</v>
      </c>
      <c r="Q564" s="39">
        <v>37500</v>
      </c>
      <c r="R564" s="39">
        <v>37500</v>
      </c>
      <c r="S564" s="40">
        <v>150000</v>
      </c>
      <c r="T564" s="19">
        <f>VLOOKUP($B564,G2.PL1!$C$10:$AF$35,17,0)</f>
        <v>950</v>
      </c>
      <c r="U564" s="18">
        <f t="shared" si="16"/>
        <v>142500000</v>
      </c>
      <c r="V564" s="19" t="str">
        <f>VLOOKUP($B564,G2.PL1!$C$10:$AF$35,30,0)</f>
        <v>Công ty Cổ phần Dược phẩm Thiết bị Y tế Hà Nội</v>
      </c>
      <c r="W564" s="17" t="s">
        <v>277</v>
      </c>
      <c r="X564" s="56" t="s">
        <v>275</v>
      </c>
      <c r="Y564" s="41" t="s">
        <v>278</v>
      </c>
      <c r="Z564" s="16"/>
      <c r="AA564" s="21" t="e">
        <f>VLOOKUP(W564,#REF!,2,0)</f>
        <v>#REF!</v>
      </c>
      <c r="AB564" s="16"/>
    </row>
    <row r="565" spans="1:28" ht="60">
      <c r="A565" s="38">
        <v>12</v>
      </c>
      <c r="B565" s="38" t="s">
        <v>54</v>
      </c>
      <c r="C565" s="17" t="str">
        <f>VLOOKUP(B565,G2.PL1!$C$10:$D$34,2,0)</f>
        <v>Raciper 20mg</v>
      </c>
      <c r="D565" s="17" t="str">
        <f>VLOOKUP($B565,G2.PL1!$C$10:$E$34,3,0)</f>
        <v xml:space="preserve">Esomeprazole (dưới dạng Esomeprazole magnesium vô định hình) </v>
      </c>
      <c r="E565" s="17" t="str">
        <f>VLOOKUP($B565,G2.PL1!$C$10:$F$34,4,0)</f>
        <v>20mg</v>
      </c>
      <c r="F565" s="17" t="str">
        <f>VLOOKUP($B565,G2.PL1!$C$10:$AF$35,5,0)</f>
        <v>Uống</v>
      </c>
      <c r="G565" s="17" t="str">
        <f>VLOOKUP($B565,G2.PL1!$C$10:$AF$35,6,0)</f>
        <v>Viên nén bao phim kháng acid dạ dày</v>
      </c>
      <c r="H565" s="17" t="str">
        <f>VLOOKUP($B565,G2.PL1!$C$10:$AF$35,7,0)</f>
        <v>Hộp 2 vỉ x 7 viên; Hộp 4 vỉ x 7 viên</v>
      </c>
      <c r="I565" s="38" t="s">
        <v>13</v>
      </c>
      <c r="J565" s="17" t="str">
        <f>VLOOKUP($B565,G2.PL1!$C$10:$AF$35,9,0)</f>
        <v>24 tháng</v>
      </c>
      <c r="K565" s="17" t="str">
        <f>VLOOKUP($B565,G2.PL1!$C$10:$AF$35,10,0)</f>
        <v>VN-16032-12</v>
      </c>
      <c r="L565" s="17" t="str">
        <f>VLOOKUP($B565,G2.PL1!$C$10:$AF$35,11,0)</f>
        <v>Sun Pharmaceutical Industries Limited</v>
      </c>
      <c r="M565" s="17" t="str">
        <f>VLOOKUP($B565,G2.PL1!$C$10:$AF$35,12,0)</f>
        <v>Ấn Độ</v>
      </c>
      <c r="N565" s="17" t="str">
        <f>VLOOKUP($B565,G2.PL1!$C$10:$AF$35,13,0)</f>
        <v>Viên</v>
      </c>
      <c r="O565" s="39">
        <v>6250</v>
      </c>
      <c r="P565" s="39">
        <v>6250</v>
      </c>
      <c r="Q565" s="39">
        <v>6250</v>
      </c>
      <c r="R565" s="39">
        <v>6250</v>
      </c>
      <c r="S565" s="40">
        <v>25000</v>
      </c>
      <c r="T565" s="19">
        <f>VLOOKUP($B565,G2.PL1!$C$10:$AF$35,17,0)</f>
        <v>950</v>
      </c>
      <c r="U565" s="18">
        <f t="shared" si="16"/>
        <v>23750000</v>
      </c>
      <c r="V565" s="19" t="str">
        <f>VLOOKUP($B565,G2.PL1!$C$10:$AF$35,30,0)</f>
        <v>Công ty Cổ phần Dược phẩm Thiết bị Y tế Hà Nội</v>
      </c>
      <c r="W565" s="17" t="s">
        <v>782</v>
      </c>
      <c r="X565" s="56" t="s">
        <v>275</v>
      </c>
      <c r="Y565" s="41" t="s">
        <v>783</v>
      </c>
      <c r="Z565" s="16"/>
      <c r="AA565" s="21" t="e">
        <f>VLOOKUP(W565,#REF!,2,0)</f>
        <v>#REF!</v>
      </c>
      <c r="AB565" s="16"/>
    </row>
    <row r="566" spans="1:28" ht="60">
      <c r="A566" s="38">
        <v>12</v>
      </c>
      <c r="B566" s="38" t="s">
        <v>54</v>
      </c>
      <c r="C566" s="17" t="str">
        <f>VLOOKUP(B566,G2.PL1!$C$10:$D$34,2,0)</f>
        <v>Raciper 20mg</v>
      </c>
      <c r="D566" s="17" t="str">
        <f>VLOOKUP($B566,G2.PL1!$C$10:$E$34,3,0)</f>
        <v xml:space="preserve">Esomeprazole (dưới dạng Esomeprazole magnesium vô định hình) </v>
      </c>
      <c r="E566" s="17" t="str">
        <f>VLOOKUP($B566,G2.PL1!$C$10:$F$34,4,0)</f>
        <v>20mg</v>
      </c>
      <c r="F566" s="17" t="str">
        <f>VLOOKUP($B566,G2.PL1!$C$10:$AF$35,5,0)</f>
        <v>Uống</v>
      </c>
      <c r="G566" s="17" t="str">
        <f>VLOOKUP($B566,G2.PL1!$C$10:$AF$35,6,0)</f>
        <v>Viên nén bao phim kháng acid dạ dày</v>
      </c>
      <c r="H566" s="17" t="str">
        <f>VLOOKUP($B566,G2.PL1!$C$10:$AF$35,7,0)</f>
        <v>Hộp 2 vỉ x 7 viên; Hộp 4 vỉ x 7 viên</v>
      </c>
      <c r="I566" s="38" t="s">
        <v>13</v>
      </c>
      <c r="J566" s="17" t="str">
        <f>VLOOKUP($B566,G2.PL1!$C$10:$AF$35,9,0)</f>
        <v>24 tháng</v>
      </c>
      <c r="K566" s="17" t="str">
        <f>VLOOKUP($B566,G2.PL1!$C$10:$AF$35,10,0)</f>
        <v>VN-16032-12</v>
      </c>
      <c r="L566" s="17" t="str">
        <f>VLOOKUP($B566,G2.PL1!$C$10:$AF$35,11,0)</f>
        <v>Sun Pharmaceutical Industries Limited</v>
      </c>
      <c r="M566" s="17" t="str">
        <f>VLOOKUP($B566,G2.PL1!$C$10:$AF$35,12,0)</f>
        <v>Ấn Độ</v>
      </c>
      <c r="N566" s="17" t="str">
        <f>VLOOKUP($B566,G2.PL1!$C$10:$AF$35,13,0)</f>
        <v>Viên</v>
      </c>
      <c r="O566" s="39">
        <v>1000</v>
      </c>
      <c r="P566" s="39">
        <v>1000</v>
      </c>
      <c r="Q566" s="39">
        <v>1000</v>
      </c>
      <c r="R566" s="39">
        <v>1000</v>
      </c>
      <c r="S566" s="40">
        <v>4000</v>
      </c>
      <c r="T566" s="19">
        <f>VLOOKUP($B566,G2.PL1!$C$10:$AF$35,17,0)</f>
        <v>950</v>
      </c>
      <c r="U566" s="18">
        <f t="shared" si="16"/>
        <v>3800000</v>
      </c>
      <c r="V566" s="19" t="str">
        <f>VLOOKUP($B566,G2.PL1!$C$10:$AF$35,30,0)</f>
        <v>Công ty Cổ phần Dược phẩm Thiết bị Y tế Hà Nội</v>
      </c>
      <c r="W566" s="17" t="s">
        <v>756</v>
      </c>
      <c r="X566" s="56" t="s">
        <v>275</v>
      </c>
      <c r="Y566" s="41" t="s">
        <v>757</v>
      </c>
      <c r="Z566" s="16"/>
      <c r="AA566" s="21" t="e">
        <f>VLOOKUP(W566,#REF!,2,0)</f>
        <v>#REF!</v>
      </c>
      <c r="AB566" s="16"/>
    </row>
    <row r="567" spans="1:28" ht="60">
      <c r="A567" s="38">
        <v>12</v>
      </c>
      <c r="B567" s="38" t="s">
        <v>54</v>
      </c>
      <c r="C567" s="17" t="str">
        <f>VLOOKUP(B567,G2.PL1!$C$10:$D$34,2,0)</f>
        <v>Raciper 20mg</v>
      </c>
      <c r="D567" s="17" t="str">
        <f>VLOOKUP($B567,G2.PL1!$C$10:$E$34,3,0)</f>
        <v xml:space="preserve">Esomeprazole (dưới dạng Esomeprazole magnesium vô định hình) </v>
      </c>
      <c r="E567" s="17" t="str">
        <f>VLOOKUP($B567,G2.PL1!$C$10:$F$34,4,0)</f>
        <v>20mg</v>
      </c>
      <c r="F567" s="17" t="str">
        <f>VLOOKUP($B567,G2.PL1!$C$10:$AF$35,5,0)</f>
        <v>Uống</v>
      </c>
      <c r="G567" s="17" t="str">
        <f>VLOOKUP($B567,G2.PL1!$C$10:$AF$35,6,0)</f>
        <v>Viên nén bao phim kháng acid dạ dày</v>
      </c>
      <c r="H567" s="17" t="str">
        <f>VLOOKUP($B567,G2.PL1!$C$10:$AF$35,7,0)</f>
        <v>Hộp 2 vỉ x 7 viên; Hộp 4 vỉ x 7 viên</v>
      </c>
      <c r="I567" s="38" t="s">
        <v>13</v>
      </c>
      <c r="J567" s="17" t="str">
        <f>VLOOKUP($B567,G2.PL1!$C$10:$AF$35,9,0)</f>
        <v>24 tháng</v>
      </c>
      <c r="K567" s="17" t="str">
        <f>VLOOKUP($B567,G2.PL1!$C$10:$AF$35,10,0)</f>
        <v>VN-16032-12</v>
      </c>
      <c r="L567" s="17" t="str">
        <f>VLOOKUP($B567,G2.PL1!$C$10:$AF$35,11,0)</f>
        <v>Sun Pharmaceutical Industries Limited</v>
      </c>
      <c r="M567" s="17" t="str">
        <f>VLOOKUP($B567,G2.PL1!$C$10:$AF$35,12,0)</f>
        <v>Ấn Độ</v>
      </c>
      <c r="N567" s="17" t="str">
        <f>VLOOKUP($B567,G2.PL1!$C$10:$AF$35,13,0)</f>
        <v>Viên</v>
      </c>
      <c r="O567" s="39">
        <v>5000</v>
      </c>
      <c r="P567" s="39">
        <v>5000</v>
      </c>
      <c r="Q567" s="39">
        <v>5000</v>
      </c>
      <c r="R567" s="39">
        <v>5000</v>
      </c>
      <c r="S567" s="40">
        <v>20000</v>
      </c>
      <c r="T567" s="19">
        <f>VLOOKUP($B567,G2.PL1!$C$10:$AF$35,17,0)</f>
        <v>950</v>
      </c>
      <c r="U567" s="18">
        <f t="shared" si="16"/>
        <v>19000000</v>
      </c>
      <c r="V567" s="19" t="str">
        <f>VLOOKUP($B567,G2.PL1!$C$10:$AF$35,30,0)</f>
        <v>Công ty Cổ phần Dược phẩm Thiết bị Y tế Hà Nội</v>
      </c>
      <c r="W567" s="17" t="s">
        <v>784</v>
      </c>
      <c r="X567" s="56" t="s">
        <v>275</v>
      </c>
      <c r="Y567" s="41" t="s">
        <v>785</v>
      </c>
      <c r="Z567" s="16"/>
      <c r="AA567" s="21" t="e">
        <f>VLOOKUP(W567,#REF!,2,0)</f>
        <v>#REF!</v>
      </c>
      <c r="AB567" s="16"/>
    </row>
    <row r="568" spans="1:28" ht="60">
      <c r="A568" s="38">
        <v>12</v>
      </c>
      <c r="B568" s="38" t="s">
        <v>54</v>
      </c>
      <c r="C568" s="17" t="str">
        <f>VLOOKUP(B568,G2.PL1!$C$10:$D$34,2,0)</f>
        <v>Raciper 20mg</v>
      </c>
      <c r="D568" s="17" t="str">
        <f>VLOOKUP($B568,G2.PL1!$C$10:$E$34,3,0)</f>
        <v xml:space="preserve">Esomeprazole (dưới dạng Esomeprazole magnesium vô định hình) </v>
      </c>
      <c r="E568" s="17" t="str">
        <f>VLOOKUP($B568,G2.PL1!$C$10:$F$34,4,0)</f>
        <v>20mg</v>
      </c>
      <c r="F568" s="17" t="str">
        <f>VLOOKUP($B568,G2.PL1!$C$10:$AF$35,5,0)</f>
        <v>Uống</v>
      </c>
      <c r="G568" s="17" t="str">
        <f>VLOOKUP($B568,G2.PL1!$C$10:$AF$35,6,0)</f>
        <v>Viên nén bao phim kháng acid dạ dày</v>
      </c>
      <c r="H568" s="17" t="str">
        <f>VLOOKUP($B568,G2.PL1!$C$10:$AF$35,7,0)</f>
        <v>Hộp 2 vỉ x 7 viên; Hộp 4 vỉ x 7 viên</v>
      </c>
      <c r="I568" s="38" t="s">
        <v>13</v>
      </c>
      <c r="J568" s="17" t="str">
        <f>VLOOKUP($B568,G2.PL1!$C$10:$AF$35,9,0)</f>
        <v>24 tháng</v>
      </c>
      <c r="K568" s="17" t="str">
        <f>VLOOKUP($B568,G2.PL1!$C$10:$AF$35,10,0)</f>
        <v>VN-16032-12</v>
      </c>
      <c r="L568" s="17" t="str">
        <f>VLOOKUP($B568,G2.PL1!$C$10:$AF$35,11,0)</f>
        <v>Sun Pharmaceutical Industries Limited</v>
      </c>
      <c r="M568" s="17" t="str">
        <f>VLOOKUP($B568,G2.PL1!$C$10:$AF$35,12,0)</f>
        <v>Ấn Độ</v>
      </c>
      <c r="N568" s="17" t="str">
        <f>VLOOKUP($B568,G2.PL1!$C$10:$AF$35,13,0)</f>
        <v>Viên</v>
      </c>
      <c r="O568" s="39">
        <v>6000</v>
      </c>
      <c r="P568" s="39">
        <v>6000</v>
      </c>
      <c r="Q568" s="39">
        <v>6000</v>
      </c>
      <c r="R568" s="39">
        <v>6000</v>
      </c>
      <c r="S568" s="40">
        <v>24000</v>
      </c>
      <c r="T568" s="19">
        <f>VLOOKUP($B568,G2.PL1!$C$10:$AF$35,17,0)</f>
        <v>950</v>
      </c>
      <c r="U568" s="18">
        <f t="shared" si="16"/>
        <v>22800000</v>
      </c>
      <c r="V568" s="19" t="str">
        <f>VLOOKUP($B568,G2.PL1!$C$10:$AF$35,30,0)</f>
        <v>Công ty Cổ phần Dược phẩm Thiết bị Y tế Hà Nội</v>
      </c>
      <c r="W568" s="17" t="s">
        <v>309</v>
      </c>
      <c r="X568" s="56" t="s">
        <v>154</v>
      </c>
      <c r="Y568" s="41" t="s">
        <v>310</v>
      </c>
      <c r="Z568" s="16"/>
      <c r="AA568" s="21" t="e">
        <f>VLOOKUP(W568,#REF!,2,0)</f>
        <v>#REF!</v>
      </c>
      <c r="AB568" s="16"/>
    </row>
    <row r="569" spans="1:28" ht="60">
      <c r="A569" s="38">
        <v>12</v>
      </c>
      <c r="B569" s="38" t="s">
        <v>54</v>
      </c>
      <c r="C569" s="17" t="str">
        <f>VLOOKUP(B569,G2.PL1!$C$10:$D$34,2,0)</f>
        <v>Raciper 20mg</v>
      </c>
      <c r="D569" s="17" t="str">
        <f>VLOOKUP($B569,G2.PL1!$C$10:$E$34,3,0)</f>
        <v xml:space="preserve">Esomeprazole (dưới dạng Esomeprazole magnesium vô định hình) </v>
      </c>
      <c r="E569" s="17" t="str">
        <f>VLOOKUP($B569,G2.PL1!$C$10:$F$34,4,0)</f>
        <v>20mg</v>
      </c>
      <c r="F569" s="17" t="str">
        <f>VLOOKUP($B569,G2.PL1!$C$10:$AF$35,5,0)</f>
        <v>Uống</v>
      </c>
      <c r="G569" s="17" t="str">
        <f>VLOOKUP($B569,G2.PL1!$C$10:$AF$35,6,0)</f>
        <v>Viên nén bao phim kháng acid dạ dày</v>
      </c>
      <c r="H569" s="17" t="str">
        <f>VLOOKUP($B569,G2.PL1!$C$10:$AF$35,7,0)</f>
        <v>Hộp 2 vỉ x 7 viên; Hộp 4 vỉ x 7 viên</v>
      </c>
      <c r="I569" s="38" t="s">
        <v>13</v>
      </c>
      <c r="J569" s="17" t="str">
        <f>VLOOKUP($B569,G2.PL1!$C$10:$AF$35,9,0)</f>
        <v>24 tháng</v>
      </c>
      <c r="K569" s="17" t="str">
        <f>VLOOKUP($B569,G2.PL1!$C$10:$AF$35,10,0)</f>
        <v>VN-16032-12</v>
      </c>
      <c r="L569" s="17" t="str">
        <f>VLOOKUP($B569,G2.PL1!$C$10:$AF$35,11,0)</f>
        <v>Sun Pharmaceutical Industries Limited</v>
      </c>
      <c r="M569" s="17" t="str">
        <f>VLOOKUP($B569,G2.PL1!$C$10:$AF$35,12,0)</f>
        <v>Ấn Độ</v>
      </c>
      <c r="N569" s="17" t="str">
        <f>VLOOKUP($B569,G2.PL1!$C$10:$AF$35,13,0)</f>
        <v>Viên</v>
      </c>
      <c r="O569" s="39">
        <v>1000</v>
      </c>
      <c r="P569" s="39">
        <v>1000</v>
      </c>
      <c r="Q569" s="39">
        <v>1000</v>
      </c>
      <c r="R569" s="39">
        <v>1000</v>
      </c>
      <c r="S569" s="40">
        <v>4000</v>
      </c>
      <c r="T569" s="19">
        <f>VLOOKUP($B569,G2.PL1!$C$10:$AF$35,17,0)</f>
        <v>950</v>
      </c>
      <c r="U569" s="18">
        <f t="shared" si="16"/>
        <v>3800000</v>
      </c>
      <c r="V569" s="19" t="str">
        <f>VLOOKUP($B569,G2.PL1!$C$10:$AF$35,30,0)</f>
        <v>Công ty Cổ phần Dược phẩm Thiết bị Y tế Hà Nội</v>
      </c>
      <c r="W569" s="17" t="s">
        <v>682</v>
      </c>
      <c r="X569" s="56" t="s">
        <v>154</v>
      </c>
      <c r="Y569" s="41" t="s">
        <v>683</v>
      </c>
      <c r="Z569" s="16"/>
      <c r="AA569" s="21" t="e">
        <f>VLOOKUP(W569,#REF!,2,0)</f>
        <v>#REF!</v>
      </c>
      <c r="AB569" s="16"/>
    </row>
    <row r="570" spans="1:28" ht="60">
      <c r="A570" s="38">
        <v>12</v>
      </c>
      <c r="B570" s="38" t="s">
        <v>54</v>
      </c>
      <c r="C570" s="17" t="str">
        <f>VLOOKUP(B570,G2.PL1!$C$10:$D$34,2,0)</f>
        <v>Raciper 20mg</v>
      </c>
      <c r="D570" s="17" t="str">
        <f>VLOOKUP($B570,G2.PL1!$C$10:$E$34,3,0)</f>
        <v xml:space="preserve">Esomeprazole (dưới dạng Esomeprazole magnesium vô định hình) </v>
      </c>
      <c r="E570" s="17" t="str">
        <f>VLOOKUP($B570,G2.PL1!$C$10:$F$34,4,0)</f>
        <v>20mg</v>
      </c>
      <c r="F570" s="17" t="str">
        <f>VLOOKUP($B570,G2.PL1!$C$10:$AF$35,5,0)</f>
        <v>Uống</v>
      </c>
      <c r="G570" s="17" t="str">
        <f>VLOOKUP($B570,G2.PL1!$C$10:$AF$35,6,0)</f>
        <v>Viên nén bao phim kháng acid dạ dày</v>
      </c>
      <c r="H570" s="17" t="str">
        <f>VLOOKUP($B570,G2.PL1!$C$10:$AF$35,7,0)</f>
        <v>Hộp 2 vỉ x 7 viên; Hộp 4 vỉ x 7 viên</v>
      </c>
      <c r="I570" s="38" t="s">
        <v>13</v>
      </c>
      <c r="J570" s="17" t="str">
        <f>VLOOKUP($B570,G2.PL1!$C$10:$AF$35,9,0)</f>
        <v>24 tháng</v>
      </c>
      <c r="K570" s="17" t="str">
        <f>VLOOKUP($B570,G2.PL1!$C$10:$AF$35,10,0)</f>
        <v>VN-16032-12</v>
      </c>
      <c r="L570" s="17" t="str">
        <f>VLOOKUP($B570,G2.PL1!$C$10:$AF$35,11,0)</f>
        <v>Sun Pharmaceutical Industries Limited</v>
      </c>
      <c r="M570" s="17" t="str">
        <f>VLOOKUP($B570,G2.PL1!$C$10:$AF$35,12,0)</f>
        <v>Ấn Độ</v>
      </c>
      <c r="N570" s="17" t="str">
        <f>VLOOKUP($B570,G2.PL1!$C$10:$AF$35,13,0)</f>
        <v>Viên</v>
      </c>
      <c r="O570" s="39">
        <v>7500</v>
      </c>
      <c r="P570" s="39">
        <v>7500</v>
      </c>
      <c r="Q570" s="39">
        <v>7500</v>
      </c>
      <c r="R570" s="39">
        <v>7500</v>
      </c>
      <c r="S570" s="40">
        <v>30000</v>
      </c>
      <c r="T570" s="19">
        <f>VLOOKUP($B570,G2.PL1!$C$10:$AF$35,17,0)</f>
        <v>950</v>
      </c>
      <c r="U570" s="18">
        <f t="shared" si="16"/>
        <v>28500000</v>
      </c>
      <c r="V570" s="19" t="str">
        <f>VLOOKUP($B570,G2.PL1!$C$10:$AF$35,30,0)</f>
        <v>Công ty Cổ phần Dược phẩm Thiết bị Y tế Hà Nội</v>
      </c>
      <c r="W570" s="17" t="s">
        <v>166</v>
      </c>
      <c r="X570" s="56" t="s">
        <v>154</v>
      </c>
      <c r="Y570" s="41" t="s">
        <v>167</v>
      </c>
      <c r="Z570" s="16"/>
      <c r="AA570" s="21" t="e">
        <f>VLOOKUP(W570,#REF!,2,0)</f>
        <v>#REF!</v>
      </c>
      <c r="AB570" s="16"/>
    </row>
    <row r="571" spans="1:28" ht="60">
      <c r="A571" s="38">
        <v>12</v>
      </c>
      <c r="B571" s="38" t="s">
        <v>54</v>
      </c>
      <c r="C571" s="17" t="str">
        <f>VLOOKUP(B571,G2.PL1!$C$10:$D$34,2,0)</f>
        <v>Raciper 20mg</v>
      </c>
      <c r="D571" s="17" t="str">
        <f>VLOOKUP($B571,G2.PL1!$C$10:$E$34,3,0)</f>
        <v xml:space="preserve">Esomeprazole (dưới dạng Esomeprazole magnesium vô định hình) </v>
      </c>
      <c r="E571" s="17" t="str">
        <f>VLOOKUP($B571,G2.PL1!$C$10:$F$34,4,0)</f>
        <v>20mg</v>
      </c>
      <c r="F571" s="17" t="str">
        <f>VLOOKUP($B571,G2.PL1!$C$10:$AF$35,5,0)</f>
        <v>Uống</v>
      </c>
      <c r="G571" s="17" t="str">
        <f>VLOOKUP($B571,G2.PL1!$C$10:$AF$35,6,0)</f>
        <v>Viên nén bao phim kháng acid dạ dày</v>
      </c>
      <c r="H571" s="17" t="str">
        <f>VLOOKUP($B571,G2.PL1!$C$10:$AF$35,7,0)</f>
        <v>Hộp 2 vỉ x 7 viên; Hộp 4 vỉ x 7 viên</v>
      </c>
      <c r="I571" s="38" t="s">
        <v>13</v>
      </c>
      <c r="J571" s="17" t="str">
        <f>VLOOKUP($B571,G2.PL1!$C$10:$AF$35,9,0)</f>
        <v>24 tháng</v>
      </c>
      <c r="K571" s="17" t="str">
        <f>VLOOKUP($B571,G2.PL1!$C$10:$AF$35,10,0)</f>
        <v>VN-16032-12</v>
      </c>
      <c r="L571" s="17" t="str">
        <f>VLOOKUP($B571,G2.PL1!$C$10:$AF$35,11,0)</f>
        <v>Sun Pharmaceutical Industries Limited</v>
      </c>
      <c r="M571" s="17" t="str">
        <f>VLOOKUP($B571,G2.PL1!$C$10:$AF$35,12,0)</f>
        <v>Ấn Độ</v>
      </c>
      <c r="N571" s="17" t="str">
        <f>VLOOKUP($B571,G2.PL1!$C$10:$AF$35,13,0)</f>
        <v>Viên</v>
      </c>
      <c r="O571" s="39">
        <v>6200</v>
      </c>
      <c r="P571" s="39">
        <v>6300</v>
      </c>
      <c r="Q571" s="39">
        <v>6200</v>
      </c>
      <c r="R571" s="39">
        <v>6300</v>
      </c>
      <c r="S571" s="40">
        <v>25000</v>
      </c>
      <c r="T571" s="19">
        <f>VLOOKUP($B571,G2.PL1!$C$10:$AF$35,17,0)</f>
        <v>950</v>
      </c>
      <c r="U571" s="18">
        <f t="shared" si="16"/>
        <v>23750000</v>
      </c>
      <c r="V571" s="19" t="str">
        <f>VLOOKUP($B571,G2.PL1!$C$10:$AF$35,30,0)</f>
        <v>Công ty Cổ phần Dược phẩm Thiết bị Y tế Hà Nội</v>
      </c>
      <c r="W571" s="17" t="s">
        <v>605</v>
      </c>
      <c r="X571" s="56" t="s">
        <v>154</v>
      </c>
      <c r="Y571" s="41" t="s">
        <v>606</v>
      </c>
      <c r="Z571" s="16"/>
      <c r="AA571" s="21" t="e">
        <f>VLOOKUP(W571,#REF!,2,0)</f>
        <v>#REF!</v>
      </c>
      <c r="AB571" s="16"/>
    </row>
    <row r="572" spans="1:28" s="14" customFormat="1" ht="60">
      <c r="A572" s="35">
        <v>12</v>
      </c>
      <c r="B572" s="35" t="s">
        <v>54</v>
      </c>
      <c r="C572" s="17" t="str">
        <f>VLOOKUP(B572,G2.PL1!$C$10:$D$34,2,0)</f>
        <v>Raciper 20mg</v>
      </c>
      <c r="D572" s="17" t="str">
        <f>VLOOKUP($B572,G2.PL1!$C$10:$E$34,3,0)</f>
        <v xml:space="preserve">Esomeprazole (dưới dạng Esomeprazole magnesium vô định hình) </v>
      </c>
      <c r="E572" s="17" t="str">
        <f>VLOOKUP($B572,G2.PL1!$C$10:$F$34,4,0)</f>
        <v>20mg</v>
      </c>
      <c r="F572" s="17" t="str">
        <f>VLOOKUP($B572,G2.PL1!$C$10:$AF$35,5,0)</f>
        <v>Uống</v>
      </c>
      <c r="G572" s="17" t="str">
        <f>VLOOKUP($B572,G2.PL1!$C$10:$AF$35,6,0)</f>
        <v>Viên nén bao phim kháng acid dạ dày</v>
      </c>
      <c r="H572" s="17" t="str">
        <f>VLOOKUP($B572,G2.PL1!$C$10:$AF$35,7,0)</f>
        <v>Hộp 2 vỉ x 7 viên; Hộp 4 vỉ x 7 viên</v>
      </c>
      <c r="I572" s="35" t="s">
        <v>13</v>
      </c>
      <c r="J572" s="17" t="str">
        <f>VLOOKUP($B572,G2.PL1!$C$10:$AF$35,9,0)</f>
        <v>24 tháng</v>
      </c>
      <c r="K572" s="17" t="str">
        <f>VLOOKUP($B572,G2.PL1!$C$10:$AF$35,10,0)</f>
        <v>VN-16032-12</v>
      </c>
      <c r="L572" s="17" t="str">
        <f>VLOOKUP($B572,G2.PL1!$C$10:$AF$35,11,0)</f>
        <v>Sun Pharmaceutical Industries Limited</v>
      </c>
      <c r="M572" s="17" t="str">
        <f>VLOOKUP($B572,G2.PL1!$C$10:$AF$35,12,0)</f>
        <v>Ấn Độ</v>
      </c>
      <c r="N572" s="17" t="str">
        <f>VLOOKUP($B572,G2.PL1!$C$10:$AF$35,13,0)</f>
        <v>Viên</v>
      </c>
      <c r="O572" s="42">
        <f>SUBTOTAL(9,O453:O571)</f>
        <v>1211266</v>
      </c>
      <c r="P572" s="42">
        <f t="shared" ref="P572:S572" si="17">SUBTOTAL(9,P453:P571)</f>
        <v>1255366</v>
      </c>
      <c r="Q572" s="42">
        <f t="shared" si="17"/>
        <v>1295356</v>
      </c>
      <c r="R572" s="42">
        <f t="shared" si="17"/>
        <v>1305055</v>
      </c>
      <c r="S572" s="42">
        <f t="shared" si="17"/>
        <v>5067043</v>
      </c>
      <c r="T572" s="19">
        <f>VLOOKUP($B572,G2.PL1!$C$10:$AF$35,17,0)</f>
        <v>950</v>
      </c>
      <c r="U572" s="58">
        <f t="shared" si="16"/>
        <v>4813690850</v>
      </c>
      <c r="V572" s="19" t="str">
        <f>VLOOKUP($B572,G2.PL1!$C$10:$AF$35,30,0)</f>
        <v>Công ty Cổ phần Dược phẩm Thiết bị Y tế Hà Nội</v>
      </c>
      <c r="W572" s="57"/>
      <c r="X572" s="36"/>
      <c r="Y572" s="35"/>
      <c r="Z572" s="43"/>
      <c r="AA572" s="21" t="e">
        <f>VLOOKUP(W572,#REF!,2,0)</f>
        <v>#REF!</v>
      </c>
      <c r="AB572" s="43"/>
    </row>
    <row r="573" spans="1:28" ht="60">
      <c r="A573" s="38">
        <v>13</v>
      </c>
      <c r="B573" s="38" t="s">
        <v>48</v>
      </c>
      <c r="C573" s="17" t="str">
        <f>VLOOKUP(B573,G2.PL1!$C$10:$D$34,2,0)</f>
        <v>Glumeform 500</v>
      </c>
      <c r="D573" s="17" t="str">
        <f>VLOOKUP($B573,G2.PL1!$C$10:$E$34,3,0)</f>
        <v xml:space="preserve">Metformin hydroclorid </v>
      </c>
      <c r="E573" s="17" t="str">
        <f>VLOOKUP($B573,G2.PL1!$C$10:$F$34,4,0)</f>
        <v>500mg</v>
      </c>
      <c r="F573" s="17" t="str">
        <f>VLOOKUP($B573,G2.PL1!$C$10:$AF$35,5,0)</f>
        <v>Uống</v>
      </c>
      <c r="G573" s="17" t="str">
        <f>VLOOKUP($B573,G2.PL1!$C$10:$AF$35,6,0)</f>
        <v>viên nén bao phim</v>
      </c>
      <c r="H573" s="17" t="str">
        <f>VLOOKUP($B573,G2.PL1!$C$10:$AF$35,7,0)</f>
        <v>hộp 10 vỉ x 10 viên</v>
      </c>
      <c r="I573" s="38" t="s">
        <v>13</v>
      </c>
      <c r="J573" s="17" t="str">
        <f>VLOOKUP($B573,G2.PL1!$C$10:$AF$35,9,0)</f>
        <v xml:space="preserve">36 tháng </v>
      </c>
      <c r="K573" s="17" t="str">
        <f>VLOOKUP($B573,G2.PL1!$C$10:$AF$35,10,0)</f>
        <v>VD-21779-14</v>
      </c>
      <c r="L573" s="17" t="str">
        <f>VLOOKUP($B573,G2.PL1!$C$10:$AF$35,11,0)</f>
        <v>Công ty Cổ phần Dược Hậu Giang - Chi nhánh nhà máy Dược phẩm DHG tại Hậu Giang</v>
      </c>
      <c r="M573" s="17" t="str">
        <f>VLOOKUP($B573,G2.PL1!$C$10:$AF$35,12,0)</f>
        <v>Việt Nam</v>
      </c>
      <c r="N573" s="17" t="str">
        <f>VLOOKUP($B573,G2.PL1!$C$10:$AF$35,13,0)</f>
        <v>Viên</v>
      </c>
      <c r="O573" s="39">
        <v>10000</v>
      </c>
      <c r="P573" s="39">
        <v>10000</v>
      </c>
      <c r="Q573" s="39">
        <v>10000</v>
      </c>
      <c r="R573" s="39">
        <v>10000</v>
      </c>
      <c r="S573" s="40">
        <v>40000</v>
      </c>
      <c r="T573" s="19">
        <f>VLOOKUP($B573,G2.PL1!$C$10:$AF$35,17,0)</f>
        <v>289</v>
      </c>
      <c r="U573" s="18">
        <f t="shared" si="16"/>
        <v>11560000</v>
      </c>
      <c r="V573" s="19" t="str">
        <f>VLOOKUP($B573,G2.PL1!$C$10:$AF$35,30,0)</f>
        <v>Công ty Cổ phần Dược Hậu Giang</v>
      </c>
      <c r="W573" s="17" t="s">
        <v>609</v>
      </c>
      <c r="X573" s="56" t="s">
        <v>280</v>
      </c>
      <c r="Y573" s="41" t="s">
        <v>610</v>
      </c>
      <c r="Z573" s="16"/>
      <c r="AA573" s="21" t="e">
        <f>VLOOKUP(W573,#REF!,2,0)</f>
        <v>#REF!</v>
      </c>
      <c r="AB573" s="16"/>
    </row>
    <row r="574" spans="1:28" ht="60">
      <c r="A574" s="38">
        <v>13</v>
      </c>
      <c r="B574" s="38" t="s">
        <v>48</v>
      </c>
      <c r="C574" s="17" t="str">
        <f>VLOOKUP(B574,G2.PL1!$C$10:$D$34,2,0)</f>
        <v>Glumeform 500</v>
      </c>
      <c r="D574" s="17" t="str">
        <f>VLOOKUP($B574,G2.PL1!$C$10:$E$34,3,0)</f>
        <v xml:space="preserve">Metformin hydroclorid </v>
      </c>
      <c r="E574" s="17" t="str">
        <f>VLOOKUP($B574,G2.PL1!$C$10:$F$34,4,0)</f>
        <v>500mg</v>
      </c>
      <c r="F574" s="17" t="str">
        <f>VLOOKUP($B574,G2.PL1!$C$10:$AF$35,5,0)</f>
        <v>Uống</v>
      </c>
      <c r="G574" s="17" t="str">
        <f>VLOOKUP($B574,G2.PL1!$C$10:$AF$35,6,0)</f>
        <v>viên nén bao phim</v>
      </c>
      <c r="H574" s="17" t="str">
        <f>VLOOKUP($B574,G2.PL1!$C$10:$AF$35,7,0)</f>
        <v>hộp 10 vỉ x 10 viên</v>
      </c>
      <c r="I574" s="38" t="s">
        <v>13</v>
      </c>
      <c r="J574" s="17" t="str">
        <f>VLOOKUP($B574,G2.PL1!$C$10:$AF$35,9,0)</f>
        <v xml:space="preserve">36 tháng </v>
      </c>
      <c r="K574" s="17" t="str">
        <f>VLOOKUP($B574,G2.PL1!$C$10:$AF$35,10,0)</f>
        <v>VD-21779-14</v>
      </c>
      <c r="L574" s="17" t="str">
        <f>VLOOKUP($B574,G2.PL1!$C$10:$AF$35,11,0)</f>
        <v>Công ty Cổ phần Dược Hậu Giang - Chi nhánh nhà máy Dược phẩm DHG tại Hậu Giang</v>
      </c>
      <c r="M574" s="17" t="str">
        <f>VLOOKUP($B574,G2.PL1!$C$10:$AF$35,12,0)</f>
        <v>Việt Nam</v>
      </c>
      <c r="N574" s="17" t="str">
        <f>VLOOKUP($B574,G2.PL1!$C$10:$AF$35,13,0)</f>
        <v>Viên</v>
      </c>
      <c r="O574" s="39">
        <v>40000</v>
      </c>
      <c r="P574" s="39">
        <v>40000</v>
      </c>
      <c r="Q574" s="39">
        <v>40000</v>
      </c>
      <c r="R574" s="39">
        <v>40000</v>
      </c>
      <c r="S574" s="40">
        <v>160000</v>
      </c>
      <c r="T574" s="19">
        <f>VLOOKUP($B574,G2.PL1!$C$10:$AF$35,17,0)</f>
        <v>289</v>
      </c>
      <c r="U574" s="18">
        <f t="shared" si="16"/>
        <v>46240000</v>
      </c>
      <c r="V574" s="19" t="str">
        <f>VLOOKUP($B574,G2.PL1!$C$10:$AF$35,30,0)</f>
        <v>Công ty Cổ phần Dược Hậu Giang</v>
      </c>
      <c r="W574" s="17" t="s">
        <v>404</v>
      </c>
      <c r="X574" s="56" t="s">
        <v>280</v>
      </c>
      <c r="Y574" s="41" t="s">
        <v>405</v>
      </c>
      <c r="Z574" s="16"/>
      <c r="AA574" s="21" t="e">
        <f>VLOOKUP(W574,#REF!,2,0)</f>
        <v>#REF!</v>
      </c>
      <c r="AB574" s="16"/>
    </row>
    <row r="575" spans="1:28" ht="60">
      <c r="A575" s="38">
        <v>13</v>
      </c>
      <c r="B575" s="38" t="s">
        <v>48</v>
      </c>
      <c r="C575" s="17" t="str">
        <f>VLOOKUP(B575,G2.PL1!$C$10:$D$34,2,0)</f>
        <v>Glumeform 500</v>
      </c>
      <c r="D575" s="17" t="str">
        <f>VLOOKUP($B575,G2.PL1!$C$10:$E$34,3,0)</f>
        <v xml:space="preserve">Metformin hydroclorid </v>
      </c>
      <c r="E575" s="17" t="str">
        <f>VLOOKUP($B575,G2.PL1!$C$10:$F$34,4,0)</f>
        <v>500mg</v>
      </c>
      <c r="F575" s="17" t="str">
        <f>VLOOKUP($B575,G2.PL1!$C$10:$AF$35,5,0)</f>
        <v>Uống</v>
      </c>
      <c r="G575" s="17" t="str">
        <f>VLOOKUP($B575,G2.PL1!$C$10:$AF$35,6,0)</f>
        <v>viên nén bao phim</v>
      </c>
      <c r="H575" s="17" t="str">
        <f>VLOOKUP($B575,G2.PL1!$C$10:$AF$35,7,0)</f>
        <v>hộp 10 vỉ x 10 viên</v>
      </c>
      <c r="I575" s="38" t="s">
        <v>13</v>
      </c>
      <c r="J575" s="17" t="str">
        <f>VLOOKUP($B575,G2.PL1!$C$10:$AF$35,9,0)</f>
        <v xml:space="preserve">36 tháng </v>
      </c>
      <c r="K575" s="17" t="str">
        <f>VLOOKUP($B575,G2.PL1!$C$10:$AF$35,10,0)</f>
        <v>VD-21779-14</v>
      </c>
      <c r="L575" s="17" t="str">
        <f>VLOOKUP($B575,G2.PL1!$C$10:$AF$35,11,0)</f>
        <v>Công ty Cổ phần Dược Hậu Giang - Chi nhánh nhà máy Dược phẩm DHG tại Hậu Giang</v>
      </c>
      <c r="M575" s="17" t="str">
        <f>VLOOKUP($B575,G2.PL1!$C$10:$AF$35,12,0)</f>
        <v>Việt Nam</v>
      </c>
      <c r="N575" s="17" t="str">
        <f>VLOOKUP($B575,G2.PL1!$C$10:$AF$35,13,0)</f>
        <v>Viên</v>
      </c>
      <c r="O575" s="39">
        <v>8000</v>
      </c>
      <c r="P575" s="39">
        <v>8000</v>
      </c>
      <c r="Q575" s="39">
        <v>8000</v>
      </c>
      <c r="R575" s="39">
        <v>8000</v>
      </c>
      <c r="S575" s="40">
        <v>32000</v>
      </c>
      <c r="T575" s="19">
        <f>VLOOKUP($B575,G2.PL1!$C$10:$AF$35,17,0)</f>
        <v>289</v>
      </c>
      <c r="U575" s="18">
        <f t="shared" si="16"/>
        <v>9248000</v>
      </c>
      <c r="V575" s="19" t="str">
        <f>VLOOKUP($B575,G2.PL1!$C$10:$AF$35,30,0)</f>
        <v>Công ty Cổ phần Dược Hậu Giang</v>
      </c>
      <c r="W575" s="17" t="s">
        <v>379</v>
      </c>
      <c r="X575" s="56" t="s">
        <v>280</v>
      </c>
      <c r="Y575" s="41" t="s">
        <v>380</v>
      </c>
      <c r="Z575" s="16"/>
      <c r="AA575" s="21" t="e">
        <f>VLOOKUP(W575,#REF!,2,0)</f>
        <v>#REF!</v>
      </c>
      <c r="AB575" s="16"/>
    </row>
    <row r="576" spans="1:28" ht="60">
      <c r="A576" s="38">
        <v>13</v>
      </c>
      <c r="B576" s="38" t="s">
        <v>48</v>
      </c>
      <c r="C576" s="17" t="str">
        <f>VLOOKUP(B576,G2.PL1!$C$10:$D$34,2,0)</f>
        <v>Glumeform 500</v>
      </c>
      <c r="D576" s="17" t="str">
        <f>VLOOKUP($B576,G2.PL1!$C$10:$E$34,3,0)</f>
        <v xml:space="preserve">Metformin hydroclorid </v>
      </c>
      <c r="E576" s="17" t="str">
        <f>VLOOKUP($B576,G2.PL1!$C$10:$F$34,4,0)</f>
        <v>500mg</v>
      </c>
      <c r="F576" s="17" t="str">
        <f>VLOOKUP($B576,G2.PL1!$C$10:$AF$35,5,0)</f>
        <v>Uống</v>
      </c>
      <c r="G576" s="17" t="str">
        <f>VLOOKUP($B576,G2.PL1!$C$10:$AF$35,6,0)</f>
        <v>viên nén bao phim</v>
      </c>
      <c r="H576" s="17" t="str">
        <f>VLOOKUP($B576,G2.PL1!$C$10:$AF$35,7,0)</f>
        <v>hộp 10 vỉ x 10 viên</v>
      </c>
      <c r="I576" s="38" t="s">
        <v>13</v>
      </c>
      <c r="J576" s="17" t="str">
        <f>VLOOKUP($B576,G2.PL1!$C$10:$AF$35,9,0)</f>
        <v xml:space="preserve">36 tháng </v>
      </c>
      <c r="K576" s="17" t="str">
        <f>VLOOKUP($B576,G2.PL1!$C$10:$AF$35,10,0)</f>
        <v>VD-21779-14</v>
      </c>
      <c r="L576" s="17" t="str">
        <f>VLOOKUP($B576,G2.PL1!$C$10:$AF$35,11,0)</f>
        <v>Công ty Cổ phần Dược Hậu Giang - Chi nhánh nhà máy Dược phẩm DHG tại Hậu Giang</v>
      </c>
      <c r="M576" s="17" t="str">
        <f>VLOOKUP($B576,G2.PL1!$C$10:$AF$35,12,0)</f>
        <v>Việt Nam</v>
      </c>
      <c r="N576" s="17" t="str">
        <f>VLOOKUP($B576,G2.PL1!$C$10:$AF$35,13,0)</f>
        <v>Viên</v>
      </c>
      <c r="O576" s="39">
        <v>25000</v>
      </c>
      <c r="P576" s="39">
        <v>25000</v>
      </c>
      <c r="Q576" s="39">
        <v>25000</v>
      </c>
      <c r="R576" s="39">
        <v>25000</v>
      </c>
      <c r="S576" s="40">
        <v>100000</v>
      </c>
      <c r="T576" s="19">
        <f>VLOOKUP($B576,G2.PL1!$C$10:$AF$35,17,0)</f>
        <v>289</v>
      </c>
      <c r="U576" s="18">
        <f t="shared" si="16"/>
        <v>28900000</v>
      </c>
      <c r="V576" s="19" t="str">
        <f>VLOOKUP($B576,G2.PL1!$C$10:$AF$35,30,0)</f>
        <v>Công ty Cổ phần Dược Hậu Giang</v>
      </c>
      <c r="W576" s="17" t="s">
        <v>786</v>
      </c>
      <c r="X576" s="56" t="s">
        <v>280</v>
      </c>
      <c r="Y576" s="41" t="s">
        <v>787</v>
      </c>
      <c r="Z576" s="16"/>
      <c r="AA576" s="21" t="e">
        <f>VLOOKUP(W576,#REF!,2,0)</f>
        <v>#REF!</v>
      </c>
      <c r="AB576" s="16"/>
    </row>
    <row r="577" spans="1:28" ht="60">
      <c r="A577" s="38">
        <v>13</v>
      </c>
      <c r="B577" s="38" t="s">
        <v>48</v>
      </c>
      <c r="C577" s="17" t="str">
        <f>VLOOKUP(B577,G2.PL1!$C$10:$D$34,2,0)</f>
        <v>Glumeform 500</v>
      </c>
      <c r="D577" s="17" t="str">
        <f>VLOOKUP($B577,G2.PL1!$C$10:$E$34,3,0)</f>
        <v xml:space="preserve">Metformin hydroclorid </v>
      </c>
      <c r="E577" s="17" t="str">
        <f>VLOOKUP($B577,G2.PL1!$C$10:$F$34,4,0)</f>
        <v>500mg</v>
      </c>
      <c r="F577" s="17" t="str">
        <f>VLOOKUP($B577,G2.PL1!$C$10:$AF$35,5,0)</f>
        <v>Uống</v>
      </c>
      <c r="G577" s="17" t="str">
        <f>VLOOKUP($B577,G2.PL1!$C$10:$AF$35,6,0)</f>
        <v>viên nén bao phim</v>
      </c>
      <c r="H577" s="17" t="str">
        <f>VLOOKUP($B577,G2.PL1!$C$10:$AF$35,7,0)</f>
        <v>hộp 10 vỉ x 10 viên</v>
      </c>
      <c r="I577" s="38" t="s">
        <v>13</v>
      </c>
      <c r="J577" s="17" t="str">
        <f>VLOOKUP($B577,G2.PL1!$C$10:$AF$35,9,0)</f>
        <v xml:space="preserve">36 tháng </v>
      </c>
      <c r="K577" s="17" t="str">
        <f>VLOOKUP($B577,G2.PL1!$C$10:$AF$35,10,0)</f>
        <v>VD-21779-14</v>
      </c>
      <c r="L577" s="17" t="str">
        <f>VLOOKUP($B577,G2.PL1!$C$10:$AF$35,11,0)</f>
        <v>Công ty Cổ phần Dược Hậu Giang - Chi nhánh nhà máy Dược phẩm DHG tại Hậu Giang</v>
      </c>
      <c r="M577" s="17" t="str">
        <f>VLOOKUP($B577,G2.PL1!$C$10:$AF$35,12,0)</f>
        <v>Việt Nam</v>
      </c>
      <c r="N577" s="17" t="str">
        <f>VLOOKUP($B577,G2.PL1!$C$10:$AF$35,13,0)</f>
        <v>Viên</v>
      </c>
      <c r="O577" s="39">
        <v>2500</v>
      </c>
      <c r="P577" s="39">
        <v>2500</v>
      </c>
      <c r="Q577" s="39">
        <v>2500</v>
      </c>
      <c r="R577" s="39">
        <v>2500</v>
      </c>
      <c r="S577" s="40">
        <v>10000</v>
      </c>
      <c r="T577" s="19">
        <f>VLOOKUP($B577,G2.PL1!$C$10:$AF$35,17,0)</f>
        <v>289</v>
      </c>
      <c r="U577" s="18">
        <f t="shared" si="16"/>
        <v>2890000</v>
      </c>
      <c r="V577" s="19" t="str">
        <f>VLOOKUP($B577,G2.PL1!$C$10:$AF$35,30,0)</f>
        <v>Công ty Cổ phần Dược Hậu Giang</v>
      </c>
      <c r="W577" s="17" t="s">
        <v>285</v>
      </c>
      <c r="X577" s="56" t="s">
        <v>408</v>
      </c>
      <c r="Y577" s="41" t="s">
        <v>286</v>
      </c>
      <c r="Z577" s="16"/>
      <c r="AA577" s="21" t="e">
        <f>VLOOKUP(W577,#REF!,2,0)</f>
        <v>#REF!</v>
      </c>
      <c r="AB577" s="16"/>
    </row>
    <row r="578" spans="1:28" ht="60">
      <c r="A578" s="38">
        <v>13</v>
      </c>
      <c r="B578" s="38" t="s">
        <v>48</v>
      </c>
      <c r="C578" s="17" t="str">
        <f>VLOOKUP(B578,G2.PL1!$C$10:$D$34,2,0)</f>
        <v>Glumeform 500</v>
      </c>
      <c r="D578" s="17" t="str">
        <f>VLOOKUP($B578,G2.PL1!$C$10:$E$34,3,0)</f>
        <v xml:space="preserve">Metformin hydroclorid </v>
      </c>
      <c r="E578" s="17" t="str">
        <f>VLOOKUP($B578,G2.PL1!$C$10:$F$34,4,0)</f>
        <v>500mg</v>
      </c>
      <c r="F578" s="17" t="str">
        <f>VLOOKUP($B578,G2.PL1!$C$10:$AF$35,5,0)</f>
        <v>Uống</v>
      </c>
      <c r="G578" s="17" t="str">
        <f>VLOOKUP($B578,G2.PL1!$C$10:$AF$35,6,0)</f>
        <v>viên nén bao phim</v>
      </c>
      <c r="H578" s="17" t="str">
        <f>VLOOKUP($B578,G2.PL1!$C$10:$AF$35,7,0)</f>
        <v>hộp 10 vỉ x 10 viên</v>
      </c>
      <c r="I578" s="38" t="s">
        <v>13</v>
      </c>
      <c r="J578" s="17" t="str">
        <f>VLOOKUP($B578,G2.PL1!$C$10:$AF$35,9,0)</f>
        <v xml:space="preserve">36 tháng </v>
      </c>
      <c r="K578" s="17" t="str">
        <f>VLOOKUP($B578,G2.PL1!$C$10:$AF$35,10,0)</f>
        <v>VD-21779-14</v>
      </c>
      <c r="L578" s="17" t="str">
        <f>VLOOKUP($B578,G2.PL1!$C$10:$AF$35,11,0)</f>
        <v>Công ty Cổ phần Dược Hậu Giang - Chi nhánh nhà máy Dược phẩm DHG tại Hậu Giang</v>
      </c>
      <c r="M578" s="17" t="str">
        <f>VLOOKUP($B578,G2.PL1!$C$10:$AF$35,12,0)</f>
        <v>Việt Nam</v>
      </c>
      <c r="N578" s="17" t="str">
        <f>VLOOKUP($B578,G2.PL1!$C$10:$AF$35,13,0)</f>
        <v>Viên</v>
      </c>
      <c r="O578" s="39">
        <v>40000</v>
      </c>
      <c r="P578" s="39">
        <v>40000</v>
      </c>
      <c r="Q578" s="39">
        <v>40000</v>
      </c>
      <c r="R578" s="39">
        <v>40000</v>
      </c>
      <c r="S578" s="40">
        <v>160000</v>
      </c>
      <c r="T578" s="19">
        <f>VLOOKUP($B578,G2.PL1!$C$10:$AF$35,17,0)</f>
        <v>289</v>
      </c>
      <c r="U578" s="18">
        <f t="shared" si="16"/>
        <v>46240000</v>
      </c>
      <c r="V578" s="19" t="str">
        <f>VLOOKUP($B578,G2.PL1!$C$10:$AF$35,30,0)</f>
        <v>Công ty Cổ phần Dược Hậu Giang</v>
      </c>
      <c r="W578" s="17" t="s">
        <v>287</v>
      </c>
      <c r="X578" s="56" t="s">
        <v>408</v>
      </c>
      <c r="Y578" s="41" t="s">
        <v>288</v>
      </c>
      <c r="Z578" s="16"/>
      <c r="AA578" s="21" t="e">
        <f>VLOOKUP(W578,#REF!,2,0)</f>
        <v>#REF!</v>
      </c>
      <c r="AB578" s="16"/>
    </row>
    <row r="579" spans="1:28" ht="60">
      <c r="A579" s="38">
        <v>13</v>
      </c>
      <c r="B579" s="38" t="s">
        <v>48</v>
      </c>
      <c r="C579" s="17" t="str">
        <f>VLOOKUP(B579,G2.PL1!$C$10:$D$34,2,0)</f>
        <v>Glumeform 500</v>
      </c>
      <c r="D579" s="17" t="str">
        <f>VLOOKUP($B579,G2.PL1!$C$10:$E$34,3,0)</f>
        <v xml:space="preserve">Metformin hydroclorid </v>
      </c>
      <c r="E579" s="17" t="str">
        <f>VLOOKUP($B579,G2.PL1!$C$10:$F$34,4,0)</f>
        <v>500mg</v>
      </c>
      <c r="F579" s="17" t="str">
        <f>VLOOKUP($B579,G2.PL1!$C$10:$AF$35,5,0)</f>
        <v>Uống</v>
      </c>
      <c r="G579" s="17" t="str">
        <f>VLOOKUP($B579,G2.PL1!$C$10:$AF$35,6,0)</f>
        <v>viên nén bao phim</v>
      </c>
      <c r="H579" s="17" t="str">
        <f>VLOOKUP($B579,G2.PL1!$C$10:$AF$35,7,0)</f>
        <v>hộp 10 vỉ x 10 viên</v>
      </c>
      <c r="I579" s="38" t="s">
        <v>13</v>
      </c>
      <c r="J579" s="17" t="str">
        <f>VLOOKUP($B579,G2.PL1!$C$10:$AF$35,9,0)</f>
        <v xml:space="preserve">36 tháng </v>
      </c>
      <c r="K579" s="17" t="str">
        <f>VLOOKUP($B579,G2.PL1!$C$10:$AF$35,10,0)</f>
        <v>VD-21779-14</v>
      </c>
      <c r="L579" s="17" t="str">
        <f>VLOOKUP($B579,G2.PL1!$C$10:$AF$35,11,0)</f>
        <v>Công ty Cổ phần Dược Hậu Giang - Chi nhánh nhà máy Dược phẩm DHG tại Hậu Giang</v>
      </c>
      <c r="M579" s="17" t="str">
        <f>VLOOKUP($B579,G2.PL1!$C$10:$AF$35,12,0)</f>
        <v>Việt Nam</v>
      </c>
      <c r="N579" s="17" t="str">
        <f>VLOOKUP($B579,G2.PL1!$C$10:$AF$35,13,0)</f>
        <v>Viên</v>
      </c>
      <c r="O579" s="39">
        <v>11440</v>
      </c>
      <c r="P579" s="39">
        <v>11440</v>
      </c>
      <c r="Q579" s="39">
        <v>11440</v>
      </c>
      <c r="R579" s="39">
        <v>11440</v>
      </c>
      <c r="S579" s="40">
        <v>45760</v>
      </c>
      <c r="T579" s="19">
        <f>VLOOKUP($B579,G2.PL1!$C$10:$AF$35,17,0)</f>
        <v>289</v>
      </c>
      <c r="U579" s="18">
        <f t="shared" si="16"/>
        <v>13224640</v>
      </c>
      <c r="V579" s="19" t="str">
        <f>VLOOKUP($B579,G2.PL1!$C$10:$AF$35,30,0)</f>
        <v>Công ty Cổ phần Dược Hậu Giang</v>
      </c>
      <c r="W579" s="17" t="s">
        <v>320</v>
      </c>
      <c r="X579" s="56" t="s">
        <v>312</v>
      </c>
      <c r="Y579" s="41" t="s">
        <v>321</v>
      </c>
      <c r="Z579" s="16"/>
      <c r="AA579" s="21" t="e">
        <f>VLOOKUP(W579,#REF!,2,0)</f>
        <v>#REF!</v>
      </c>
      <c r="AB579" s="16"/>
    </row>
    <row r="580" spans="1:28" ht="60">
      <c r="A580" s="38">
        <v>13</v>
      </c>
      <c r="B580" s="38" t="s">
        <v>48</v>
      </c>
      <c r="C580" s="17" t="str">
        <f>VLOOKUP(B580,G2.PL1!$C$10:$D$34,2,0)</f>
        <v>Glumeform 500</v>
      </c>
      <c r="D580" s="17" t="str">
        <f>VLOOKUP($B580,G2.PL1!$C$10:$E$34,3,0)</f>
        <v xml:space="preserve">Metformin hydroclorid </v>
      </c>
      <c r="E580" s="17" t="str">
        <f>VLOOKUP($B580,G2.PL1!$C$10:$F$34,4,0)</f>
        <v>500mg</v>
      </c>
      <c r="F580" s="17" t="str">
        <f>VLOOKUP($B580,G2.PL1!$C$10:$AF$35,5,0)</f>
        <v>Uống</v>
      </c>
      <c r="G580" s="17" t="str">
        <f>VLOOKUP($B580,G2.PL1!$C$10:$AF$35,6,0)</f>
        <v>viên nén bao phim</v>
      </c>
      <c r="H580" s="17" t="str">
        <f>VLOOKUP($B580,G2.PL1!$C$10:$AF$35,7,0)</f>
        <v>hộp 10 vỉ x 10 viên</v>
      </c>
      <c r="I580" s="38" t="s">
        <v>13</v>
      </c>
      <c r="J580" s="17" t="str">
        <f>VLOOKUP($B580,G2.PL1!$C$10:$AF$35,9,0)</f>
        <v xml:space="preserve">36 tháng </v>
      </c>
      <c r="K580" s="17" t="str">
        <f>VLOOKUP($B580,G2.PL1!$C$10:$AF$35,10,0)</f>
        <v>VD-21779-14</v>
      </c>
      <c r="L580" s="17" t="str">
        <f>VLOOKUP($B580,G2.PL1!$C$10:$AF$35,11,0)</f>
        <v>Công ty Cổ phần Dược Hậu Giang - Chi nhánh nhà máy Dược phẩm DHG tại Hậu Giang</v>
      </c>
      <c r="M580" s="17" t="str">
        <f>VLOOKUP($B580,G2.PL1!$C$10:$AF$35,12,0)</f>
        <v>Việt Nam</v>
      </c>
      <c r="N580" s="17" t="str">
        <f>VLOOKUP($B580,G2.PL1!$C$10:$AF$35,13,0)</f>
        <v>Viên</v>
      </c>
      <c r="O580" s="39">
        <v>25</v>
      </c>
      <c r="P580" s="39">
        <v>25</v>
      </c>
      <c r="Q580" s="39">
        <v>25</v>
      </c>
      <c r="R580" s="39">
        <v>25</v>
      </c>
      <c r="S580" s="40">
        <v>100</v>
      </c>
      <c r="T580" s="19">
        <f>VLOOKUP($B580,G2.PL1!$C$10:$AF$35,17,0)</f>
        <v>289</v>
      </c>
      <c r="U580" s="18">
        <f t="shared" si="16"/>
        <v>28900</v>
      </c>
      <c r="V580" s="19" t="str">
        <f>VLOOKUP($B580,G2.PL1!$C$10:$AF$35,30,0)</f>
        <v>Công ty Cổ phần Dược Hậu Giang</v>
      </c>
      <c r="W580" s="17" t="s">
        <v>322</v>
      </c>
      <c r="X580" s="56" t="s">
        <v>312</v>
      </c>
      <c r="Y580" s="41" t="s">
        <v>323</v>
      </c>
      <c r="Z580" s="16"/>
      <c r="AA580" s="21" t="e">
        <f>VLOOKUP(W580,#REF!,2,0)</f>
        <v>#REF!</v>
      </c>
      <c r="AB580" s="16"/>
    </row>
    <row r="581" spans="1:28" ht="60">
      <c r="A581" s="38">
        <v>13</v>
      </c>
      <c r="B581" s="38" t="s">
        <v>48</v>
      </c>
      <c r="C581" s="17" t="str">
        <f>VLOOKUP(B581,G2.PL1!$C$10:$D$34,2,0)</f>
        <v>Glumeform 500</v>
      </c>
      <c r="D581" s="17" t="str">
        <f>VLOOKUP($B581,G2.PL1!$C$10:$E$34,3,0)</f>
        <v xml:space="preserve">Metformin hydroclorid </v>
      </c>
      <c r="E581" s="17" t="str">
        <f>VLOOKUP($B581,G2.PL1!$C$10:$F$34,4,0)</f>
        <v>500mg</v>
      </c>
      <c r="F581" s="17" t="str">
        <f>VLOOKUP($B581,G2.PL1!$C$10:$AF$35,5,0)</f>
        <v>Uống</v>
      </c>
      <c r="G581" s="17" t="str">
        <f>VLOOKUP($B581,G2.PL1!$C$10:$AF$35,6,0)</f>
        <v>viên nén bao phim</v>
      </c>
      <c r="H581" s="17" t="str">
        <f>VLOOKUP($B581,G2.PL1!$C$10:$AF$35,7,0)</f>
        <v>hộp 10 vỉ x 10 viên</v>
      </c>
      <c r="I581" s="38" t="s">
        <v>13</v>
      </c>
      <c r="J581" s="17" t="str">
        <f>VLOOKUP($B581,G2.PL1!$C$10:$AF$35,9,0)</f>
        <v xml:space="preserve">36 tháng </v>
      </c>
      <c r="K581" s="17" t="str">
        <f>VLOOKUP($B581,G2.PL1!$C$10:$AF$35,10,0)</f>
        <v>VD-21779-14</v>
      </c>
      <c r="L581" s="17" t="str">
        <f>VLOOKUP($B581,G2.PL1!$C$10:$AF$35,11,0)</f>
        <v>Công ty Cổ phần Dược Hậu Giang - Chi nhánh nhà máy Dược phẩm DHG tại Hậu Giang</v>
      </c>
      <c r="M581" s="17" t="str">
        <f>VLOOKUP($B581,G2.PL1!$C$10:$AF$35,12,0)</f>
        <v>Việt Nam</v>
      </c>
      <c r="N581" s="17" t="str">
        <f>VLOOKUP($B581,G2.PL1!$C$10:$AF$35,13,0)</f>
        <v>Viên</v>
      </c>
      <c r="O581" s="39">
        <v>442</v>
      </c>
      <c r="P581" s="39">
        <v>442</v>
      </c>
      <c r="Q581" s="39">
        <v>442</v>
      </c>
      <c r="R581" s="39">
        <v>442</v>
      </c>
      <c r="S581" s="40">
        <v>1768</v>
      </c>
      <c r="T581" s="19">
        <f>VLOOKUP($B581,G2.PL1!$C$10:$AF$35,17,0)</f>
        <v>289</v>
      </c>
      <c r="U581" s="18">
        <f t="shared" si="16"/>
        <v>510952</v>
      </c>
      <c r="V581" s="19" t="str">
        <f>VLOOKUP($B581,G2.PL1!$C$10:$AF$35,30,0)</f>
        <v>Công ty Cổ phần Dược Hậu Giang</v>
      </c>
      <c r="W581" s="17" t="s">
        <v>388</v>
      </c>
      <c r="X581" s="56" t="s">
        <v>312</v>
      </c>
      <c r="Y581" s="41" t="s">
        <v>389</v>
      </c>
      <c r="Z581" s="16"/>
      <c r="AA581" s="21" t="e">
        <f>VLOOKUP(W581,#REF!,2,0)</f>
        <v>#REF!</v>
      </c>
      <c r="AB581" s="16"/>
    </row>
    <row r="582" spans="1:28" ht="60">
      <c r="A582" s="38">
        <v>13</v>
      </c>
      <c r="B582" s="38" t="s">
        <v>48</v>
      </c>
      <c r="C582" s="17" t="str">
        <f>VLOOKUP(B582,G2.PL1!$C$10:$D$34,2,0)</f>
        <v>Glumeform 500</v>
      </c>
      <c r="D582" s="17" t="str">
        <f>VLOOKUP($B582,G2.PL1!$C$10:$E$34,3,0)</f>
        <v xml:space="preserve">Metformin hydroclorid </v>
      </c>
      <c r="E582" s="17" t="str">
        <f>VLOOKUP($B582,G2.PL1!$C$10:$F$34,4,0)</f>
        <v>500mg</v>
      </c>
      <c r="F582" s="17" t="str">
        <f>VLOOKUP($B582,G2.PL1!$C$10:$AF$35,5,0)</f>
        <v>Uống</v>
      </c>
      <c r="G582" s="17" t="str">
        <f>VLOOKUP($B582,G2.PL1!$C$10:$AF$35,6,0)</f>
        <v>viên nén bao phim</v>
      </c>
      <c r="H582" s="17" t="str">
        <f>VLOOKUP($B582,G2.PL1!$C$10:$AF$35,7,0)</f>
        <v>hộp 10 vỉ x 10 viên</v>
      </c>
      <c r="I582" s="38" t="s">
        <v>13</v>
      </c>
      <c r="J582" s="17" t="str">
        <f>VLOOKUP($B582,G2.PL1!$C$10:$AF$35,9,0)</f>
        <v xml:space="preserve">36 tháng </v>
      </c>
      <c r="K582" s="17" t="str">
        <f>VLOOKUP($B582,G2.PL1!$C$10:$AF$35,10,0)</f>
        <v>VD-21779-14</v>
      </c>
      <c r="L582" s="17" t="str">
        <f>VLOOKUP($B582,G2.PL1!$C$10:$AF$35,11,0)</f>
        <v>Công ty Cổ phần Dược Hậu Giang - Chi nhánh nhà máy Dược phẩm DHG tại Hậu Giang</v>
      </c>
      <c r="M582" s="17" t="str">
        <f>VLOOKUP($B582,G2.PL1!$C$10:$AF$35,12,0)</f>
        <v>Việt Nam</v>
      </c>
      <c r="N582" s="17" t="str">
        <f>VLOOKUP($B582,G2.PL1!$C$10:$AF$35,13,0)</f>
        <v>Viên</v>
      </c>
      <c r="O582" s="39">
        <v>3600</v>
      </c>
      <c r="P582" s="39">
        <v>3600</v>
      </c>
      <c r="Q582" s="39">
        <v>3600</v>
      </c>
      <c r="R582" s="39">
        <v>3600</v>
      </c>
      <c r="S582" s="40">
        <v>14400</v>
      </c>
      <c r="T582" s="19">
        <f>VLOOKUP($B582,G2.PL1!$C$10:$AF$35,17,0)</f>
        <v>289</v>
      </c>
      <c r="U582" s="18">
        <f t="shared" si="16"/>
        <v>4161600</v>
      </c>
      <c r="V582" s="19" t="str">
        <f>VLOOKUP($B582,G2.PL1!$C$10:$AF$35,30,0)</f>
        <v>Công ty Cổ phần Dược Hậu Giang</v>
      </c>
      <c r="W582" s="17" t="s">
        <v>415</v>
      </c>
      <c r="X582" s="56" t="s">
        <v>312</v>
      </c>
      <c r="Y582" s="41" t="s">
        <v>416</v>
      </c>
      <c r="Z582" s="16"/>
      <c r="AA582" s="21" t="e">
        <f>VLOOKUP(W582,#REF!,2,0)</f>
        <v>#REF!</v>
      </c>
      <c r="AB582" s="16"/>
    </row>
    <row r="583" spans="1:28" ht="60">
      <c r="A583" s="38">
        <v>13</v>
      </c>
      <c r="B583" s="38" t="s">
        <v>48</v>
      </c>
      <c r="C583" s="17" t="str">
        <f>VLOOKUP(B583,G2.PL1!$C$10:$D$34,2,0)</f>
        <v>Glumeform 500</v>
      </c>
      <c r="D583" s="17" t="str">
        <f>VLOOKUP($B583,G2.PL1!$C$10:$E$34,3,0)</f>
        <v xml:space="preserve">Metformin hydroclorid </v>
      </c>
      <c r="E583" s="17" t="str">
        <f>VLOOKUP($B583,G2.PL1!$C$10:$F$34,4,0)</f>
        <v>500mg</v>
      </c>
      <c r="F583" s="17" t="str">
        <f>VLOOKUP($B583,G2.PL1!$C$10:$AF$35,5,0)</f>
        <v>Uống</v>
      </c>
      <c r="G583" s="17" t="str">
        <f>VLOOKUP($B583,G2.PL1!$C$10:$AF$35,6,0)</f>
        <v>viên nén bao phim</v>
      </c>
      <c r="H583" s="17" t="str">
        <f>VLOOKUP($B583,G2.PL1!$C$10:$AF$35,7,0)</f>
        <v>hộp 10 vỉ x 10 viên</v>
      </c>
      <c r="I583" s="38" t="s">
        <v>13</v>
      </c>
      <c r="J583" s="17" t="str">
        <f>VLOOKUP($B583,G2.PL1!$C$10:$AF$35,9,0)</f>
        <v xml:space="preserve">36 tháng </v>
      </c>
      <c r="K583" s="17" t="str">
        <f>VLOOKUP($B583,G2.PL1!$C$10:$AF$35,10,0)</f>
        <v>VD-21779-14</v>
      </c>
      <c r="L583" s="17" t="str">
        <f>VLOOKUP($B583,G2.PL1!$C$10:$AF$35,11,0)</f>
        <v>Công ty Cổ phần Dược Hậu Giang - Chi nhánh nhà máy Dược phẩm DHG tại Hậu Giang</v>
      </c>
      <c r="M583" s="17" t="str">
        <f>VLOOKUP($B583,G2.PL1!$C$10:$AF$35,12,0)</f>
        <v>Việt Nam</v>
      </c>
      <c r="N583" s="17" t="str">
        <f>VLOOKUP($B583,G2.PL1!$C$10:$AF$35,13,0)</f>
        <v>Viên</v>
      </c>
      <c r="O583" s="39">
        <v>2000</v>
      </c>
      <c r="P583" s="39">
        <v>2000</v>
      </c>
      <c r="Q583" s="39">
        <v>2000</v>
      </c>
      <c r="R583" s="39">
        <v>2000</v>
      </c>
      <c r="S583" s="40">
        <v>8000</v>
      </c>
      <c r="T583" s="19">
        <f>VLOOKUP($B583,G2.PL1!$C$10:$AF$35,17,0)</f>
        <v>289</v>
      </c>
      <c r="U583" s="18">
        <f t="shared" si="16"/>
        <v>2312000</v>
      </c>
      <c r="V583" s="19" t="str">
        <f>VLOOKUP($B583,G2.PL1!$C$10:$AF$35,30,0)</f>
        <v>Công ty Cổ phần Dược Hậu Giang</v>
      </c>
      <c r="W583" s="17" t="s">
        <v>390</v>
      </c>
      <c r="X583" s="56" t="s">
        <v>312</v>
      </c>
      <c r="Y583" s="41" t="s">
        <v>391</v>
      </c>
      <c r="Z583" s="16"/>
      <c r="AA583" s="21" t="e">
        <f>VLOOKUP(W583,#REF!,2,0)</f>
        <v>#REF!</v>
      </c>
      <c r="AB583" s="16"/>
    </row>
    <row r="584" spans="1:28" ht="60">
      <c r="A584" s="38">
        <v>13</v>
      </c>
      <c r="B584" s="38" t="s">
        <v>48</v>
      </c>
      <c r="C584" s="17" t="str">
        <f>VLOOKUP(B584,G2.PL1!$C$10:$D$34,2,0)</f>
        <v>Glumeform 500</v>
      </c>
      <c r="D584" s="17" t="str">
        <f>VLOOKUP($B584,G2.PL1!$C$10:$E$34,3,0)</f>
        <v xml:space="preserve">Metformin hydroclorid </v>
      </c>
      <c r="E584" s="17" t="str">
        <f>VLOOKUP($B584,G2.PL1!$C$10:$F$34,4,0)</f>
        <v>500mg</v>
      </c>
      <c r="F584" s="17" t="str">
        <f>VLOOKUP($B584,G2.PL1!$C$10:$AF$35,5,0)</f>
        <v>Uống</v>
      </c>
      <c r="G584" s="17" t="str">
        <f>VLOOKUP($B584,G2.PL1!$C$10:$AF$35,6,0)</f>
        <v>viên nén bao phim</v>
      </c>
      <c r="H584" s="17" t="str">
        <f>VLOOKUP($B584,G2.PL1!$C$10:$AF$35,7,0)</f>
        <v>hộp 10 vỉ x 10 viên</v>
      </c>
      <c r="I584" s="38" t="s">
        <v>13</v>
      </c>
      <c r="J584" s="17" t="str">
        <f>VLOOKUP($B584,G2.PL1!$C$10:$AF$35,9,0)</f>
        <v xml:space="preserve">36 tháng </v>
      </c>
      <c r="K584" s="17" t="str">
        <f>VLOOKUP($B584,G2.PL1!$C$10:$AF$35,10,0)</f>
        <v>VD-21779-14</v>
      </c>
      <c r="L584" s="17" t="str">
        <f>VLOOKUP($B584,G2.PL1!$C$10:$AF$35,11,0)</f>
        <v>Công ty Cổ phần Dược Hậu Giang - Chi nhánh nhà máy Dược phẩm DHG tại Hậu Giang</v>
      </c>
      <c r="M584" s="17" t="str">
        <f>VLOOKUP($B584,G2.PL1!$C$10:$AF$35,12,0)</f>
        <v>Việt Nam</v>
      </c>
      <c r="N584" s="17" t="str">
        <f>VLOOKUP($B584,G2.PL1!$C$10:$AF$35,13,0)</f>
        <v>Viên</v>
      </c>
      <c r="O584" s="39">
        <v>500</v>
      </c>
      <c r="P584" s="39">
        <v>500</v>
      </c>
      <c r="Q584" s="39">
        <v>500</v>
      </c>
      <c r="R584" s="39">
        <v>500</v>
      </c>
      <c r="S584" s="40">
        <v>2000</v>
      </c>
      <c r="T584" s="19">
        <f>VLOOKUP($B584,G2.PL1!$C$10:$AF$35,17,0)</f>
        <v>289</v>
      </c>
      <c r="U584" s="18">
        <f t="shared" si="16"/>
        <v>578000</v>
      </c>
      <c r="V584" s="19" t="str">
        <f>VLOOKUP($B584,G2.PL1!$C$10:$AF$35,30,0)</f>
        <v>Công ty Cổ phần Dược Hậu Giang</v>
      </c>
      <c r="W584" s="17" t="s">
        <v>417</v>
      </c>
      <c r="X584" s="56" t="s">
        <v>312</v>
      </c>
      <c r="Y584" s="41" t="s">
        <v>418</v>
      </c>
      <c r="Z584" s="16"/>
      <c r="AA584" s="21" t="e">
        <f>VLOOKUP(W584,#REF!,2,0)</f>
        <v>#REF!</v>
      </c>
      <c r="AB584" s="16"/>
    </row>
    <row r="585" spans="1:28" ht="60">
      <c r="A585" s="38">
        <v>13</v>
      </c>
      <c r="B585" s="38" t="s">
        <v>48</v>
      </c>
      <c r="C585" s="17" t="str">
        <f>VLOOKUP(B585,G2.PL1!$C$10:$D$34,2,0)</f>
        <v>Glumeform 500</v>
      </c>
      <c r="D585" s="17" t="str">
        <f>VLOOKUP($B585,G2.PL1!$C$10:$E$34,3,0)</f>
        <v xml:space="preserve">Metformin hydroclorid </v>
      </c>
      <c r="E585" s="17" t="str">
        <f>VLOOKUP($B585,G2.PL1!$C$10:$F$34,4,0)</f>
        <v>500mg</v>
      </c>
      <c r="F585" s="17" t="str">
        <f>VLOOKUP($B585,G2.PL1!$C$10:$AF$35,5,0)</f>
        <v>Uống</v>
      </c>
      <c r="G585" s="17" t="str">
        <f>VLOOKUP($B585,G2.PL1!$C$10:$AF$35,6,0)</f>
        <v>viên nén bao phim</v>
      </c>
      <c r="H585" s="17" t="str">
        <f>VLOOKUP($B585,G2.PL1!$C$10:$AF$35,7,0)</f>
        <v>hộp 10 vỉ x 10 viên</v>
      </c>
      <c r="I585" s="38" t="s">
        <v>13</v>
      </c>
      <c r="J585" s="17" t="str">
        <f>VLOOKUP($B585,G2.PL1!$C$10:$AF$35,9,0)</f>
        <v xml:space="preserve">36 tháng </v>
      </c>
      <c r="K585" s="17" t="str">
        <f>VLOOKUP($B585,G2.PL1!$C$10:$AF$35,10,0)</f>
        <v>VD-21779-14</v>
      </c>
      <c r="L585" s="17" t="str">
        <f>VLOOKUP($B585,G2.PL1!$C$10:$AF$35,11,0)</f>
        <v>Công ty Cổ phần Dược Hậu Giang - Chi nhánh nhà máy Dược phẩm DHG tại Hậu Giang</v>
      </c>
      <c r="M585" s="17" t="str">
        <f>VLOOKUP($B585,G2.PL1!$C$10:$AF$35,12,0)</f>
        <v>Việt Nam</v>
      </c>
      <c r="N585" s="17" t="str">
        <f>VLOOKUP($B585,G2.PL1!$C$10:$AF$35,13,0)</f>
        <v>Viên</v>
      </c>
      <c r="O585" s="39">
        <v>24000</v>
      </c>
      <c r="P585" s="39">
        <v>24000</v>
      </c>
      <c r="Q585" s="39">
        <v>24000</v>
      </c>
      <c r="R585" s="39">
        <v>24000</v>
      </c>
      <c r="S585" s="40">
        <v>96000</v>
      </c>
      <c r="T585" s="19">
        <f>VLOOKUP($B585,G2.PL1!$C$10:$AF$35,17,0)</f>
        <v>289</v>
      </c>
      <c r="U585" s="18">
        <f t="shared" si="16"/>
        <v>27744000</v>
      </c>
      <c r="V585" s="19" t="str">
        <f>VLOOKUP($B585,G2.PL1!$C$10:$AF$35,30,0)</f>
        <v>Công ty Cổ phần Dược Hậu Giang</v>
      </c>
      <c r="W585" s="17" t="s">
        <v>328</v>
      </c>
      <c r="X585" s="56" t="s">
        <v>312</v>
      </c>
      <c r="Y585" s="41" t="s">
        <v>329</v>
      </c>
      <c r="Z585" s="16"/>
      <c r="AA585" s="21" t="e">
        <f>VLOOKUP(W585,#REF!,2,0)</f>
        <v>#REF!</v>
      </c>
      <c r="AB585" s="16"/>
    </row>
    <row r="586" spans="1:28" ht="60">
      <c r="A586" s="38">
        <v>13</v>
      </c>
      <c r="B586" s="38" t="s">
        <v>48</v>
      </c>
      <c r="C586" s="17" t="str">
        <f>VLOOKUP(B586,G2.PL1!$C$10:$D$34,2,0)</f>
        <v>Glumeform 500</v>
      </c>
      <c r="D586" s="17" t="str">
        <f>VLOOKUP($B586,G2.PL1!$C$10:$E$34,3,0)</f>
        <v xml:space="preserve">Metformin hydroclorid </v>
      </c>
      <c r="E586" s="17" t="str">
        <f>VLOOKUP($B586,G2.PL1!$C$10:$F$34,4,0)</f>
        <v>500mg</v>
      </c>
      <c r="F586" s="17" t="str">
        <f>VLOOKUP($B586,G2.PL1!$C$10:$AF$35,5,0)</f>
        <v>Uống</v>
      </c>
      <c r="G586" s="17" t="str">
        <f>VLOOKUP($B586,G2.PL1!$C$10:$AF$35,6,0)</f>
        <v>viên nén bao phim</v>
      </c>
      <c r="H586" s="17" t="str">
        <f>VLOOKUP($B586,G2.PL1!$C$10:$AF$35,7,0)</f>
        <v>hộp 10 vỉ x 10 viên</v>
      </c>
      <c r="I586" s="38" t="s">
        <v>13</v>
      </c>
      <c r="J586" s="17" t="str">
        <f>VLOOKUP($B586,G2.PL1!$C$10:$AF$35,9,0)</f>
        <v xml:space="preserve">36 tháng </v>
      </c>
      <c r="K586" s="17" t="str">
        <f>VLOOKUP($B586,G2.PL1!$C$10:$AF$35,10,0)</f>
        <v>VD-21779-14</v>
      </c>
      <c r="L586" s="17" t="str">
        <f>VLOOKUP($B586,G2.PL1!$C$10:$AF$35,11,0)</f>
        <v>Công ty Cổ phần Dược Hậu Giang - Chi nhánh nhà máy Dược phẩm DHG tại Hậu Giang</v>
      </c>
      <c r="M586" s="17" t="str">
        <f>VLOOKUP($B586,G2.PL1!$C$10:$AF$35,12,0)</f>
        <v>Việt Nam</v>
      </c>
      <c r="N586" s="17" t="str">
        <f>VLOOKUP($B586,G2.PL1!$C$10:$AF$35,13,0)</f>
        <v>Viên</v>
      </c>
      <c r="O586" s="39">
        <v>12500</v>
      </c>
      <c r="P586" s="39">
        <v>12500</v>
      </c>
      <c r="Q586" s="39">
        <v>12500</v>
      </c>
      <c r="R586" s="39">
        <v>12500</v>
      </c>
      <c r="S586" s="40">
        <v>50000</v>
      </c>
      <c r="T586" s="19">
        <f>VLOOKUP($B586,G2.PL1!$C$10:$AF$35,17,0)</f>
        <v>289</v>
      </c>
      <c r="U586" s="18">
        <f t="shared" si="16"/>
        <v>14450000</v>
      </c>
      <c r="V586" s="19" t="str">
        <f>VLOOKUP($B586,G2.PL1!$C$10:$AF$35,30,0)</f>
        <v>Công ty Cổ phần Dược Hậu Giang</v>
      </c>
      <c r="W586" s="17" t="s">
        <v>422</v>
      </c>
      <c r="X586" s="56" t="s">
        <v>290</v>
      </c>
      <c r="Y586" s="41" t="s">
        <v>423</v>
      </c>
      <c r="Z586" s="16"/>
      <c r="AA586" s="21" t="e">
        <f>VLOOKUP(W586,#REF!,2,0)</f>
        <v>#REF!</v>
      </c>
      <c r="AB586" s="16"/>
    </row>
    <row r="587" spans="1:28" ht="60">
      <c r="A587" s="38">
        <v>13</v>
      </c>
      <c r="B587" s="38" t="s">
        <v>48</v>
      </c>
      <c r="C587" s="17" t="str">
        <f>VLOOKUP(B587,G2.PL1!$C$10:$D$34,2,0)</f>
        <v>Glumeform 500</v>
      </c>
      <c r="D587" s="17" t="str">
        <f>VLOOKUP($B587,G2.PL1!$C$10:$E$34,3,0)</f>
        <v xml:space="preserve">Metformin hydroclorid </v>
      </c>
      <c r="E587" s="17" t="str">
        <f>VLOOKUP($B587,G2.PL1!$C$10:$F$34,4,0)</f>
        <v>500mg</v>
      </c>
      <c r="F587" s="17" t="str">
        <f>VLOOKUP($B587,G2.PL1!$C$10:$AF$35,5,0)</f>
        <v>Uống</v>
      </c>
      <c r="G587" s="17" t="str">
        <f>VLOOKUP($B587,G2.PL1!$C$10:$AF$35,6,0)</f>
        <v>viên nén bao phim</v>
      </c>
      <c r="H587" s="17" t="str">
        <f>VLOOKUP($B587,G2.PL1!$C$10:$AF$35,7,0)</f>
        <v>hộp 10 vỉ x 10 viên</v>
      </c>
      <c r="I587" s="38" t="s">
        <v>13</v>
      </c>
      <c r="J587" s="17" t="str">
        <f>VLOOKUP($B587,G2.PL1!$C$10:$AF$35,9,0)</f>
        <v xml:space="preserve">36 tháng </v>
      </c>
      <c r="K587" s="17" t="str">
        <f>VLOOKUP($B587,G2.PL1!$C$10:$AF$35,10,0)</f>
        <v>VD-21779-14</v>
      </c>
      <c r="L587" s="17" t="str">
        <f>VLOOKUP($B587,G2.PL1!$C$10:$AF$35,11,0)</f>
        <v>Công ty Cổ phần Dược Hậu Giang - Chi nhánh nhà máy Dược phẩm DHG tại Hậu Giang</v>
      </c>
      <c r="M587" s="17" t="str">
        <f>VLOOKUP($B587,G2.PL1!$C$10:$AF$35,12,0)</f>
        <v>Việt Nam</v>
      </c>
      <c r="N587" s="17" t="str">
        <f>VLOOKUP($B587,G2.PL1!$C$10:$AF$35,13,0)</f>
        <v>Viên</v>
      </c>
      <c r="O587" s="39">
        <v>2500</v>
      </c>
      <c r="P587" s="39">
        <v>2500</v>
      </c>
      <c r="Q587" s="39">
        <v>2500</v>
      </c>
      <c r="R587" s="39">
        <v>2500</v>
      </c>
      <c r="S587" s="40">
        <v>10000</v>
      </c>
      <c r="T587" s="19">
        <f>VLOOKUP($B587,G2.PL1!$C$10:$AF$35,17,0)</f>
        <v>289</v>
      </c>
      <c r="U587" s="18">
        <f t="shared" si="16"/>
        <v>2890000</v>
      </c>
      <c r="V587" s="19" t="str">
        <f>VLOOKUP($B587,G2.PL1!$C$10:$AF$35,30,0)</f>
        <v>Công ty Cổ phần Dược Hậu Giang</v>
      </c>
      <c r="W587" s="17" t="s">
        <v>382</v>
      </c>
      <c r="X587" s="56" t="s">
        <v>290</v>
      </c>
      <c r="Y587" s="41" t="s">
        <v>383</v>
      </c>
      <c r="Z587" s="16"/>
      <c r="AA587" s="21" t="e">
        <f>VLOOKUP(W587,#REF!,2,0)</f>
        <v>#REF!</v>
      </c>
      <c r="AB587" s="16"/>
    </row>
    <row r="588" spans="1:28" ht="60">
      <c r="A588" s="38">
        <v>13</v>
      </c>
      <c r="B588" s="38" t="s">
        <v>48</v>
      </c>
      <c r="C588" s="17" t="str">
        <f>VLOOKUP(B588,G2.PL1!$C$10:$D$34,2,0)</f>
        <v>Glumeform 500</v>
      </c>
      <c r="D588" s="17" t="str">
        <f>VLOOKUP($B588,G2.PL1!$C$10:$E$34,3,0)</f>
        <v xml:space="preserve">Metformin hydroclorid </v>
      </c>
      <c r="E588" s="17" t="str">
        <f>VLOOKUP($B588,G2.PL1!$C$10:$F$34,4,0)</f>
        <v>500mg</v>
      </c>
      <c r="F588" s="17" t="str">
        <f>VLOOKUP($B588,G2.PL1!$C$10:$AF$35,5,0)</f>
        <v>Uống</v>
      </c>
      <c r="G588" s="17" t="str">
        <f>VLOOKUP($B588,G2.PL1!$C$10:$AF$35,6,0)</f>
        <v>viên nén bao phim</v>
      </c>
      <c r="H588" s="17" t="str">
        <f>VLOOKUP($B588,G2.PL1!$C$10:$AF$35,7,0)</f>
        <v>hộp 10 vỉ x 10 viên</v>
      </c>
      <c r="I588" s="38" t="s">
        <v>13</v>
      </c>
      <c r="J588" s="17" t="str">
        <f>VLOOKUP($B588,G2.PL1!$C$10:$AF$35,9,0)</f>
        <v xml:space="preserve">36 tháng </v>
      </c>
      <c r="K588" s="17" t="str">
        <f>VLOOKUP($B588,G2.PL1!$C$10:$AF$35,10,0)</f>
        <v>VD-21779-14</v>
      </c>
      <c r="L588" s="17" t="str">
        <f>VLOOKUP($B588,G2.PL1!$C$10:$AF$35,11,0)</f>
        <v>Công ty Cổ phần Dược Hậu Giang - Chi nhánh nhà máy Dược phẩm DHG tại Hậu Giang</v>
      </c>
      <c r="M588" s="17" t="str">
        <f>VLOOKUP($B588,G2.PL1!$C$10:$AF$35,12,0)</f>
        <v>Việt Nam</v>
      </c>
      <c r="N588" s="17" t="str">
        <f>VLOOKUP($B588,G2.PL1!$C$10:$AF$35,13,0)</f>
        <v>Viên</v>
      </c>
      <c r="O588" s="39">
        <v>15000</v>
      </c>
      <c r="P588" s="39">
        <v>15000</v>
      </c>
      <c r="Q588" s="39">
        <v>15000</v>
      </c>
      <c r="R588" s="39">
        <v>15000</v>
      </c>
      <c r="S588" s="40">
        <v>60000</v>
      </c>
      <c r="T588" s="19">
        <f>VLOOKUP($B588,G2.PL1!$C$10:$AF$35,17,0)</f>
        <v>289</v>
      </c>
      <c r="U588" s="18">
        <f t="shared" si="16"/>
        <v>17340000</v>
      </c>
      <c r="V588" s="19" t="str">
        <f>VLOOKUP($B588,G2.PL1!$C$10:$AF$35,30,0)</f>
        <v>Công ty Cổ phần Dược Hậu Giang</v>
      </c>
      <c r="W588" s="17" t="s">
        <v>434</v>
      </c>
      <c r="X588" s="56" t="s">
        <v>290</v>
      </c>
      <c r="Y588" s="41" t="s">
        <v>435</v>
      </c>
      <c r="Z588" s="16"/>
      <c r="AA588" s="21" t="e">
        <f>VLOOKUP(W588,#REF!,2,0)</f>
        <v>#REF!</v>
      </c>
      <c r="AB588" s="16"/>
    </row>
    <row r="589" spans="1:28" ht="60">
      <c r="A589" s="38">
        <v>13</v>
      </c>
      <c r="B589" s="38" t="s">
        <v>48</v>
      </c>
      <c r="C589" s="17" t="str">
        <f>VLOOKUP(B589,G2.PL1!$C$10:$D$34,2,0)</f>
        <v>Glumeform 500</v>
      </c>
      <c r="D589" s="17" t="str">
        <f>VLOOKUP($B589,G2.PL1!$C$10:$E$34,3,0)</f>
        <v xml:space="preserve">Metformin hydroclorid </v>
      </c>
      <c r="E589" s="17" t="str">
        <f>VLOOKUP($B589,G2.PL1!$C$10:$F$34,4,0)</f>
        <v>500mg</v>
      </c>
      <c r="F589" s="17" t="str">
        <f>VLOOKUP($B589,G2.PL1!$C$10:$AF$35,5,0)</f>
        <v>Uống</v>
      </c>
      <c r="G589" s="17" t="str">
        <f>VLOOKUP($B589,G2.PL1!$C$10:$AF$35,6,0)</f>
        <v>viên nén bao phim</v>
      </c>
      <c r="H589" s="17" t="str">
        <f>VLOOKUP($B589,G2.PL1!$C$10:$AF$35,7,0)</f>
        <v>hộp 10 vỉ x 10 viên</v>
      </c>
      <c r="I589" s="38" t="s">
        <v>13</v>
      </c>
      <c r="J589" s="17" t="str">
        <f>VLOOKUP($B589,G2.PL1!$C$10:$AF$35,9,0)</f>
        <v xml:space="preserve">36 tháng </v>
      </c>
      <c r="K589" s="17" t="str">
        <f>VLOOKUP($B589,G2.PL1!$C$10:$AF$35,10,0)</f>
        <v>VD-21779-14</v>
      </c>
      <c r="L589" s="17" t="str">
        <f>VLOOKUP($B589,G2.PL1!$C$10:$AF$35,11,0)</f>
        <v>Công ty Cổ phần Dược Hậu Giang - Chi nhánh nhà máy Dược phẩm DHG tại Hậu Giang</v>
      </c>
      <c r="M589" s="17" t="str">
        <f>VLOOKUP($B589,G2.PL1!$C$10:$AF$35,12,0)</f>
        <v>Việt Nam</v>
      </c>
      <c r="N589" s="17" t="str">
        <f>VLOOKUP($B589,G2.PL1!$C$10:$AF$35,13,0)</f>
        <v>Viên</v>
      </c>
      <c r="O589" s="39">
        <v>1250</v>
      </c>
      <c r="P589" s="39">
        <v>1250</v>
      </c>
      <c r="Q589" s="39">
        <v>1250</v>
      </c>
      <c r="R589" s="39">
        <v>1250</v>
      </c>
      <c r="S589" s="40">
        <v>5000</v>
      </c>
      <c r="T589" s="19">
        <f>VLOOKUP($B589,G2.PL1!$C$10:$AF$35,17,0)</f>
        <v>289</v>
      </c>
      <c r="U589" s="18">
        <f t="shared" si="16"/>
        <v>1445000</v>
      </c>
      <c r="V589" s="19" t="str">
        <f>VLOOKUP($B589,G2.PL1!$C$10:$AF$35,30,0)</f>
        <v>Công ty Cổ phần Dược Hậu Giang</v>
      </c>
      <c r="W589" s="17" t="s">
        <v>301</v>
      </c>
      <c r="X589" s="56" t="s">
        <v>302</v>
      </c>
      <c r="Y589" s="41" t="s">
        <v>303</v>
      </c>
      <c r="Z589" s="16"/>
      <c r="AA589" s="21" t="e">
        <f>VLOOKUP(W589,#REF!,2,0)</f>
        <v>#REF!</v>
      </c>
      <c r="AB589" s="16"/>
    </row>
    <row r="590" spans="1:28" ht="60">
      <c r="A590" s="38">
        <v>13</v>
      </c>
      <c r="B590" s="38" t="s">
        <v>48</v>
      </c>
      <c r="C590" s="17" t="str">
        <f>VLOOKUP(B590,G2.PL1!$C$10:$D$34,2,0)</f>
        <v>Glumeform 500</v>
      </c>
      <c r="D590" s="17" t="str">
        <f>VLOOKUP($B590,G2.PL1!$C$10:$E$34,3,0)</f>
        <v xml:space="preserve">Metformin hydroclorid </v>
      </c>
      <c r="E590" s="17" t="str">
        <f>VLOOKUP($B590,G2.PL1!$C$10:$F$34,4,0)</f>
        <v>500mg</v>
      </c>
      <c r="F590" s="17" t="str">
        <f>VLOOKUP($B590,G2.PL1!$C$10:$AF$35,5,0)</f>
        <v>Uống</v>
      </c>
      <c r="G590" s="17" t="str">
        <f>VLOOKUP($B590,G2.PL1!$C$10:$AF$35,6,0)</f>
        <v>viên nén bao phim</v>
      </c>
      <c r="H590" s="17" t="str">
        <f>VLOOKUP($B590,G2.PL1!$C$10:$AF$35,7,0)</f>
        <v>hộp 10 vỉ x 10 viên</v>
      </c>
      <c r="I590" s="38" t="s">
        <v>13</v>
      </c>
      <c r="J590" s="17" t="str">
        <f>VLOOKUP($B590,G2.PL1!$C$10:$AF$35,9,0)</f>
        <v xml:space="preserve">36 tháng </v>
      </c>
      <c r="K590" s="17" t="str">
        <f>VLOOKUP($B590,G2.PL1!$C$10:$AF$35,10,0)</f>
        <v>VD-21779-14</v>
      </c>
      <c r="L590" s="17" t="str">
        <f>VLOOKUP($B590,G2.PL1!$C$10:$AF$35,11,0)</f>
        <v>Công ty Cổ phần Dược Hậu Giang - Chi nhánh nhà máy Dược phẩm DHG tại Hậu Giang</v>
      </c>
      <c r="M590" s="17" t="str">
        <f>VLOOKUP($B590,G2.PL1!$C$10:$AF$35,12,0)</f>
        <v>Việt Nam</v>
      </c>
      <c r="N590" s="17" t="str">
        <f>VLOOKUP($B590,G2.PL1!$C$10:$AF$35,13,0)</f>
        <v>Viên</v>
      </c>
      <c r="O590" s="39">
        <v>30000</v>
      </c>
      <c r="P590" s="39">
        <v>30000</v>
      </c>
      <c r="Q590" s="39">
        <v>30000</v>
      </c>
      <c r="R590" s="39">
        <v>30000</v>
      </c>
      <c r="S590" s="40">
        <v>120000</v>
      </c>
      <c r="T590" s="19">
        <f>VLOOKUP($B590,G2.PL1!$C$10:$AF$35,17,0)</f>
        <v>289</v>
      </c>
      <c r="U590" s="18">
        <f t="shared" si="16"/>
        <v>34680000</v>
      </c>
      <c r="V590" s="19" t="str">
        <f>VLOOKUP($B590,G2.PL1!$C$10:$AF$35,30,0)</f>
        <v>Công ty Cổ phần Dược Hậu Giang</v>
      </c>
      <c r="W590" s="17" t="s">
        <v>438</v>
      </c>
      <c r="X590" s="56" t="s">
        <v>302</v>
      </c>
      <c r="Y590" s="41" t="s">
        <v>439</v>
      </c>
      <c r="Z590" s="16"/>
      <c r="AA590" s="21" t="e">
        <f>VLOOKUP(W590,#REF!,2,0)</f>
        <v>#REF!</v>
      </c>
      <c r="AB590" s="16"/>
    </row>
    <row r="591" spans="1:28" ht="60">
      <c r="A591" s="38">
        <v>13</v>
      </c>
      <c r="B591" s="38" t="s">
        <v>48</v>
      </c>
      <c r="C591" s="17" t="str">
        <f>VLOOKUP(B591,G2.PL1!$C$10:$D$34,2,0)</f>
        <v>Glumeform 500</v>
      </c>
      <c r="D591" s="17" t="str">
        <f>VLOOKUP($B591,G2.PL1!$C$10:$E$34,3,0)</f>
        <v xml:space="preserve">Metformin hydroclorid </v>
      </c>
      <c r="E591" s="17" t="str">
        <f>VLOOKUP($B591,G2.PL1!$C$10:$F$34,4,0)</f>
        <v>500mg</v>
      </c>
      <c r="F591" s="17" t="str">
        <f>VLOOKUP($B591,G2.PL1!$C$10:$AF$35,5,0)</f>
        <v>Uống</v>
      </c>
      <c r="G591" s="17" t="str">
        <f>VLOOKUP($B591,G2.PL1!$C$10:$AF$35,6,0)</f>
        <v>viên nén bao phim</v>
      </c>
      <c r="H591" s="17" t="str">
        <f>VLOOKUP($B591,G2.PL1!$C$10:$AF$35,7,0)</f>
        <v>hộp 10 vỉ x 10 viên</v>
      </c>
      <c r="I591" s="38" t="s">
        <v>13</v>
      </c>
      <c r="J591" s="17" t="str">
        <f>VLOOKUP($B591,G2.PL1!$C$10:$AF$35,9,0)</f>
        <v xml:space="preserve">36 tháng </v>
      </c>
      <c r="K591" s="17" t="str">
        <f>VLOOKUP($B591,G2.PL1!$C$10:$AF$35,10,0)</f>
        <v>VD-21779-14</v>
      </c>
      <c r="L591" s="17" t="str">
        <f>VLOOKUP($B591,G2.PL1!$C$10:$AF$35,11,0)</f>
        <v>Công ty Cổ phần Dược Hậu Giang - Chi nhánh nhà máy Dược phẩm DHG tại Hậu Giang</v>
      </c>
      <c r="M591" s="17" t="str">
        <f>VLOOKUP($B591,G2.PL1!$C$10:$AF$35,12,0)</f>
        <v>Việt Nam</v>
      </c>
      <c r="N591" s="17" t="str">
        <f>VLOOKUP($B591,G2.PL1!$C$10:$AF$35,13,0)</f>
        <v>Viên</v>
      </c>
      <c r="O591" s="39">
        <v>18500</v>
      </c>
      <c r="P591" s="39">
        <v>18500</v>
      </c>
      <c r="Q591" s="39">
        <v>18500</v>
      </c>
      <c r="R591" s="39">
        <v>18500</v>
      </c>
      <c r="S591" s="40">
        <v>74000</v>
      </c>
      <c r="T591" s="19">
        <f>VLOOKUP($B591,G2.PL1!$C$10:$AF$35,17,0)</f>
        <v>289</v>
      </c>
      <c r="U591" s="18">
        <f t="shared" si="16"/>
        <v>21386000</v>
      </c>
      <c r="V591" s="19" t="str">
        <f>VLOOKUP($B591,G2.PL1!$C$10:$AF$35,30,0)</f>
        <v>Công ty Cổ phần Dược Hậu Giang</v>
      </c>
      <c r="W591" s="17" t="s">
        <v>440</v>
      </c>
      <c r="X591" s="56" t="s">
        <v>302</v>
      </c>
      <c r="Y591" s="41" t="s">
        <v>441</v>
      </c>
      <c r="Z591" s="16"/>
      <c r="AA591" s="21" t="e">
        <f>VLOOKUP(W591,#REF!,2,0)</f>
        <v>#REF!</v>
      </c>
      <c r="AB591" s="16"/>
    </row>
    <row r="592" spans="1:28" ht="60">
      <c r="A592" s="38">
        <v>13</v>
      </c>
      <c r="B592" s="38" t="s">
        <v>48</v>
      </c>
      <c r="C592" s="17" t="str">
        <f>VLOOKUP(B592,G2.PL1!$C$10:$D$34,2,0)</f>
        <v>Glumeform 500</v>
      </c>
      <c r="D592" s="17" t="str">
        <f>VLOOKUP($B592,G2.PL1!$C$10:$E$34,3,0)</f>
        <v xml:space="preserve">Metformin hydroclorid </v>
      </c>
      <c r="E592" s="17" t="str">
        <f>VLOOKUP($B592,G2.PL1!$C$10:$F$34,4,0)</f>
        <v>500mg</v>
      </c>
      <c r="F592" s="17" t="str">
        <f>VLOOKUP($B592,G2.PL1!$C$10:$AF$35,5,0)</f>
        <v>Uống</v>
      </c>
      <c r="G592" s="17" t="str">
        <f>VLOOKUP($B592,G2.PL1!$C$10:$AF$35,6,0)</f>
        <v>viên nén bao phim</v>
      </c>
      <c r="H592" s="17" t="str">
        <f>VLOOKUP($B592,G2.PL1!$C$10:$AF$35,7,0)</f>
        <v>hộp 10 vỉ x 10 viên</v>
      </c>
      <c r="I592" s="38" t="s">
        <v>13</v>
      </c>
      <c r="J592" s="17" t="str">
        <f>VLOOKUP($B592,G2.PL1!$C$10:$AF$35,9,0)</f>
        <v xml:space="preserve">36 tháng </v>
      </c>
      <c r="K592" s="17" t="str">
        <f>VLOOKUP($B592,G2.PL1!$C$10:$AF$35,10,0)</f>
        <v>VD-21779-14</v>
      </c>
      <c r="L592" s="17" t="str">
        <f>VLOOKUP($B592,G2.PL1!$C$10:$AF$35,11,0)</f>
        <v>Công ty Cổ phần Dược Hậu Giang - Chi nhánh nhà máy Dược phẩm DHG tại Hậu Giang</v>
      </c>
      <c r="M592" s="17" t="str">
        <f>VLOOKUP($B592,G2.PL1!$C$10:$AF$35,12,0)</f>
        <v>Việt Nam</v>
      </c>
      <c r="N592" s="17" t="str">
        <f>VLOOKUP($B592,G2.PL1!$C$10:$AF$35,13,0)</f>
        <v>Viên</v>
      </c>
      <c r="O592" s="39">
        <v>15000</v>
      </c>
      <c r="P592" s="39">
        <v>15000</v>
      </c>
      <c r="Q592" s="39">
        <v>15000</v>
      </c>
      <c r="R592" s="39">
        <v>15000</v>
      </c>
      <c r="S592" s="40">
        <v>60000</v>
      </c>
      <c r="T592" s="19">
        <f>VLOOKUP($B592,G2.PL1!$C$10:$AF$35,17,0)</f>
        <v>289</v>
      </c>
      <c r="U592" s="18">
        <f t="shared" si="16"/>
        <v>17340000</v>
      </c>
      <c r="V592" s="19" t="str">
        <f>VLOOKUP($B592,G2.PL1!$C$10:$AF$35,30,0)</f>
        <v>Công ty Cổ phần Dược Hậu Giang</v>
      </c>
      <c r="W592" s="17" t="s">
        <v>664</v>
      </c>
      <c r="X592" s="56" t="s">
        <v>302</v>
      </c>
      <c r="Y592" s="41" t="s">
        <v>665</v>
      </c>
      <c r="Z592" s="16"/>
      <c r="AA592" s="21" t="e">
        <f>VLOOKUP(W592,#REF!,2,0)</f>
        <v>#REF!</v>
      </c>
      <c r="AB592" s="16"/>
    </row>
    <row r="593" spans="1:28" ht="60">
      <c r="A593" s="38">
        <v>13</v>
      </c>
      <c r="B593" s="38" t="s">
        <v>48</v>
      </c>
      <c r="C593" s="17" t="str">
        <f>VLOOKUP(B593,G2.PL1!$C$10:$D$34,2,0)</f>
        <v>Glumeform 500</v>
      </c>
      <c r="D593" s="17" t="str">
        <f>VLOOKUP($B593,G2.PL1!$C$10:$E$34,3,0)</f>
        <v xml:space="preserve">Metformin hydroclorid </v>
      </c>
      <c r="E593" s="17" t="str">
        <f>VLOOKUP($B593,G2.PL1!$C$10:$F$34,4,0)</f>
        <v>500mg</v>
      </c>
      <c r="F593" s="17" t="str">
        <f>VLOOKUP($B593,G2.PL1!$C$10:$AF$35,5,0)</f>
        <v>Uống</v>
      </c>
      <c r="G593" s="17" t="str">
        <f>VLOOKUP($B593,G2.PL1!$C$10:$AF$35,6,0)</f>
        <v>viên nén bao phim</v>
      </c>
      <c r="H593" s="17" t="str">
        <f>VLOOKUP($B593,G2.PL1!$C$10:$AF$35,7,0)</f>
        <v>hộp 10 vỉ x 10 viên</v>
      </c>
      <c r="I593" s="38" t="s">
        <v>13</v>
      </c>
      <c r="J593" s="17" t="str">
        <f>VLOOKUP($B593,G2.PL1!$C$10:$AF$35,9,0)</f>
        <v xml:space="preserve">36 tháng </v>
      </c>
      <c r="K593" s="17" t="str">
        <f>VLOOKUP($B593,G2.PL1!$C$10:$AF$35,10,0)</f>
        <v>VD-21779-14</v>
      </c>
      <c r="L593" s="17" t="str">
        <f>VLOOKUP($B593,G2.PL1!$C$10:$AF$35,11,0)</f>
        <v>Công ty Cổ phần Dược Hậu Giang - Chi nhánh nhà máy Dược phẩm DHG tại Hậu Giang</v>
      </c>
      <c r="M593" s="17" t="str">
        <f>VLOOKUP($B593,G2.PL1!$C$10:$AF$35,12,0)</f>
        <v>Việt Nam</v>
      </c>
      <c r="N593" s="17" t="str">
        <f>VLOOKUP($B593,G2.PL1!$C$10:$AF$35,13,0)</f>
        <v>Viên</v>
      </c>
      <c r="O593" s="39">
        <v>2500</v>
      </c>
      <c r="P593" s="39">
        <v>2500</v>
      </c>
      <c r="Q593" s="39">
        <v>2500</v>
      </c>
      <c r="R593" s="39">
        <v>2500</v>
      </c>
      <c r="S593" s="40">
        <v>10000</v>
      </c>
      <c r="T593" s="19">
        <f>VLOOKUP($B593,G2.PL1!$C$10:$AF$35,17,0)</f>
        <v>289</v>
      </c>
      <c r="U593" s="18">
        <f t="shared" ref="U593:U656" si="18">S593*T593</f>
        <v>2890000</v>
      </c>
      <c r="V593" s="19" t="str">
        <f>VLOOKUP($B593,G2.PL1!$C$10:$AF$35,30,0)</f>
        <v>Công ty Cổ phần Dược Hậu Giang</v>
      </c>
      <c r="W593" s="17" t="s">
        <v>442</v>
      </c>
      <c r="X593" s="56" t="s">
        <v>171</v>
      </c>
      <c r="Y593" s="41" t="s">
        <v>443</v>
      </c>
      <c r="Z593" s="16"/>
      <c r="AA593" s="21" t="e">
        <f>VLOOKUP(W593,#REF!,2,0)</f>
        <v>#REF!</v>
      </c>
      <c r="AB593" s="16"/>
    </row>
    <row r="594" spans="1:28" ht="60">
      <c r="A594" s="38">
        <v>13</v>
      </c>
      <c r="B594" s="38" t="s">
        <v>48</v>
      </c>
      <c r="C594" s="17" t="str">
        <f>VLOOKUP(B594,G2.PL1!$C$10:$D$34,2,0)</f>
        <v>Glumeform 500</v>
      </c>
      <c r="D594" s="17" t="str">
        <f>VLOOKUP($B594,G2.PL1!$C$10:$E$34,3,0)</f>
        <v xml:space="preserve">Metformin hydroclorid </v>
      </c>
      <c r="E594" s="17" t="str">
        <f>VLOOKUP($B594,G2.PL1!$C$10:$F$34,4,0)</f>
        <v>500mg</v>
      </c>
      <c r="F594" s="17" t="str">
        <f>VLOOKUP($B594,G2.PL1!$C$10:$AF$35,5,0)</f>
        <v>Uống</v>
      </c>
      <c r="G594" s="17" t="str">
        <f>VLOOKUP($B594,G2.PL1!$C$10:$AF$35,6,0)</f>
        <v>viên nén bao phim</v>
      </c>
      <c r="H594" s="17" t="str">
        <f>VLOOKUP($B594,G2.PL1!$C$10:$AF$35,7,0)</f>
        <v>hộp 10 vỉ x 10 viên</v>
      </c>
      <c r="I594" s="38" t="s">
        <v>13</v>
      </c>
      <c r="J594" s="17" t="str">
        <f>VLOOKUP($B594,G2.PL1!$C$10:$AF$35,9,0)</f>
        <v xml:space="preserve">36 tháng </v>
      </c>
      <c r="K594" s="17" t="str">
        <f>VLOOKUP($B594,G2.PL1!$C$10:$AF$35,10,0)</f>
        <v>VD-21779-14</v>
      </c>
      <c r="L594" s="17" t="str">
        <f>VLOOKUP($B594,G2.PL1!$C$10:$AF$35,11,0)</f>
        <v>Công ty Cổ phần Dược Hậu Giang - Chi nhánh nhà máy Dược phẩm DHG tại Hậu Giang</v>
      </c>
      <c r="M594" s="17" t="str">
        <f>VLOOKUP($B594,G2.PL1!$C$10:$AF$35,12,0)</f>
        <v>Việt Nam</v>
      </c>
      <c r="N594" s="17" t="str">
        <f>VLOOKUP($B594,G2.PL1!$C$10:$AF$35,13,0)</f>
        <v>Viên</v>
      </c>
      <c r="O594" s="39">
        <v>500000</v>
      </c>
      <c r="P594" s="39">
        <v>500000</v>
      </c>
      <c r="Q594" s="39">
        <v>500000</v>
      </c>
      <c r="R594" s="39">
        <v>500000</v>
      </c>
      <c r="S594" s="40">
        <v>2000000</v>
      </c>
      <c r="T594" s="19">
        <f>VLOOKUP($B594,G2.PL1!$C$10:$AF$35,17,0)</f>
        <v>289</v>
      </c>
      <c r="U594" s="18">
        <f t="shared" si="18"/>
        <v>578000000</v>
      </c>
      <c r="V594" s="19" t="str">
        <f>VLOOKUP($B594,G2.PL1!$C$10:$AF$35,30,0)</f>
        <v>Công ty Cổ phần Dược Hậu Giang</v>
      </c>
      <c r="W594" s="17" t="s">
        <v>170</v>
      </c>
      <c r="X594" s="56" t="s">
        <v>171</v>
      </c>
      <c r="Y594" s="41" t="s">
        <v>172</v>
      </c>
      <c r="Z594" s="16"/>
      <c r="AA594" s="21" t="e">
        <f>VLOOKUP(W594,#REF!,2,0)</f>
        <v>#REF!</v>
      </c>
      <c r="AB594" s="16"/>
    </row>
    <row r="595" spans="1:28" ht="60">
      <c r="A595" s="38">
        <v>13</v>
      </c>
      <c r="B595" s="38" t="s">
        <v>48</v>
      </c>
      <c r="C595" s="17" t="str">
        <f>VLOOKUP(B595,G2.PL1!$C$10:$D$34,2,0)</f>
        <v>Glumeform 500</v>
      </c>
      <c r="D595" s="17" t="str">
        <f>VLOOKUP($B595,G2.PL1!$C$10:$E$34,3,0)</f>
        <v xml:space="preserve">Metformin hydroclorid </v>
      </c>
      <c r="E595" s="17" t="str">
        <f>VLOOKUP($B595,G2.PL1!$C$10:$F$34,4,0)</f>
        <v>500mg</v>
      </c>
      <c r="F595" s="17" t="str">
        <f>VLOOKUP($B595,G2.PL1!$C$10:$AF$35,5,0)</f>
        <v>Uống</v>
      </c>
      <c r="G595" s="17" t="str">
        <f>VLOOKUP($B595,G2.PL1!$C$10:$AF$35,6,0)</f>
        <v>viên nén bao phim</v>
      </c>
      <c r="H595" s="17" t="str">
        <f>VLOOKUP($B595,G2.PL1!$C$10:$AF$35,7,0)</f>
        <v>hộp 10 vỉ x 10 viên</v>
      </c>
      <c r="I595" s="38" t="s">
        <v>13</v>
      </c>
      <c r="J595" s="17" t="str">
        <f>VLOOKUP($B595,G2.PL1!$C$10:$AF$35,9,0)</f>
        <v xml:space="preserve">36 tháng </v>
      </c>
      <c r="K595" s="17" t="str">
        <f>VLOOKUP($B595,G2.PL1!$C$10:$AF$35,10,0)</f>
        <v>VD-21779-14</v>
      </c>
      <c r="L595" s="17" t="str">
        <f>VLOOKUP($B595,G2.PL1!$C$10:$AF$35,11,0)</f>
        <v>Công ty Cổ phần Dược Hậu Giang - Chi nhánh nhà máy Dược phẩm DHG tại Hậu Giang</v>
      </c>
      <c r="M595" s="17" t="str">
        <f>VLOOKUP($B595,G2.PL1!$C$10:$AF$35,12,0)</f>
        <v>Việt Nam</v>
      </c>
      <c r="N595" s="17" t="str">
        <f>VLOOKUP($B595,G2.PL1!$C$10:$AF$35,13,0)</f>
        <v>Viên</v>
      </c>
      <c r="O595" s="39">
        <v>15000</v>
      </c>
      <c r="P595" s="39">
        <v>15000</v>
      </c>
      <c r="Q595" s="39">
        <v>15000</v>
      </c>
      <c r="R595" s="39">
        <v>15000</v>
      </c>
      <c r="S595" s="40">
        <v>60000</v>
      </c>
      <c r="T595" s="19">
        <f>VLOOKUP($B595,G2.PL1!$C$10:$AF$35,17,0)</f>
        <v>289</v>
      </c>
      <c r="U595" s="18">
        <f t="shared" si="18"/>
        <v>17340000</v>
      </c>
      <c r="V595" s="19" t="str">
        <f>VLOOKUP($B595,G2.PL1!$C$10:$AF$35,30,0)</f>
        <v>Công ty Cổ phần Dược Hậu Giang</v>
      </c>
      <c r="W595" s="17" t="s">
        <v>666</v>
      </c>
      <c r="X595" s="56" t="s">
        <v>171</v>
      </c>
      <c r="Y595" s="41" t="s">
        <v>667</v>
      </c>
      <c r="Z595" s="16"/>
      <c r="AA595" s="21" t="e">
        <f>VLOOKUP(W595,#REF!,2,0)</f>
        <v>#REF!</v>
      </c>
      <c r="AB595" s="16"/>
    </row>
    <row r="596" spans="1:28" ht="60">
      <c r="A596" s="38">
        <v>13</v>
      </c>
      <c r="B596" s="38" t="s">
        <v>48</v>
      </c>
      <c r="C596" s="17" t="str">
        <f>VLOOKUP(B596,G2.PL1!$C$10:$D$34,2,0)</f>
        <v>Glumeform 500</v>
      </c>
      <c r="D596" s="17" t="str">
        <f>VLOOKUP($B596,G2.PL1!$C$10:$E$34,3,0)</f>
        <v xml:space="preserve">Metformin hydroclorid </v>
      </c>
      <c r="E596" s="17" t="str">
        <f>VLOOKUP($B596,G2.PL1!$C$10:$F$34,4,0)</f>
        <v>500mg</v>
      </c>
      <c r="F596" s="17" t="str">
        <f>VLOOKUP($B596,G2.PL1!$C$10:$AF$35,5,0)</f>
        <v>Uống</v>
      </c>
      <c r="G596" s="17" t="str">
        <f>VLOOKUP($B596,G2.PL1!$C$10:$AF$35,6,0)</f>
        <v>viên nén bao phim</v>
      </c>
      <c r="H596" s="17" t="str">
        <f>VLOOKUP($B596,G2.PL1!$C$10:$AF$35,7,0)</f>
        <v>hộp 10 vỉ x 10 viên</v>
      </c>
      <c r="I596" s="38" t="s">
        <v>13</v>
      </c>
      <c r="J596" s="17" t="str">
        <f>VLOOKUP($B596,G2.PL1!$C$10:$AF$35,9,0)</f>
        <v xml:space="preserve">36 tháng </v>
      </c>
      <c r="K596" s="17" t="str">
        <f>VLOOKUP($B596,G2.PL1!$C$10:$AF$35,10,0)</f>
        <v>VD-21779-14</v>
      </c>
      <c r="L596" s="17" t="str">
        <f>VLOOKUP($B596,G2.PL1!$C$10:$AF$35,11,0)</f>
        <v>Công ty Cổ phần Dược Hậu Giang - Chi nhánh nhà máy Dược phẩm DHG tại Hậu Giang</v>
      </c>
      <c r="M596" s="17" t="str">
        <f>VLOOKUP($B596,G2.PL1!$C$10:$AF$35,12,0)</f>
        <v>Việt Nam</v>
      </c>
      <c r="N596" s="17" t="str">
        <f>VLOOKUP($B596,G2.PL1!$C$10:$AF$35,13,0)</f>
        <v>Viên</v>
      </c>
      <c r="O596" s="39">
        <v>2500</v>
      </c>
      <c r="P596" s="39">
        <v>2500</v>
      </c>
      <c r="Q596" s="39">
        <v>2500</v>
      </c>
      <c r="R596" s="39">
        <v>2500</v>
      </c>
      <c r="S596" s="40">
        <v>10000</v>
      </c>
      <c r="T596" s="19">
        <f>VLOOKUP($B596,G2.PL1!$C$10:$AF$35,17,0)</f>
        <v>289</v>
      </c>
      <c r="U596" s="18">
        <f t="shared" si="18"/>
        <v>2890000</v>
      </c>
      <c r="V596" s="19" t="str">
        <f>VLOOKUP($B596,G2.PL1!$C$10:$AF$35,30,0)</f>
        <v>Công ty Cổ phần Dược Hậu Giang</v>
      </c>
      <c r="W596" s="17" t="s">
        <v>444</v>
      </c>
      <c r="X596" s="56" t="s">
        <v>171</v>
      </c>
      <c r="Y596" s="41" t="s">
        <v>445</v>
      </c>
      <c r="Z596" s="16"/>
      <c r="AA596" s="21" t="e">
        <f>VLOOKUP(W596,#REF!,2,0)</f>
        <v>#REF!</v>
      </c>
      <c r="AB596" s="16"/>
    </row>
    <row r="597" spans="1:28" ht="60">
      <c r="A597" s="38">
        <v>13</v>
      </c>
      <c r="B597" s="38" t="s">
        <v>48</v>
      </c>
      <c r="C597" s="17" t="str">
        <f>VLOOKUP(B597,G2.PL1!$C$10:$D$34,2,0)</f>
        <v>Glumeform 500</v>
      </c>
      <c r="D597" s="17" t="str">
        <f>VLOOKUP($B597,G2.PL1!$C$10:$E$34,3,0)</f>
        <v xml:space="preserve">Metformin hydroclorid </v>
      </c>
      <c r="E597" s="17" t="str">
        <f>VLOOKUP($B597,G2.PL1!$C$10:$F$34,4,0)</f>
        <v>500mg</v>
      </c>
      <c r="F597" s="17" t="str">
        <f>VLOOKUP($B597,G2.PL1!$C$10:$AF$35,5,0)</f>
        <v>Uống</v>
      </c>
      <c r="G597" s="17" t="str">
        <f>VLOOKUP($B597,G2.PL1!$C$10:$AF$35,6,0)</f>
        <v>viên nén bao phim</v>
      </c>
      <c r="H597" s="17" t="str">
        <f>VLOOKUP($B597,G2.PL1!$C$10:$AF$35,7,0)</f>
        <v>hộp 10 vỉ x 10 viên</v>
      </c>
      <c r="I597" s="38" t="s">
        <v>13</v>
      </c>
      <c r="J597" s="17" t="str">
        <f>VLOOKUP($B597,G2.PL1!$C$10:$AF$35,9,0)</f>
        <v xml:space="preserve">36 tháng </v>
      </c>
      <c r="K597" s="17" t="str">
        <f>VLOOKUP($B597,G2.PL1!$C$10:$AF$35,10,0)</f>
        <v>VD-21779-14</v>
      </c>
      <c r="L597" s="17" t="str">
        <f>VLOOKUP($B597,G2.PL1!$C$10:$AF$35,11,0)</f>
        <v>Công ty Cổ phần Dược Hậu Giang - Chi nhánh nhà máy Dược phẩm DHG tại Hậu Giang</v>
      </c>
      <c r="M597" s="17" t="str">
        <f>VLOOKUP($B597,G2.PL1!$C$10:$AF$35,12,0)</f>
        <v>Việt Nam</v>
      </c>
      <c r="N597" s="17" t="str">
        <f>VLOOKUP($B597,G2.PL1!$C$10:$AF$35,13,0)</f>
        <v>Viên</v>
      </c>
      <c r="O597" s="39">
        <v>5000</v>
      </c>
      <c r="P597" s="39">
        <v>5000</v>
      </c>
      <c r="Q597" s="39">
        <v>5000</v>
      </c>
      <c r="R597" s="39">
        <v>5000</v>
      </c>
      <c r="S597" s="40">
        <v>20000</v>
      </c>
      <c r="T597" s="19">
        <f>VLOOKUP($B597,G2.PL1!$C$10:$AF$35,17,0)</f>
        <v>289</v>
      </c>
      <c r="U597" s="18">
        <f t="shared" si="18"/>
        <v>5780000</v>
      </c>
      <c r="V597" s="19" t="str">
        <f>VLOOKUP($B597,G2.PL1!$C$10:$AF$35,30,0)</f>
        <v>Công ty Cổ phần Dược Hậu Giang</v>
      </c>
      <c r="W597" s="17" t="s">
        <v>446</v>
      </c>
      <c r="X597" s="56" t="s">
        <v>171</v>
      </c>
      <c r="Y597" s="41" t="s">
        <v>447</v>
      </c>
      <c r="Z597" s="16"/>
      <c r="AA597" s="21" t="e">
        <f>VLOOKUP(W597,#REF!,2,0)</f>
        <v>#REF!</v>
      </c>
      <c r="AB597" s="16"/>
    </row>
    <row r="598" spans="1:28" ht="60">
      <c r="A598" s="38">
        <v>13</v>
      </c>
      <c r="B598" s="38" t="s">
        <v>48</v>
      </c>
      <c r="C598" s="17" t="str">
        <f>VLOOKUP(B598,G2.PL1!$C$10:$D$34,2,0)</f>
        <v>Glumeform 500</v>
      </c>
      <c r="D598" s="17" t="str">
        <f>VLOOKUP($B598,G2.PL1!$C$10:$E$34,3,0)</f>
        <v xml:space="preserve">Metformin hydroclorid </v>
      </c>
      <c r="E598" s="17" t="str">
        <f>VLOOKUP($B598,G2.PL1!$C$10:$F$34,4,0)</f>
        <v>500mg</v>
      </c>
      <c r="F598" s="17" t="str">
        <f>VLOOKUP($B598,G2.PL1!$C$10:$AF$35,5,0)</f>
        <v>Uống</v>
      </c>
      <c r="G598" s="17" t="str">
        <f>VLOOKUP($B598,G2.PL1!$C$10:$AF$35,6,0)</f>
        <v>viên nén bao phim</v>
      </c>
      <c r="H598" s="17" t="str">
        <f>VLOOKUP($B598,G2.PL1!$C$10:$AF$35,7,0)</f>
        <v>hộp 10 vỉ x 10 viên</v>
      </c>
      <c r="I598" s="38" t="s">
        <v>13</v>
      </c>
      <c r="J598" s="17" t="str">
        <f>VLOOKUP($B598,G2.PL1!$C$10:$AF$35,9,0)</f>
        <v xml:space="preserve">36 tháng </v>
      </c>
      <c r="K598" s="17" t="str">
        <f>VLOOKUP($B598,G2.PL1!$C$10:$AF$35,10,0)</f>
        <v>VD-21779-14</v>
      </c>
      <c r="L598" s="17" t="str">
        <f>VLOOKUP($B598,G2.PL1!$C$10:$AF$35,11,0)</f>
        <v>Công ty Cổ phần Dược Hậu Giang - Chi nhánh nhà máy Dược phẩm DHG tại Hậu Giang</v>
      </c>
      <c r="M598" s="17" t="str">
        <f>VLOOKUP($B598,G2.PL1!$C$10:$AF$35,12,0)</f>
        <v>Việt Nam</v>
      </c>
      <c r="N598" s="17" t="str">
        <f>VLOOKUP($B598,G2.PL1!$C$10:$AF$35,13,0)</f>
        <v>Viên</v>
      </c>
      <c r="O598" s="39">
        <v>5000</v>
      </c>
      <c r="P598" s="39">
        <v>5000</v>
      </c>
      <c r="Q598" s="39">
        <v>5000</v>
      </c>
      <c r="R598" s="39">
        <v>5000</v>
      </c>
      <c r="S598" s="40">
        <v>20000</v>
      </c>
      <c r="T598" s="19">
        <f>VLOOKUP($B598,G2.PL1!$C$10:$AF$35,17,0)</f>
        <v>289</v>
      </c>
      <c r="U598" s="18">
        <f t="shared" si="18"/>
        <v>5780000</v>
      </c>
      <c r="V598" s="19" t="str">
        <f>VLOOKUP($B598,G2.PL1!$C$10:$AF$35,30,0)</f>
        <v>Công ty Cổ phần Dược Hậu Giang</v>
      </c>
      <c r="W598" s="17" t="s">
        <v>448</v>
      </c>
      <c r="X598" s="56" t="s">
        <v>171</v>
      </c>
      <c r="Y598" s="41" t="s">
        <v>449</v>
      </c>
      <c r="Z598" s="16"/>
      <c r="AA598" s="21" t="e">
        <f>VLOOKUP(W598,#REF!,2,0)</f>
        <v>#REF!</v>
      </c>
      <c r="AB598" s="16"/>
    </row>
    <row r="599" spans="1:28" ht="60">
      <c r="A599" s="38">
        <v>13</v>
      </c>
      <c r="B599" s="38" t="s">
        <v>48</v>
      </c>
      <c r="C599" s="17" t="str">
        <f>VLOOKUP(B599,G2.PL1!$C$10:$D$34,2,0)</f>
        <v>Glumeform 500</v>
      </c>
      <c r="D599" s="17" t="str">
        <f>VLOOKUP($B599,G2.PL1!$C$10:$E$34,3,0)</f>
        <v xml:space="preserve">Metformin hydroclorid </v>
      </c>
      <c r="E599" s="17" t="str">
        <f>VLOOKUP($B599,G2.PL1!$C$10:$F$34,4,0)</f>
        <v>500mg</v>
      </c>
      <c r="F599" s="17" t="str">
        <f>VLOOKUP($B599,G2.PL1!$C$10:$AF$35,5,0)</f>
        <v>Uống</v>
      </c>
      <c r="G599" s="17" t="str">
        <f>VLOOKUP($B599,G2.PL1!$C$10:$AF$35,6,0)</f>
        <v>viên nén bao phim</v>
      </c>
      <c r="H599" s="17" t="str">
        <f>VLOOKUP($B599,G2.PL1!$C$10:$AF$35,7,0)</f>
        <v>hộp 10 vỉ x 10 viên</v>
      </c>
      <c r="I599" s="38" t="s">
        <v>13</v>
      </c>
      <c r="J599" s="17" t="str">
        <f>VLOOKUP($B599,G2.PL1!$C$10:$AF$35,9,0)</f>
        <v xml:space="preserve">36 tháng </v>
      </c>
      <c r="K599" s="17" t="str">
        <f>VLOOKUP($B599,G2.PL1!$C$10:$AF$35,10,0)</f>
        <v>VD-21779-14</v>
      </c>
      <c r="L599" s="17" t="str">
        <f>VLOOKUP($B599,G2.PL1!$C$10:$AF$35,11,0)</f>
        <v>Công ty Cổ phần Dược Hậu Giang - Chi nhánh nhà máy Dược phẩm DHG tại Hậu Giang</v>
      </c>
      <c r="M599" s="17" t="str">
        <f>VLOOKUP($B599,G2.PL1!$C$10:$AF$35,12,0)</f>
        <v>Việt Nam</v>
      </c>
      <c r="N599" s="17" t="str">
        <f>VLOOKUP($B599,G2.PL1!$C$10:$AF$35,13,0)</f>
        <v>Viên</v>
      </c>
      <c r="O599" s="39">
        <v>34250</v>
      </c>
      <c r="P599" s="39">
        <v>34250</v>
      </c>
      <c r="Q599" s="39">
        <v>34250</v>
      </c>
      <c r="R599" s="39">
        <v>34250</v>
      </c>
      <c r="S599" s="40">
        <v>137000</v>
      </c>
      <c r="T599" s="19">
        <f>VLOOKUP($B599,G2.PL1!$C$10:$AF$35,17,0)</f>
        <v>289</v>
      </c>
      <c r="U599" s="18">
        <f t="shared" si="18"/>
        <v>39593000</v>
      </c>
      <c r="V599" s="19" t="str">
        <f>VLOOKUP($B599,G2.PL1!$C$10:$AF$35,30,0)</f>
        <v>Công ty Cổ phần Dược Hậu Giang</v>
      </c>
      <c r="W599" s="17" t="s">
        <v>450</v>
      </c>
      <c r="X599" s="56" t="s">
        <v>171</v>
      </c>
      <c r="Y599" s="41" t="s">
        <v>451</v>
      </c>
      <c r="Z599" s="16"/>
      <c r="AA599" s="21" t="e">
        <f>VLOOKUP(W599,#REF!,2,0)</f>
        <v>#REF!</v>
      </c>
      <c r="AB599" s="16"/>
    </row>
    <row r="600" spans="1:28" ht="60">
      <c r="A600" s="38">
        <v>13</v>
      </c>
      <c r="B600" s="38" t="s">
        <v>48</v>
      </c>
      <c r="C600" s="17" t="str">
        <f>VLOOKUP(B600,G2.PL1!$C$10:$D$34,2,0)</f>
        <v>Glumeform 500</v>
      </c>
      <c r="D600" s="17" t="str">
        <f>VLOOKUP($B600,G2.PL1!$C$10:$E$34,3,0)</f>
        <v xml:space="preserve">Metformin hydroclorid </v>
      </c>
      <c r="E600" s="17" t="str">
        <f>VLOOKUP($B600,G2.PL1!$C$10:$F$34,4,0)</f>
        <v>500mg</v>
      </c>
      <c r="F600" s="17" t="str">
        <f>VLOOKUP($B600,G2.PL1!$C$10:$AF$35,5,0)</f>
        <v>Uống</v>
      </c>
      <c r="G600" s="17" t="str">
        <f>VLOOKUP($B600,G2.PL1!$C$10:$AF$35,6,0)</f>
        <v>viên nén bao phim</v>
      </c>
      <c r="H600" s="17" t="str">
        <f>VLOOKUP($B600,G2.PL1!$C$10:$AF$35,7,0)</f>
        <v>hộp 10 vỉ x 10 viên</v>
      </c>
      <c r="I600" s="38" t="s">
        <v>13</v>
      </c>
      <c r="J600" s="17" t="str">
        <f>VLOOKUP($B600,G2.PL1!$C$10:$AF$35,9,0)</f>
        <v xml:space="preserve">36 tháng </v>
      </c>
      <c r="K600" s="17" t="str">
        <f>VLOOKUP($B600,G2.PL1!$C$10:$AF$35,10,0)</f>
        <v>VD-21779-14</v>
      </c>
      <c r="L600" s="17" t="str">
        <f>VLOOKUP($B600,G2.PL1!$C$10:$AF$35,11,0)</f>
        <v>Công ty Cổ phần Dược Hậu Giang - Chi nhánh nhà máy Dược phẩm DHG tại Hậu Giang</v>
      </c>
      <c r="M600" s="17" t="str">
        <f>VLOOKUP($B600,G2.PL1!$C$10:$AF$35,12,0)</f>
        <v>Việt Nam</v>
      </c>
      <c r="N600" s="17" t="str">
        <f>VLOOKUP($B600,G2.PL1!$C$10:$AF$35,13,0)</f>
        <v>Viên</v>
      </c>
      <c r="O600" s="39">
        <v>10000</v>
      </c>
      <c r="P600" s="39">
        <v>10000</v>
      </c>
      <c r="Q600" s="39">
        <v>20000</v>
      </c>
      <c r="R600" s="39">
        <v>10000</v>
      </c>
      <c r="S600" s="40">
        <v>50000</v>
      </c>
      <c r="T600" s="19">
        <f>VLOOKUP($B600,G2.PL1!$C$10:$AF$35,17,0)</f>
        <v>289</v>
      </c>
      <c r="U600" s="18">
        <f t="shared" si="18"/>
        <v>14450000</v>
      </c>
      <c r="V600" s="19" t="str">
        <f>VLOOKUP($B600,G2.PL1!$C$10:$AF$35,30,0)</f>
        <v>Công ty Cổ phần Dược Hậu Giang</v>
      </c>
      <c r="W600" s="17" t="s">
        <v>452</v>
      </c>
      <c r="X600" s="56" t="s">
        <v>171</v>
      </c>
      <c r="Y600" s="41" t="s">
        <v>453</v>
      </c>
      <c r="Z600" s="16"/>
      <c r="AA600" s="21" t="e">
        <f>VLOOKUP(W600,#REF!,2,0)</f>
        <v>#REF!</v>
      </c>
      <c r="AB600" s="16"/>
    </row>
    <row r="601" spans="1:28" ht="60">
      <c r="A601" s="38">
        <v>13</v>
      </c>
      <c r="B601" s="38" t="s">
        <v>48</v>
      </c>
      <c r="C601" s="17" t="str">
        <f>VLOOKUP(B601,G2.PL1!$C$10:$D$34,2,0)</f>
        <v>Glumeform 500</v>
      </c>
      <c r="D601" s="17" t="str">
        <f>VLOOKUP($B601,G2.PL1!$C$10:$E$34,3,0)</f>
        <v xml:space="preserve">Metformin hydroclorid </v>
      </c>
      <c r="E601" s="17" t="str">
        <f>VLOOKUP($B601,G2.PL1!$C$10:$F$34,4,0)</f>
        <v>500mg</v>
      </c>
      <c r="F601" s="17" t="str">
        <f>VLOOKUP($B601,G2.PL1!$C$10:$AF$35,5,0)</f>
        <v>Uống</v>
      </c>
      <c r="G601" s="17" t="str">
        <f>VLOOKUP($B601,G2.PL1!$C$10:$AF$35,6,0)</f>
        <v>viên nén bao phim</v>
      </c>
      <c r="H601" s="17" t="str">
        <f>VLOOKUP($B601,G2.PL1!$C$10:$AF$35,7,0)</f>
        <v>hộp 10 vỉ x 10 viên</v>
      </c>
      <c r="I601" s="38" t="s">
        <v>13</v>
      </c>
      <c r="J601" s="17" t="str">
        <f>VLOOKUP($B601,G2.PL1!$C$10:$AF$35,9,0)</f>
        <v xml:space="preserve">36 tháng </v>
      </c>
      <c r="K601" s="17" t="str">
        <f>VLOOKUP($B601,G2.PL1!$C$10:$AF$35,10,0)</f>
        <v>VD-21779-14</v>
      </c>
      <c r="L601" s="17" t="str">
        <f>VLOOKUP($B601,G2.PL1!$C$10:$AF$35,11,0)</f>
        <v>Công ty Cổ phần Dược Hậu Giang - Chi nhánh nhà máy Dược phẩm DHG tại Hậu Giang</v>
      </c>
      <c r="M601" s="17" t="str">
        <f>VLOOKUP($B601,G2.PL1!$C$10:$AF$35,12,0)</f>
        <v>Việt Nam</v>
      </c>
      <c r="N601" s="17" t="str">
        <f>VLOOKUP($B601,G2.PL1!$C$10:$AF$35,13,0)</f>
        <v>Viên</v>
      </c>
      <c r="O601" s="39">
        <v>5000</v>
      </c>
      <c r="P601" s="39">
        <v>5000</v>
      </c>
      <c r="Q601" s="39">
        <v>5000</v>
      </c>
      <c r="R601" s="39">
        <v>5000</v>
      </c>
      <c r="S601" s="40">
        <v>20000</v>
      </c>
      <c r="T601" s="19">
        <f>VLOOKUP($B601,G2.PL1!$C$10:$AF$35,17,0)</f>
        <v>289</v>
      </c>
      <c r="U601" s="18">
        <f t="shared" si="18"/>
        <v>5780000</v>
      </c>
      <c r="V601" s="19" t="str">
        <f>VLOOKUP($B601,G2.PL1!$C$10:$AF$35,30,0)</f>
        <v>Công ty Cổ phần Dược Hậu Giang</v>
      </c>
      <c r="W601" s="17" t="s">
        <v>615</v>
      </c>
      <c r="X601" s="56" t="s">
        <v>171</v>
      </c>
      <c r="Y601" s="41" t="s">
        <v>616</v>
      </c>
      <c r="Z601" s="16"/>
      <c r="AA601" s="21" t="e">
        <f>VLOOKUP(W601,#REF!,2,0)</f>
        <v>#REF!</v>
      </c>
      <c r="AB601" s="16"/>
    </row>
    <row r="602" spans="1:28" ht="60">
      <c r="A602" s="38">
        <v>13</v>
      </c>
      <c r="B602" s="38" t="s">
        <v>48</v>
      </c>
      <c r="C602" s="17" t="str">
        <f>VLOOKUP(B602,G2.PL1!$C$10:$D$34,2,0)</f>
        <v>Glumeform 500</v>
      </c>
      <c r="D602" s="17" t="str">
        <f>VLOOKUP($B602,G2.PL1!$C$10:$E$34,3,0)</f>
        <v xml:space="preserve">Metformin hydroclorid </v>
      </c>
      <c r="E602" s="17" t="str">
        <f>VLOOKUP($B602,G2.PL1!$C$10:$F$34,4,0)</f>
        <v>500mg</v>
      </c>
      <c r="F602" s="17" t="str">
        <f>VLOOKUP($B602,G2.PL1!$C$10:$AF$35,5,0)</f>
        <v>Uống</v>
      </c>
      <c r="G602" s="17" t="str">
        <f>VLOOKUP($B602,G2.PL1!$C$10:$AF$35,6,0)</f>
        <v>viên nén bao phim</v>
      </c>
      <c r="H602" s="17" t="str">
        <f>VLOOKUP($B602,G2.PL1!$C$10:$AF$35,7,0)</f>
        <v>hộp 10 vỉ x 10 viên</v>
      </c>
      <c r="I602" s="38" t="s">
        <v>13</v>
      </c>
      <c r="J602" s="17" t="str">
        <f>VLOOKUP($B602,G2.PL1!$C$10:$AF$35,9,0)</f>
        <v xml:space="preserve">36 tháng </v>
      </c>
      <c r="K602" s="17" t="str">
        <f>VLOOKUP($B602,G2.PL1!$C$10:$AF$35,10,0)</f>
        <v>VD-21779-14</v>
      </c>
      <c r="L602" s="17" t="str">
        <f>VLOOKUP($B602,G2.PL1!$C$10:$AF$35,11,0)</f>
        <v>Công ty Cổ phần Dược Hậu Giang - Chi nhánh nhà máy Dược phẩm DHG tại Hậu Giang</v>
      </c>
      <c r="M602" s="17" t="str">
        <f>VLOOKUP($B602,G2.PL1!$C$10:$AF$35,12,0)</f>
        <v>Việt Nam</v>
      </c>
      <c r="N602" s="17" t="str">
        <f>VLOOKUP($B602,G2.PL1!$C$10:$AF$35,13,0)</f>
        <v>Viên</v>
      </c>
      <c r="O602" s="39">
        <v>30000</v>
      </c>
      <c r="P602" s="39">
        <v>30000</v>
      </c>
      <c r="Q602" s="39">
        <v>30000</v>
      </c>
      <c r="R602" s="39">
        <v>20000</v>
      </c>
      <c r="S602" s="40">
        <v>110000</v>
      </c>
      <c r="T602" s="19">
        <f>VLOOKUP($B602,G2.PL1!$C$10:$AF$35,17,0)</f>
        <v>289</v>
      </c>
      <c r="U602" s="18">
        <f t="shared" si="18"/>
        <v>31790000</v>
      </c>
      <c r="V602" s="19" t="str">
        <f>VLOOKUP($B602,G2.PL1!$C$10:$AF$35,30,0)</f>
        <v>Công ty Cổ phần Dược Hậu Giang</v>
      </c>
      <c r="W602" s="17" t="s">
        <v>454</v>
      </c>
      <c r="X602" s="56" t="s">
        <v>171</v>
      </c>
      <c r="Y602" s="41" t="s">
        <v>455</v>
      </c>
      <c r="Z602" s="16"/>
      <c r="AA602" s="21" t="e">
        <f>VLOOKUP(W602,#REF!,2,0)</f>
        <v>#REF!</v>
      </c>
      <c r="AB602" s="16"/>
    </row>
    <row r="603" spans="1:28" ht="60">
      <c r="A603" s="38">
        <v>13</v>
      </c>
      <c r="B603" s="38" t="s">
        <v>48</v>
      </c>
      <c r="C603" s="17" t="str">
        <f>VLOOKUP(B603,G2.PL1!$C$10:$D$34,2,0)</f>
        <v>Glumeform 500</v>
      </c>
      <c r="D603" s="17" t="str">
        <f>VLOOKUP($B603,G2.PL1!$C$10:$E$34,3,0)</f>
        <v xml:space="preserve">Metformin hydroclorid </v>
      </c>
      <c r="E603" s="17" t="str">
        <f>VLOOKUP($B603,G2.PL1!$C$10:$F$34,4,0)</f>
        <v>500mg</v>
      </c>
      <c r="F603" s="17" t="str">
        <f>VLOOKUP($B603,G2.PL1!$C$10:$AF$35,5,0)</f>
        <v>Uống</v>
      </c>
      <c r="G603" s="17" t="str">
        <f>VLOOKUP($B603,G2.PL1!$C$10:$AF$35,6,0)</f>
        <v>viên nén bao phim</v>
      </c>
      <c r="H603" s="17" t="str">
        <f>VLOOKUP($B603,G2.PL1!$C$10:$AF$35,7,0)</f>
        <v>hộp 10 vỉ x 10 viên</v>
      </c>
      <c r="I603" s="38" t="s">
        <v>13</v>
      </c>
      <c r="J603" s="17" t="str">
        <f>VLOOKUP($B603,G2.PL1!$C$10:$AF$35,9,0)</f>
        <v xml:space="preserve">36 tháng </v>
      </c>
      <c r="K603" s="17" t="str">
        <f>VLOOKUP($B603,G2.PL1!$C$10:$AF$35,10,0)</f>
        <v>VD-21779-14</v>
      </c>
      <c r="L603" s="17" t="str">
        <f>VLOOKUP($B603,G2.PL1!$C$10:$AF$35,11,0)</f>
        <v>Công ty Cổ phần Dược Hậu Giang - Chi nhánh nhà máy Dược phẩm DHG tại Hậu Giang</v>
      </c>
      <c r="M603" s="17" t="str">
        <f>VLOOKUP($B603,G2.PL1!$C$10:$AF$35,12,0)</f>
        <v>Việt Nam</v>
      </c>
      <c r="N603" s="17" t="str">
        <f>VLOOKUP($B603,G2.PL1!$C$10:$AF$35,13,0)</f>
        <v>Viên</v>
      </c>
      <c r="O603" s="39">
        <v>46250</v>
      </c>
      <c r="P603" s="39">
        <v>46250</v>
      </c>
      <c r="Q603" s="39">
        <v>46250</v>
      </c>
      <c r="R603" s="39">
        <v>46250</v>
      </c>
      <c r="S603" s="40">
        <v>185000</v>
      </c>
      <c r="T603" s="19">
        <f>VLOOKUP($B603,G2.PL1!$C$10:$AF$35,17,0)</f>
        <v>289</v>
      </c>
      <c r="U603" s="18">
        <f t="shared" si="18"/>
        <v>53465000</v>
      </c>
      <c r="V603" s="19" t="str">
        <f>VLOOKUP($B603,G2.PL1!$C$10:$AF$35,30,0)</f>
        <v>Công ty Cổ phần Dược Hậu Giang</v>
      </c>
      <c r="W603" s="17" t="s">
        <v>617</v>
      </c>
      <c r="X603" s="56" t="s">
        <v>171</v>
      </c>
      <c r="Y603" s="41" t="s">
        <v>618</v>
      </c>
      <c r="Z603" s="16"/>
      <c r="AA603" s="21" t="e">
        <f>VLOOKUP(W603,#REF!,2,0)</f>
        <v>#REF!</v>
      </c>
      <c r="AB603" s="16"/>
    </row>
    <row r="604" spans="1:28" ht="60">
      <c r="A604" s="38">
        <v>13</v>
      </c>
      <c r="B604" s="38" t="s">
        <v>48</v>
      </c>
      <c r="C604" s="17" t="str">
        <f>VLOOKUP(B604,G2.PL1!$C$10:$D$34,2,0)</f>
        <v>Glumeform 500</v>
      </c>
      <c r="D604" s="17" t="str">
        <f>VLOOKUP($B604,G2.PL1!$C$10:$E$34,3,0)</f>
        <v xml:space="preserve">Metformin hydroclorid </v>
      </c>
      <c r="E604" s="17" t="str">
        <f>VLOOKUP($B604,G2.PL1!$C$10:$F$34,4,0)</f>
        <v>500mg</v>
      </c>
      <c r="F604" s="17" t="str">
        <f>VLOOKUP($B604,G2.PL1!$C$10:$AF$35,5,0)</f>
        <v>Uống</v>
      </c>
      <c r="G604" s="17" t="str">
        <f>VLOOKUP($B604,G2.PL1!$C$10:$AF$35,6,0)</f>
        <v>viên nén bao phim</v>
      </c>
      <c r="H604" s="17" t="str">
        <f>VLOOKUP($B604,G2.PL1!$C$10:$AF$35,7,0)</f>
        <v>hộp 10 vỉ x 10 viên</v>
      </c>
      <c r="I604" s="38" t="s">
        <v>13</v>
      </c>
      <c r="J604" s="17" t="str">
        <f>VLOOKUP($B604,G2.PL1!$C$10:$AF$35,9,0)</f>
        <v xml:space="preserve">36 tháng </v>
      </c>
      <c r="K604" s="17" t="str">
        <f>VLOOKUP($B604,G2.PL1!$C$10:$AF$35,10,0)</f>
        <v>VD-21779-14</v>
      </c>
      <c r="L604" s="17" t="str">
        <f>VLOOKUP($B604,G2.PL1!$C$10:$AF$35,11,0)</f>
        <v>Công ty Cổ phần Dược Hậu Giang - Chi nhánh nhà máy Dược phẩm DHG tại Hậu Giang</v>
      </c>
      <c r="M604" s="17" t="str">
        <f>VLOOKUP($B604,G2.PL1!$C$10:$AF$35,12,0)</f>
        <v>Việt Nam</v>
      </c>
      <c r="N604" s="17" t="str">
        <f>VLOOKUP($B604,G2.PL1!$C$10:$AF$35,13,0)</f>
        <v>Viên</v>
      </c>
      <c r="O604" s="39">
        <v>15000</v>
      </c>
      <c r="P604" s="39">
        <v>15000</v>
      </c>
      <c r="Q604" s="39">
        <v>15000</v>
      </c>
      <c r="R604" s="39">
        <v>15000</v>
      </c>
      <c r="S604" s="40">
        <v>60000</v>
      </c>
      <c r="T604" s="19">
        <f>VLOOKUP($B604,G2.PL1!$C$10:$AF$35,17,0)</f>
        <v>289</v>
      </c>
      <c r="U604" s="18">
        <f t="shared" si="18"/>
        <v>17340000</v>
      </c>
      <c r="V604" s="19" t="str">
        <f>VLOOKUP($B604,G2.PL1!$C$10:$AF$35,30,0)</f>
        <v>Công ty Cổ phần Dược Hậu Giang</v>
      </c>
      <c r="W604" s="17" t="s">
        <v>179</v>
      </c>
      <c r="X604" s="56" t="s">
        <v>171</v>
      </c>
      <c r="Y604" s="41" t="s">
        <v>180</v>
      </c>
      <c r="Z604" s="16"/>
      <c r="AA604" s="21" t="e">
        <f>VLOOKUP(W604,#REF!,2,0)</f>
        <v>#REF!</v>
      </c>
      <c r="AB604" s="16"/>
    </row>
    <row r="605" spans="1:28" ht="60">
      <c r="A605" s="38">
        <v>13</v>
      </c>
      <c r="B605" s="38" t="s">
        <v>48</v>
      </c>
      <c r="C605" s="17" t="str">
        <f>VLOOKUP(B605,G2.PL1!$C$10:$D$34,2,0)</f>
        <v>Glumeform 500</v>
      </c>
      <c r="D605" s="17" t="str">
        <f>VLOOKUP($B605,G2.PL1!$C$10:$E$34,3,0)</f>
        <v xml:space="preserve">Metformin hydroclorid </v>
      </c>
      <c r="E605" s="17" t="str">
        <f>VLOOKUP($B605,G2.PL1!$C$10:$F$34,4,0)</f>
        <v>500mg</v>
      </c>
      <c r="F605" s="17" t="str">
        <f>VLOOKUP($B605,G2.PL1!$C$10:$AF$35,5,0)</f>
        <v>Uống</v>
      </c>
      <c r="G605" s="17" t="str">
        <f>VLOOKUP($B605,G2.PL1!$C$10:$AF$35,6,0)</f>
        <v>viên nén bao phim</v>
      </c>
      <c r="H605" s="17" t="str">
        <f>VLOOKUP($B605,G2.PL1!$C$10:$AF$35,7,0)</f>
        <v>hộp 10 vỉ x 10 viên</v>
      </c>
      <c r="I605" s="38" t="s">
        <v>13</v>
      </c>
      <c r="J605" s="17" t="str">
        <f>VLOOKUP($B605,G2.PL1!$C$10:$AF$35,9,0)</f>
        <v xml:space="preserve">36 tháng </v>
      </c>
      <c r="K605" s="17" t="str">
        <f>VLOOKUP($B605,G2.PL1!$C$10:$AF$35,10,0)</f>
        <v>VD-21779-14</v>
      </c>
      <c r="L605" s="17" t="str">
        <f>VLOOKUP($B605,G2.PL1!$C$10:$AF$35,11,0)</f>
        <v>Công ty Cổ phần Dược Hậu Giang - Chi nhánh nhà máy Dược phẩm DHG tại Hậu Giang</v>
      </c>
      <c r="M605" s="17" t="str">
        <f>VLOOKUP($B605,G2.PL1!$C$10:$AF$35,12,0)</f>
        <v>Việt Nam</v>
      </c>
      <c r="N605" s="17" t="str">
        <f>VLOOKUP($B605,G2.PL1!$C$10:$AF$35,13,0)</f>
        <v>Viên</v>
      </c>
      <c r="O605" s="39">
        <v>11000</v>
      </c>
      <c r="P605" s="39">
        <v>12000</v>
      </c>
      <c r="Q605" s="39">
        <v>15000</v>
      </c>
      <c r="R605" s="39">
        <v>12000</v>
      </c>
      <c r="S605" s="40">
        <v>50000</v>
      </c>
      <c r="T605" s="19">
        <f>VLOOKUP($B605,G2.PL1!$C$10:$AF$35,17,0)</f>
        <v>289</v>
      </c>
      <c r="U605" s="18">
        <f t="shared" si="18"/>
        <v>14450000</v>
      </c>
      <c r="V605" s="19" t="str">
        <f>VLOOKUP($B605,G2.PL1!$C$10:$AF$35,30,0)</f>
        <v>Công ty Cổ phần Dược Hậu Giang</v>
      </c>
      <c r="W605" s="17" t="s">
        <v>458</v>
      </c>
      <c r="X605" s="56" t="s">
        <v>207</v>
      </c>
      <c r="Y605" s="41" t="s">
        <v>459</v>
      </c>
      <c r="Z605" s="16"/>
      <c r="AA605" s="21" t="e">
        <f>VLOOKUP(W605,#REF!,2,0)</f>
        <v>#REF!</v>
      </c>
      <c r="AB605" s="16"/>
    </row>
    <row r="606" spans="1:28" ht="60">
      <c r="A606" s="38">
        <v>13</v>
      </c>
      <c r="B606" s="38" t="s">
        <v>48</v>
      </c>
      <c r="C606" s="17" t="str">
        <f>VLOOKUP(B606,G2.PL1!$C$10:$D$34,2,0)</f>
        <v>Glumeform 500</v>
      </c>
      <c r="D606" s="17" t="str">
        <f>VLOOKUP($B606,G2.PL1!$C$10:$E$34,3,0)</f>
        <v xml:space="preserve">Metformin hydroclorid </v>
      </c>
      <c r="E606" s="17" t="str">
        <f>VLOOKUP($B606,G2.PL1!$C$10:$F$34,4,0)</f>
        <v>500mg</v>
      </c>
      <c r="F606" s="17" t="str">
        <f>VLOOKUP($B606,G2.PL1!$C$10:$AF$35,5,0)</f>
        <v>Uống</v>
      </c>
      <c r="G606" s="17" t="str">
        <f>VLOOKUP($B606,G2.PL1!$C$10:$AF$35,6,0)</f>
        <v>viên nén bao phim</v>
      </c>
      <c r="H606" s="17" t="str">
        <f>VLOOKUP($B606,G2.PL1!$C$10:$AF$35,7,0)</f>
        <v>hộp 10 vỉ x 10 viên</v>
      </c>
      <c r="I606" s="38" t="s">
        <v>13</v>
      </c>
      <c r="J606" s="17" t="str">
        <f>VLOOKUP($B606,G2.PL1!$C$10:$AF$35,9,0)</f>
        <v xml:space="preserve">36 tháng </v>
      </c>
      <c r="K606" s="17" t="str">
        <f>VLOOKUP($B606,G2.PL1!$C$10:$AF$35,10,0)</f>
        <v>VD-21779-14</v>
      </c>
      <c r="L606" s="17" t="str">
        <f>VLOOKUP($B606,G2.PL1!$C$10:$AF$35,11,0)</f>
        <v>Công ty Cổ phần Dược Hậu Giang - Chi nhánh nhà máy Dược phẩm DHG tại Hậu Giang</v>
      </c>
      <c r="M606" s="17" t="str">
        <f>VLOOKUP($B606,G2.PL1!$C$10:$AF$35,12,0)</f>
        <v>Việt Nam</v>
      </c>
      <c r="N606" s="17" t="str">
        <f>VLOOKUP($B606,G2.PL1!$C$10:$AF$35,13,0)</f>
        <v>Viên</v>
      </c>
      <c r="O606" s="39">
        <v>1000</v>
      </c>
      <c r="P606" s="39">
        <v>1000</v>
      </c>
      <c r="Q606" s="39">
        <v>1000</v>
      </c>
      <c r="R606" s="39">
        <v>1000</v>
      </c>
      <c r="S606" s="40">
        <v>4000</v>
      </c>
      <c r="T606" s="19">
        <f>VLOOKUP($B606,G2.PL1!$C$10:$AF$35,17,0)</f>
        <v>289</v>
      </c>
      <c r="U606" s="18">
        <f t="shared" si="18"/>
        <v>1156000</v>
      </c>
      <c r="V606" s="19" t="str">
        <f>VLOOKUP($B606,G2.PL1!$C$10:$AF$35,30,0)</f>
        <v>Công ty Cổ phần Dược Hậu Giang</v>
      </c>
      <c r="W606" s="17" t="s">
        <v>468</v>
      </c>
      <c r="X606" s="56" t="s">
        <v>343</v>
      </c>
      <c r="Y606" s="41" t="s">
        <v>469</v>
      </c>
      <c r="Z606" s="16"/>
      <c r="AA606" s="21" t="e">
        <f>VLOOKUP(W606,#REF!,2,0)</f>
        <v>#REF!</v>
      </c>
      <c r="AB606" s="16"/>
    </row>
    <row r="607" spans="1:28" ht="60">
      <c r="A607" s="38">
        <v>13</v>
      </c>
      <c r="B607" s="38" t="s">
        <v>48</v>
      </c>
      <c r="C607" s="17" t="str">
        <f>VLOOKUP(B607,G2.PL1!$C$10:$D$34,2,0)</f>
        <v>Glumeform 500</v>
      </c>
      <c r="D607" s="17" t="str">
        <f>VLOOKUP($B607,G2.PL1!$C$10:$E$34,3,0)</f>
        <v xml:space="preserve">Metformin hydroclorid </v>
      </c>
      <c r="E607" s="17" t="str">
        <f>VLOOKUP($B607,G2.PL1!$C$10:$F$34,4,0)</f>
        <v>500mg</v>
      </c>
      <c r="F607" s="17" t="str">
        <f>VLOOKUP($B607,G2.PL1!$C$10:$AF$35,5,0)</f>
        <v>Uống</v>
      </c>
      <c r="G607" s="17" t="str">
        <f>VLOOKUP($B607,G2.PL1!$C$10:$AF$35,6,0)</f>
        <v>viên nén bao phim</v>
      </c>
      <c r="H607" s="17" t="str">
        <f>VLOOKUP($B607,G2.PL1!$C$10:$AF$35,7,0)</f>
        <v>hộp 10 vỉ x 10 viên</v>
      </c>
      <c r="I607" s="38" t="s">
        <v>13</v>
      </c>
      <c r="J607" s="17" t="str">
        <f>VLOOKUP($B607,G2.PL1!$C$10:$AF$35,9,0)</f>
        <v xml:space="preserve">36 tháng </v>
      </c>
      <c r="K607" s="17" t="str">
        <f>VLOOKUP($B607,G2.PL1!$C$10:$AF$35,10,0)</f>
        <v>VD-21779-14</v>
      </c>
      <c r="L607" s="17" t="str">
        <f>VLOOKUP($B607,G2.PL1!$C$10:$AF$35,11,0)</f>
        <v>Công ty Cổ phần Dược Hậu Giang - Chi nhánh nhà máy Dược phẩm DHG tại Hậu Giang</v>
      </c>
      <c r="M607" s="17" t="str">
        <f>VLOOKUP($B607,G2.PL1!$C$10:$AF$35,12,0)</f>
        <v>Việt Nam</v>
      </c>
      <c r="N607" s="17" t="str">
        <f>VLOOKUP($B607,G2.PL1!$C$10:$AF$35,13,0)</f>
        <v>Viên</v>
      </c>
      <c r="O607" s="39">
        <v>200</v>
      </c>
      <c r="P607" s="39">
        <v>200</v>
      </c>
      <c r="Q607" s="39">
        <v>200</v>
      </c>
      <c r="R607" s="39">
        <v>200</v>
      </c>
      <c r="S607" s="40">
        <v>800</v>
      </c>
      <c r="T607" s="19">
        <f>VLOOKUP($B607,G2.PL1!$C$10:$AF$35,17,0)</f>
        <v>289</v>
      </c>
      <c r="U607" s="18">
        <f t="shared" si="18"/>
        <v>231200</v>
      </c>
      <c r="V607" s="19" t="str">
        <f>VLOOKUP($B607,G2.PL1!$C$10:$AF$35,30,0)</f>
        <v>Công ty Cổ phần Dược Hậu Giang</v>
      </c>
      <c r="W607" s="17" t="s">
        <v>476</v>
      </c>
      <c r="X607" s="56" t="s">
        <v>343</v>
      </c>
      <c r="Y607" s="41" t="s">
        <v>477</v>
      </c>
      <c r="Z607" s="16"/>
      <c r="AA607" s="21" t="e">
        <f>VLOOKUP(W607,#REF!,2,0)</f>
        <v>#REF!</v>
      </c>
      <c r="AB607" s="16"/>
    </row>
    <row r="608" spans="1:28" ht="60">
      <c r="A608" s="38">
        <v>13</v>
      </c>
      <c r="B608" s="38" t="s">
        <v>48</v>
      </c>
      <c r="C608" s="17" t="str">
        <f>VLOOKUP(B608,G2.PL1!$C$10:$D$34,2,0)</f>
        <v>Glumeform 500</v>
      </c>
      <c r="D608" s="17" t="str">
        <f>VLOOKUP($B608,G2.PL1!$C$10:$E$34,3,0)</f>
        <v xml:space="preserve">Metformin hydroclorid </v>
      </c>
      <c r="E608" s="17" t="str">
        <f>VLOOKUP($B608,G2.PL1!$C$10:$F$34,4,0)</f>
        <v>500mg</v>
      </c>
      <c r="F608" s="17" t="str">
        <f>VLOOKUP($B608,G2.PL1!$C$10:$AF$35,5,0)</f>
        <v>Uống</v>
      </c>
      <c r="G608" s="17" t="str">
        <f>VLOOKUP($B608,G2.PL1!$C$10:$AF$35,6,0)</f>
        <v>viên nén bao phim</v>
      </c>
      <c r="H608" s="17" t="str">
        <f>VLOOKUP($B608,G2.PL1!$C$10:$AF$35,7,0)</f>
        <v>hộp 10 vỉ x 10 viên</v>
      </c>
      <c r="I608" s="38" t="s">
        <v>13</v>
      </c>
      <c r="J608" s="17" t="str">
        <f>VLOOKUP($B608,G2.PL1!$C$10:$AF$35,9,0)</f>
        <v xml:space="preserve">36 tháng </v>
      </c>
      <c r="K608" s="17" t="str">
        <f>VLOOKUP($B608,G2.PL1!$C$10:$AF$35,10,0)</f>
        <v>VD-21779-14</v>
      </c>
      <c r="L608" s="17" t="str">
        <f>VLOOKUP($B608,G2.PL1!$C$10:$AF$35,11,0)</f>
        <v>Công ty Cổ phần Dược Hậu Giang - Chi nhánh nhà máy Dược phẩm DHG tại Hậu Giang</v>
      </c>
      <c r="M608" s="17" t="str">
        <f>VLOOKUP($B608,G2.PL1!$C$10:$AF$35,12,0)</f>
        <v>Việt Nam</v>
      </c>
      <c r="N608" s="17" t="str">
        <f>VLOOKUP($B608,G2.PL1!$C$10:$AF$35,13,0)</f>
        <v>Viên</v>
      </c>
      <c r="O608" s="39">
        <v>57000</v>
      </c>
      <c r="P608" s="39">
        <v>57000</v>
      </c>
      <c r="Q608" s="39">
        <v>57000</v>
      </c>
      <c r="R608" s="39">
        <v>57000</v>
      </c>
      <c r="S608" s="40">
        <v>228000</v>
      </c>
      <c r="T608" s="19">
        <f>VLOOKUP($B608,G2.PL1!$C$10:$AF$35,17,0)</f>
        <v>289</v>
      </c>
      <c r="U608" s="18">
        <f t="shared" si="18"/>
        <v>65892000</v>
      </c>
      <c r="V608" s="19" t="str">
        <f>VLOOKUP($B608,G2.PL1!$C$10:$AF$35,30,0)</f>
        <v>Công ty Cổ phần Dược Hậu Giang</v>
      </c>
      <c r="W608" s="17" t="s">
        <v>213</v>
      </c>
      <c r="X608" s="56" t="s">
        <v>214</v>
      </c>
      <c r="Y608" s="41" t="s">
        <v>215</v>
      </c>
      <c r="Z608" s="16"/>
      <c r="AA608" s="21" t="e">
        <f>VLOOKUP(W608,#REF!,2,0)</f>
        <v>#REF!</v>
      </c>
      <c r="AB608" s="16"/>
    </row>
    <row r="609" spans="1:28" ht="60">
      <c r="A609" s="38">
        <v>13</v>
      </c>
      <c r="B609" s="38" t="s">
        <v>48</v>
      </c>
      <c r="C609" s="17" t="str">
        <f>VLOOKUP(B609,G2.PL1!$C$10:$D$34,2,0)</f>
        <v>Glumeform 500</v>
      </c>
      <c r="D609" s="17" t="str">
        <f>VLOOKUP($B609,G2.PL1!$C$10:$E$34,3,0)</f>
        <v xml:space="preserve">Metformin hydroclorid </v>
      </c>
      <c r="E609" s="17" t="str">
        <f>VLOOKUP($B609,G2.PL1!$C$10:$F$34,4,0)</f>
        <v>500mg</v>
      </c>
      <c r="F609" s="17" t="str">
        <f>VLOOKUP($B609,G2.PL1!$C$10:$AF$35,5,0)</f>
        <v>Uống</v>
      </c>
      <c r="G609" s="17" t="str">
        <f>VLOOKUP($B609,G2.PL1!$C$10:$AF$35,6,0)</f>
        <v>viên nén bao phim</v>
      </c>
      <c r="H609" s="17" t="str">
        <f>VLOOKUP($B609,G2.PL1!$C$10:$AF$35,7,0)</f>
        <v>hộp 10 vỉ x 10 viên</v>
      </c>
      <c r="I609" s="38" t="s">
        <v>13</v>
      </c>
      <c r="J609" s="17" t="str">
        <f>VLOOKUP($B609,G2.PL1!$C$10:$AF$35,9,0)</f>
        <v xml:space="preserve">36 tháng </v>
      </c>
      <c r="K609" s="17" t="str">
        <f>VLOOKUP($B609,G2.PL1!$C$10:$AF$35,10,0)</f>
        <v>VD-21779-14</v>
      </c>
      <c r="L609" s="17" t="str">
        <f>VLOOKUP($B609,G2.PL1!$C$10:$AF$35,11,0)</f>
        <v>Công ty Cổ phần Dược Hậu Giang - Chi nhánh nhà máy Dược phẩm DHG tại Hậu Giang</v>
      </c>
      <c r="M609" s="17" t="str">
        <f>VLOOKUP($B609,G2.PL1!$C$10:$AF$35,12,0)</f>
        <v>Việt Nam</v>
      </c>
      <c r="N609" s="17" t="str">
        <f>VLOOKUP($B609,G2.PL1!$C$10:$AF$35,13,0)</f>
        <v>Viên</v>
      </c>
      <c r="O609" s="39">
        <v>60000</v>
      </c>
      <c r="P609" s="39">
        <v>60000</v>
      </c>
      <c r="Q609" s="39">
        <v>60000</v>
      </c>
      <c r="R609" s="39">
        <v>60000</v>
      </c>
      <c r="S609" s="40">
        <v>240000</v>
      </c>
      <c r="T609" s="19">
        <f>VLOOKUP($B609,G2.PL1!$C$10:$AF$35,17,0)</f>
        <v>289</v>
      </c>
      <c r="U609" s="18">
        <f t="shared" si="18"/>
        <v>69360000</v>
      </c>
      <c r="V609" s="19" t="str">
        <f>VLOOKUP($B609,G2.PL1!$C$10:$AF$35,30,0)</f>
        <v>Công ty Cổ phần Dược Hậu Giang</v>
      </c>
      <c r="W609" s="17" t="s">
        <v>345</v>
      </c>
      <c r="X609" s="56" t="s">
        <v>214</v>
      </c>
      <c r="Y609" s="41" t="s">
        <v>346</v>
      </c>
      <c r="Z609" s="16"/>
      <c r="AA609" s="21" t="e">
        <f>VLOOKUP(W609,#REF!,2,0)</f>
        <v>#REF!</v>
      </c>
      <c r="AB609" s="16"/>
    </row>
    <row r="610" spans="1:28" ht="60">
      <c r="A610" s="38">
        <v>13</v>
      </c>
      <c r="B610" s="38" t="s">
        <v>48</v>
      </c>
      <c r="C610" s="17" t="str">
        <f>VLOOKUP(B610,G2.PL1!$C$10:$D$34,2,0)</f>
        <v>Glumeform 500</v>
      </c>
      <c r="D610" s="17" t="str">
        <f>VLOOKUP($B610,G2.PL1!$C$10:$E$34,3,0)</f>
        <v xml:space="preserve">Metformin hydroclorid </v>
      </c>
      <c r="E610" s="17" t="str">
        <f>VLOOKUP($B610,G2.PL1!$C$10:$F$34,4,0)</f>
        <v>500mg</v>
      </c>
      <c r="F610" s="17" t="str">
        <f>VLOOKUP($B610,G2.PL1!$C$10:$AF$35,5,0)</f>
        <v>Uống</v>
      </c>
      <c r="G610" s="17" t="str">
        <f>VLOOKUP($B610,G2.PL1!$C$10:$AF$35,6,0)</f>
        <v>viên nén bao phim</v>
      </c>
      <c r="H610" s="17" t="str">
        <f>VLOOKUP($B610,G2.PL1!$C$10:$AF$35,7,0)</f>
        <v>hộp 10 vỉ x 10 viên</v>
      </c>
      <c r="I610" s="38" t="s">
        <v>13</v>
      </c>
      <c r="J610" s="17" t="str">
        <f>VLOOKUP($B610,G2.PL1!$C$10:$AF$35,9,0)</f>
        <v xml:space="preserve">36 tháng </v>
      </c>
      <c r="K610" s="17" t="str">
        <f>VLOOKUP($B610,G2.PL1!$C$10:$AF$35,10,0)</f>
        <v>VD-21779-14</v>
      </c>
      <c r="L610" s="17" t="str">
        <f>VLOOKUP($B610,G2.PL1!$C$10:$AF$35,11,0)</f>
        <v>Công ty Cổ phần Dược Hậu Giang - Chi nhánh nhà máy Dược phẩm DHG tại Hậu Giang</v>
      </c>
      <c r="M610" s="17" t="str">
        <f>VLOOKUP($B610,G2.PL1!$C$10:$AF$35,12,0)</f>
        <v>Việt Nam</v>
      </c>
      <c r="N610" s="17" t="str">
        <f>VLOOKUP($B610,G2.PL1!$C$10:$AF$35,13,0)</f>
        <v>Viên</v>
      </c>
      <c r="O610" s="39">
        <v>13200</v>
      </c>
      <c r="P610" s="39">
        <v>13200</v>
      </c>
      <c r="Q610" s="39">
        <v>13200</v>
      </c>
      <c r="R610" s="39">
        <v>13200</v>
      </c>
      <c r="S610" s="40">
        <v>52800</v>
      </c>
      <c r="T610" s="19">
        <f>VLOOKUP($B610,G2.PL1!$C$10:$AF$35,17,0)</f>
        <v>289</v>
      </c>
      <c r="U610" s="18">
        <f t="shared" si="18"/>
        <v>15259200</v>
      </c>
      <c r="V610" s="19" t="str">
        <f>VLOOKUP($B610,G2.PL1!$C$10:$AF$35,30,0)</f>
        <v>Công ty Cổ phần Dược Hậu Giang</v>
      </c>
      <c r="W610" s="17" t="s">
        <v>216</v>
      </c>
      <c r="X610" s="56" t="s">
        <v>214</v>
      </c>
      <c r="Y610" s="41" t="s">
        <v>217</v>
      </c>
      <c r="Z610" s="16"/>
      <c r="AA610" s="21" t="e">
        <f>VLOOKUP(W610,#REF!,2,0)</f>
        <v>#REF!</v>
      </c>
      <c r="AB610" s="16"/>
    </row>
    <row r="611" spans="1:28" ht="60">
      <c r="A611" s="38">
        <v>13</v>
      </c>
      <c r="B611" s="38" t="s">
        <v>48</v>
      </c>
      <c r="C611" s="17" t="str">
        <f>VLOOKUP(B611,G2.PL1!$C$10:$D$34,2,0)</f>
        <v>Glumeform 500</v>
      </c>
      <c r="D611" s="17" t="str">
        <f>VLOOKUP($B611,G2.PL1!$C$10:$E$34,3,0)</f>
        <v xml:space="preserve">Metformin hydroclorid </v>
      </c>
      <c r="E611" s="17" t="str">
        <f>VLOOKUP($B611,G2.PL1!$C$10:$F$34,4,0)</f>
        <v>500mg</v>
      </c>
      <c r="F611" s="17" t="str">
        <f>VLOOKUP($B611,G2.PL1!$C$10:$AF$35,5,0)</f>
        <v>Uống</v>
      </c>
      <c r="G611" s="17" t="str">
        <f>VLOOKUP($B611,G2.PL1!$C$10:$AF$35,6,0)</f>
        <v>viên nén bao phim</v>
      </c>
      <c r="H611" s="17" t="str">
        <f>VLOOKUP($B611,G2.PL1!$C$10:$AF$35,7,0)</f>
        <v>hộp 10 vỉ x 10 viên</v>
      </c>
      <c r="I611" s="38" t="s">
        <v>13</v>
      </c>
      <c r="J611" s="17" t="str">
        <f>VLOOKUP($B611,G2.PL1!$C$10:$AF$35,9,0)</f>
        <v xml:space="preserve">36 tháng </v>
      </c>
      <c r="K611" s="17" t="str">
        <f>VLOOKUP($B611,G2.PL1!$C$10:$AF$35,10,0)</f>
        <v>VD-21779-14</v>
      </c>
      <c r="L611" s="17" t="str">
        <f>VLOOKUP($B611,G2.PL1!$C$10:$AF$35,11,0)</f>
        <v>Công ty Cổ phần Dược Hậu Giang - Chi nhánh nhà máy Dược phẩm DHG tại Hậu Giang</v>
      </c>
      <c r="M611" s="17" t="str">
        <f>VLOOKUP($B611,G2.PL1!$C$10:$AF$35,12,0)</f>
        <v>Việt Nam</v>
      </c>
      <c r="N611" s="17" t="str">
        <f>VLOOKUP($B611,G2.PL1!$C$10:$AF$35,13,0)</f>
        <v>Viên</v>
      </c>
      <c r="O611" s="39">
        <v>50000</v>
      </c>
      <c r="P611" s="39">
        <v>50000</v>
      </c>
      <c r="Q611" s="39">
        <v>75000</v>
      </c>
      <c r="R611" s="39">
        <v>75000</v>
      </c>
      <c r="S611" s="40">
        <v>250000</v>
      </c>
      <c r="T611" s="19">
        <f>VLOOKUP($B611,G2.PL1!$C$10:$AF$35,17,0)</f>
        <v>289</v>
      </c>
      <c r="U611" s="18">
        <f t="shared" si="18"/>
        <v>72250000</v>
      </c>
      <c r="V611" s="19" t="str">
        <f>VLOOKUP($B611,G2.PL1!$C$10:$AF$35,30,0)</f>
        <v>Công ty Cổ phần Dược Hậu Giang</v>
      </c>
      <c r="W611" s="17" t="s">
        <v>478</v>
      </c>
      <c r="X611" s="56" t="s">
        <v>214</v>
      </c>
      <c r="Y611" s="41" t="s">
        <v>479</v>
      </c>
      <c r="Z611" s="16"/>
      <c r="AA611" s="21" t="e">
        <f>VLOOKUP(W611,#REF!,2,0)</f>
        <v>#REF!</v>
      </c>
      <c r="AB611" s="16"/>
    </row>
    <row r="612" spans="1:28" ht="60">
      <c r="A612" s="38">
        <v>13</v>
      </c>
      <c r="B612" s="38" t="s">
        <v>48</v>
      </c>
      <c r="C612" s="17" t="str">
        <f>VLOOKUP(B612,G2.PL1!$C$10:$D$34,2,0)</f>
        <v>Glumeform 500</v>
      </c>
      <c r="D612" s="17" t="str">
        <f>VLOOKUP($B612,G2.PL1!$C$10:$E$34,3,0)</f>
        <v xml:space="preserve">Metformin hydroclorid </v>
      </c>
      <c r="E612" s="17" t="str">
        <f>VLOOKUP($B612,G2.PL1!$C$10:$F$34,4,0)</f>
        <v>500mg</v>
      </c>
      <c r="F612" s="17" t="str">
        <f>VLOOKUP($B612,G2.PL1!$C$10:$AF$35,5,0)</f>
        <v>Uống</v>
      </c>
      <c r="G612" s="17" t="str">
        <f>VLOOKUP($B612,G2.PL1!$C$10:$AF$35,6,0)</f>
        <v>viên nén bao phim</v>
      </c>
      <c r="H612" s="17" t="str">
        <f>VLOOKUP($B612,G2.PL1!$C$10:$AF$35,7,0)</f>
        <v>hộp 10 vỉ x 10 viên</v>
      </c>
      <c r="I612" s="38" t="s">
        <v>13</v>
      </c>
      <c r="J612" s="17" t="str">
        <f>VLOOKUP($B612,G2.PL1!$C$10:$AF$35,9,0)</f>
        <v xml:space="preserve">36 tháng </v>
      </c>
      <c r="K612" s="17" t="str">
        <f>VLOOKUP($B612,G2.PL1!$C$10:$AF$35,10,0)</f>
        <v>VD-21779-14</v>
      </c>
      <c r="L612" s="17" t="str">
        <f>VLOOKUP($B612,G2.PL1!$C$10:$AF$35,11,0)</f>
        <v>Công ty Cổ phần Dược Hậu Giang - Chi nhánh nhà máy Dược phẩm DHG tại Hậu Giang</v>
      </c>
      <c r="M612" s="17" t="str">
        <f>VLOOKUP($B612,G2.PL1!$C$10:$AF$35,12,0)</f>
        <v>Việt Nam</v>
      </c>
      <c r="N612" s="17" t="str">
        <f>VLOOKUP($B612,G2.PL1!$C$10:$AF$35,13,0)</f>
        <v>Viên</v>
      </c>
      <c r="O612" s="39">
        <v>20000</v>
      </c>
      <c r="P612" s="39">
        <v>20000</v>
      </c>
      <c r="Q612" s="39">
        <v>25000</v>
      </c>
      <c r="R612" s="39">
        <v>15000</v>
      </c>
      <c r="S612" s="40">
        <v>80000</v>
      </c>
      <c r="T612" s="19">
        <f>VLOOKUP($B612,G2.PL1!$C$10:$AF$35,17,0)</f>
        <v>289</v>
      </c>
      <c r="U612" s="18">
        <f t="shared" si="18"/>
        <v>23120000</v>
      </c>
      <c r="V612" s="19" t="str">
        <f>VLOOKUP($B612,G2.PL1!$C$10:$AF$35,30,0)</f>
        <v>Công ty Cổ phần Dược Hậu Giang</v>
      </c>
      <c r="W612" s="17" t="s">
        <v>480</v>
      </c>
      <c r="X612" s="56" t="s">
        <v>214</v>
      </c>
      <c r="Y612" s="41" t="s">
        <v>481</v>
      </c>
      <c r="Z612" s="16"/>
      <c r="AA612" s="21" t="e">
        <f>VLOOKUP(W612,#REF!,2,0)</f>
        <v>#REF!</v>
      </c>
      <c r="AB612" s="16"/>
    </row>
    <row r="613" spans="1:28" ht="60">
      <c r="A613" s="38">
        <v>13</v>
      </c>
      <c r="B613" s="38" t="s">
        <v>48</v>
      </c>
      <c r="C613" s="17" t="str">
        <f>VLOOKUP(B613,G2.PL1!$C$10:$D$34,2,0)</f>
        <v>Glumeform 500</v>
      </c>
      <c r="D613" s="17" t="str">
        <f>VLOOKUP($B613,G2.PL1!$C$10:$E$34,3,0)</f>
        <v xml:space="preserve">Metformin hydroclorid </v>
      </c>
      <c r="E613" s="17" t="str">
        <f>VLOOKUP($B613,G2.PL1!$C$10:$F$34,4,0)</f>
        <v>500mg</v>
      </c>
      <c r="F613" s="17" t="str">
        <f>VLOOKUP($B613,G2.PL1!$C$10:$AF$35,5,0)</f>
        <v>Uống</v>
      </c>
      <c r="G613" s="17" t="str">
        <f>VLOOKUP($B613,G2.PL1!$C$10:$AF$35,6,0)</f>
        <v>viên nén bao phim</v>
      </c>
      <c r="H613" s="17" t="str">
        <f>VLOOKUP($B613,G2.PL1!$C$10:$AF$35,7,0)</f>
        <v>hộp 10 vỉ x 10 viên</v>
      </c>
      <c r="I613" s="38" t="s">
        <v>13</v>
      </c>
      <c r="J613" s="17" t="str">
        <f>VLOOKUP($B613,G2.PL1!$C$10:$AF$35,9,0)</f>
        <v xml:space="preserve">36 tháng </v>
      </c>
      <c r="K613" s="17" t="str">
        <f>VLOOKUP($B613,G2.PL1!$C$10:$AF$35,10,0)</f>
        <v>VD-21779-14</v>
      </c>
      <c r="L613" s="17" t="str">
        <f>VLOOKUP($B613,G2.PL1!$C$10:$AF$35,11,0)</f>
        <v>Công ty Cổ phần Dược Hậu Giang - Chi nhánh nhà máy Dược phẩm DHG tại Hậu Giang</v>
      </c>
      <c r="M613" s="17" t="str">
        <f>VLOOKUP($B613,G2.PL1!$C$10:$AF$35,12,0)</f>
        <v>Việt Nam</v>
      </c>
      <c r="N613" s="17" t="str">
        <f>VLOOKUP($B613,G2.PL1!$C$10:$AF$35,13,0)</f>
        <v>Viên</v>
      </c>
      <c r="O613" s="39">
        <v>65000</v>
      </c>
      <c r="P613" s="39">
        <v>65000</v>
      </c>
      <c r="Q613" s="39">
        <v>65000</v>
      </c>
      <c r="R613" s="39">
        <v>65000</v>
      </c>
      <c r="S613" s="40">
        <v>260000</v>
      </c>
      <c r="T613" s="19">
        <f>VLOOKUP($B613,G2.PL1!$C$10:$AF$35,17,0)</f>
        <v>289</v>
      </c>
      <c r="U613" s="18">
        <f t="shared" si="18"/>
        <v>75140000</v>
      </c>
      <c r="V613" s="19" t="str">
        <f>VLOOKUP($B613,G2.PL1!$C$10:$AF$35,30,0)</f>
        <v>Công ty Cổ phần Dược Hậu Giang</v>
      </c>
      <c r="W613" s="17" t="s">
        <v>482</v>
      </c>
      <c r="X613" s="56" t="s">
        <v>214</v>
      </c>
      <c r="Y613" s="41" t="s">
        <v>483</v>
      </c>
      <c r="Z613" s="16"/>
      <c r="AA613" s="21" t="e">
        <f>VLOOKUP(W613,#REF!,2,0)</f>
        <v>#REF!</v>
      </c>
      <c r="AB613" s="16"/>
    </row>
    <row r="614" spans="1:28" ht="60">
      <c r="A614" s="38">
        <v>13</v>
      </c>
      <c r="B614" s="38" t="s">
        <v>48</v>
      </c>
      <c r="C614" s="17" t="str">
        <f>VLOOKUP(B614,G2.PL1!$C$10:$D$34,2,0)</f>
        <v>Glumeform 500</v>
      </c>
      <c r="D614" s="17" t="str">
        <f>VLOOKUP($B614,G2.PL1!$C$10:$E$34,3,0)</f>
        <v xml:space="preserve">Metformin hydroclorid </v>
      </c>
      <c r="E614" s="17" t="str">
        <f>VLOOKUP($B614,G2.PL1!$C$10:$F$34,4,0)</f>
        <v>500mg</v>
      </c>
      <c r="F614" s="17" t="str">
        <f>VLOOKUP($B614,G2.PL1!$C$10:$AF$35,5,0)</f>
        <v>Uống</v>
      </c>
      <c r="G614" s="17" t="str">
        <f>VLOOKUP($B614,G2.PL1!$C$10:$AF$35,6,0)</f>
        <v>viên nén bao phim</v>
      </c>
      <c r="H614" s="17" t="str">
        <f>VLOOKUP($B614,G2.PL1!$C$10:$AF$35,7,0)</f>
        <v>hộp 10 vỉ x 10 viên</v>
      </c>
      <c r="I614" s="38" t="s">
        <v>13</v>
      </c>
      <c r="J614" s="17" t="str">
        <f>VLOOKUP($B614,G2.PL1!$C$10:$AF$35,9,0)</f>
        <v xml:space="preserve">36 tháng </v>
      </c>
      <c r="K614" s="17" t="str">
        <f>VLOOKUP($B614,G2.PL1!$C$10:$AF$35,10,0)</f>
        <v>VD-21779-14</v>
      </c>
      <c r="L614" s="17" t="str">
        <f>VLOOKUP($B614,G2.PL1!$C$10:$AF$35,11,0)</f>
        <v>Công ty Cổ phần Dược Hậu Giang - Chi nhánh nhà máy Dược phẩm DHG tại Hậu Giang</v>
      </c>
      <c r="M614" s="17" t="str">
        <f>VLOOKUP($B614,G2.PL1!$C$10:$AF$35,12,0)</f>
        <v>Việt Nam</v>
      </c>
      <c r="N614" s="17" t="str">
        <f>VLOOKUP($B614,G2.PL1!$C$10:$AF$35,13,0)</f>
        <v>Viên</v>
      </c>
      <c r="O614" s="39">
        <v>10000</v>
      </c>
      <c r="P614" s="39">
        <v>20000</v>
      </c>
      <c r="Q614" s="39">
        <v>10000</v>
      </c>
      <c r="R614" s="39">
        <v>10000</v>
      </c>
      <c r="S614" s="40">
        <v>50000</v>
      </c>
      <c r="T614" s="19">
        <f>VLOOKUP($B614,G2.PL1!$C$10:$AF$35,17,0)</f>
        <v>289</v>
      </c>
      <c r="U614" s="18">
        <f t="shared" si="18"/>
        <v>14450000</v>
      </c>
      <c r="V614" s="19" t="str">
        <f>VLOOKUP($B614,G2.PL1!$C$10:$AF$35,30,0)</f>
        <v>Công ty Cổ phần Dược Hậu Giang</v>
      </c>
      <c r="W614" s="17" t="s">
        <v>788</v>
      </c>
      <c r="X614" s="56" t="s">
        <v>214</v>
      </c>
      <c r="Y614" s="41" t="s">
        <v>789</v>
      </c>
      <c r="Z614" s="16"/>
      <c r="AA614" s="21" t="e">
        <f>VLOOKUP(W614,#REF!,2,0)</f>
        <v>#REF!</v>
      </c>
      <c r="AB614" s="16"/>
    </row>
    <row r="615" spans="1:28" ht="60">
      <c r="A615" s="38">
        <v>13</v>
      </c>
      <c r="B615" s="38" t="s">
        <v>48</v>
      </c>
      <c r="C615" s="17" t="str">
        <f>VLOOKUP(B615,G2.PL1!$C$10:$D$34,2,0)</f>
        <v>Glumeform 500</v>
      </c>
      <c r="D615" s="17" t="str">
        <f>VLOOKUP($B615,G2.PL1!$C$10:$E$34,3,0)</f>
        <v xml:space="preserve">Metformin hydroclorid </v>
      </c>
      <c r="E615" s="17" t="str">
        <f>VLOOKUP($B615,G2.PL1!$C$10:$F$34,4,0)</f>
        <v>500mg</v>
      </c>
      <c r="F615" s="17" t="str">
        <f>VLOOKUP($B615,G2.PL1!$C$10:$AF$35,5,0)</f>
        <v>Uống</v>
      </c>
      <c r="G615" s="17" t="str">
        <f>VLOOKUP($B615,G2.PL1!$C$10:$AF$35,6,0)</f>
        <v>viên nén bao phim</v>
      </c>
      <c r="H615" s="17" t="str">
        <f>VLOOKUP($B615,G2.PL1!$C$10:$AF$35,7,0)</f>
        <v>hộp 10 vỉ x 10 viên</v>
      </c>
      <c r="I615" s="38" t="s">
        <v>13</v>
      </c>
      <c r="J615" s="17" t="str">
        <f>VLOOKUP($B615,G2.PL1!$C$10:$AF$35,9,0)</f>
        <v xml:space="preserve">36 tháng </v>
      </c>
      <c r="K615" s="17" t="str">
        <f>VLOOKUP($B615,G2.PL1!$C$10:$AF$35,10,0)</f>
        <v>VD-21779-14</v>
      </c>
      <c r="L615" s="17" t="str">
        <f>VLOOKUP($B615,G2.PL1!$C$10:$AF$35,11,0)</f>
        <v>Công ty Cổ phần Dược Hậu Giang - Chi nhánh nhà máy Dược phẩm DHG tại Hậu Giang</v>
      </c>
      <c r="M615" s="17" t="str">
        <f>VLOOKUP($B615,G2.PL1!$C$10:$AF$35,12,0)</f>
        <v>Việt Nam</v>
      </c>
      <c r="N615" s="17" t="str">
        <f>VLOOKUP($B615,G2.PL1!$C$10:$AF$35,13,0)</f>
        <v>Viên</v>
      </c>
      <c r="O615" s="39">
        <v>25000</v>
      </c>
      <c r="P615" s="39">
        <v>25000</v>
      </c>
      <c r="Q615" s="39">
        <v>25000</v>
      </c>
      <c r="R615" s="39">
        <v>25000</v>
      </c>
      <c r="S615" s="40">
        <v>100000</v>
      </c>
      <c r="T615" s="19">
        <f>VLOOKUP($B615,G2.PL1!$C$10:$AF$35,17,0)</f>
        <v>289</v>
      </c>
      <c r="U615" s="18">
        <f t="shared" si="18"/>
        <v>28900000</v>
      </c>
      <c r="V615" s="19" t="str">
        <f>VLOOKUP($B615,G2.PL1!$C$10:$AF$35,30,0)</f>
        <v>Công ty Cổ phần Dược Hậu Giang</v>
      </c>
      <c r="W615" s="17" t="s">
        <v>484</v>
      </c>
      <c r="X615" s="56" t="s">
        <v>214</v>
      </c>
      <c r="Y615" s="41" t="s">
        <v>485</v>
      </c>
      <c r="Z615" s="16"/>
      <c r="AA615" s="21" t="e">
        <f>VLOOKUP(W615,#REF!,2,0)</f>
        <v>#REF!</v>
      </c>
      <c r="AB615" s="16"/>
    </row>
    <row r="616" spans="1:28" ht="60">
      <c r="A616" s="38">
        <v>13</v>
      </c>
      <c r="B616" s="38" t="s">
        <v>48</v>
      </c>
      <c r="C616" s="17" t="str">
        <f>VLOOKUP(B616,G2.PL1!$C$10:$D$34,2,0)</f>
        <v>Glumeform 500</v>
      </c>
      <c r="D616" s="17" t="str">
        <f>VLOOKUP($B616,G2.PL1!$C$10:$E$34,3,0)</f>
        <v xml:space="preserve">Metformin hydroclorid </v>
      </c>
      <c r="E616" s="17" t="str">
        <f>VLOOKUP($B616,G2.PL1!$C$10:$F$34,4,0)</f>
        <v>500mg</v>
      </c>
      <c r="F616" s="17" t="str">
        <f>VLOOKUP($B616,G2.PL1!$C$10:$AF$35,5,0)</f>
        <v>Uống</v>
      </c>
      <c r="G616" s="17" t="str">
        <f>VLOOKUP($B616,G2.PL1!$C$10:$AF$35,6,0)</f>
        <v>viên nén bao phim</v>
      </c>
      <c r="H616" s="17" t="str">
        <f>VLOOKUP($B616,G2.PL1!$C$10:$AF$35,7,0)</f>
        <v>hộp 10 vỉ x 10 viên</v>
      </c>
      <c r="I616" s="38" t="s">
        <v>13</v>
      </c>
      <c r="J616" s="17" t="str">
        <f>VLOOKUP($B616,G2.PL1!$C$10:$AF$35,9,0)</f>
        <v xml:space="preserve">36 tháng </v>
      </c>
      <c r="K616" s="17" t="str">
        <f>VLOOKUP($B616,G2.PL1!$C$10:$AF$35,10,0)</f>
        <v>VD-21779-14</v>
      </c>
      <c r="L616" s="17" t="str">
        <f>VLOOKUP($B616,G2.PL1!$C$10:$AF$35,11,0)</f>
        <v>Công ty Cổ phần Dược Hậu Giang - Chi nhánh nhà máy Dược phẩm DHG tại Hậu Giang</v>
      </c>
      <c r="M616" s="17" t="str">
        <f>VLOOKUP($B616,G2.PL1!$C$10:$AF$35,12,0)</f>
        <v>Việt Nam</v>
      </c>
      <c r="N616" s="17" t="str">
        <f>VLOOKUP($B616,G2.PL1!$C$10:$AF$35,13,0)</f>
        <v>Viên</v>
      </c>
      <c r="O616" s="39">
        <v>1500</v>
      </c>
      <c r="P616" s="39">
        <v>1500</v>
      </c>
      <c r="Q616" s="39">
        <v>1500</v>
      </c>
      <c r="R616" s="39">
        <v>1500</v>
      </c>
      <c r="S616" s="40">
        <v>6000</v>
      </c>
      <c r="T616" s="19">
        <f>VLOOKUP($B616,G2.PL1!$C$10:$AF$35,17,0)</f>
        <v>289</v>
      </c>
      <c r="U616" s="18">
        <f t="shared" si="18"/>
        <v>1734000</v>
      </c>
      <c r="V616" s="19" t="str">
        <f>VLOOKUP($B616,G2.PL1!$C$10:$AF$35,30,0)</f>
        <v>Công ty Cổ phần Dược Hậu Giang</v>
      </c>
      <c r="W616" s="17" t="s">
        <v>790</v>
      </c>
      <c r="X616" s="56" t="s">
        <v>214</v>
      </c>
      <c r="Y616" s="41" t="s">
        <v>791</v>
      </c>
      <c r="Z616" s="16"/>
      <c r="AA616" s="21" t="e">
        <f>VLOOKUP(W616,#REF!,2,0)</f>
        <v>#REF!</v>
      </c>
      <c r="AB616" s="16"/>
    </row>
    <row r="617" spans="1:28" ht="60">
      <c r="A617" s="38">
        <v>13</v>
      </c>
      <c r="B617" s="38" t="s">
        <v>48</v>
      </c>
      <c r="C617" s="17" t="str">
        <f>VLOOKUP(B617,G2.PL1!$C$10:$D$34,2,0)</f>
        <v>Glumeform 500</v>
      </c>
      <c r="D617" s="17" t="str">
        <f>VLOOKUP($B617,G2.PL1!$C$10:$E$34,3,0)</f>
        <v xml:space="preserve">Metformin hydroclorid </v>
      </c>
      <c r="E617" s="17" t="str">
        <f>VLOOKUP($B617,G2.PL1!$C$10:$F$34,4,0)</f>
        <v>500mg</v>
      </c>
      <c r="F617" s="17" t="str">
        <f>VLOOKUP($B617,G2.PL1!$C$10:$AF$35,5,0)</f>
        <v>Uống</v>
      </c>
      <c r="G617" s="17" t="str">
        <f>VLOOKUP($B617,G2.PL1!$C$10:$AF$35,6,0)</f>
        <v>viên nén bao phim</v>
      </c>
      <c r="H617" s="17" t="str">
        <f>VLOOKUP($B617,G2.PL1!$C$10:$AF$35,7,0)</f>
        <v>hộp 10 vỉ x 10 viên</v>
      </c>
      <c r="I617" s="38" t="s">
        <v>13</v>
      </c>
      <c r="J617" s="17" t="str">
        <f>VLOOKUP($B617,G2.PL1!$C$10:$AF$35,9,0)</f>
        <v xml:space="preserve">36 tháng </v>
      </c>
      <c r="K617" s="17" t="str">
        <f>VLOOKUP($B617,G2.PL1!$C$10:$AF$35,10,0)</f>
        <v>VD-21779-14</v>
      </c>
      <c r="L617" s="17" t="str">
        <f>VLOOKUP($B617,G2.PL1!$C$10:$AF$35,11,0)</f>
        <v>Công ty Cổ phần Dược Hậu Giang - Chi nhánh nhà máy Dược phẩm DHG tại Hậu Giang</v>
      </c>
      <c r="M617" s="17" t="str">
        <f>VLOOKUP($B617,G2.PL1!$C$10:$AF$35,12,0)</f>
        <v>Việt Nam</v>
      </c>
      <c r="N617" s="17" t="str">
        <f>VLOOKUP($B617,G2.PL1!$C$10:$AF$35,13,0)</f>
        <v>Viên</v>
      </c>
      <c r="O617" s="39">
        <v>25000</v>
      </c>
      <c r="P617" s="39">
        <v>25000</v>
      </c>
      <c r="Q617" s="39">
        <v>25000</v>
      </c>
      <c r="R617" s="39">
        <v>25000</v>
      </c>
      <c r="S617" s="40">
        <v>100000</v>
      </c>
      <c r="T617" s="19">
        <f>VLOOKUP($B617,G2.PL1!$C$10:$AF$35,17,0)</f>
        <v>289</v>
      </c>
      <c r="U617" s="18">
        <f t="shared" si="18"/>
        <v>28900000</v>
      </c>
      <c r="V617" s="19" t="str">
        <f>VLOOKUP($B617,G2.PL1!$C$10:$AF$35,30,0)</f>
        <v>Công ty Cổ phần Dược Hậu Giang</v>
      </c>
      <c r="W617" s="17" t="s">
        <v>486</v>
      </c>
      <c r="X617" s="56" t="s">
        <v>214</v>
      </c>
      <c r="Y617" s="41" t="s">
        <v>487</v>
      </c>
      <c r="Z617" s="16"/>
      <c r="AA617" s="21" t="e">
        <f>VLOOKUP(W617,#REF!,2,0)</f>
        <v>#REF!</v>
      </c>
      <c r="AB617" s="16"/>
    </row>
    <row r="618" spans="1:28" ht="60">
      <c r="A618" s="38">
        <v>13</v>
      </c>
      <c r="B618" s="38" t="s">
        <v>48</v>
      </c>
      <c r="C618" s="17" t="str">
        <f>VLOOKUP(B618,G2.PL1!$C$10:$D$34,2,0)</f>
        <v>Glumeform 500</v>
      </c>
      <c r="D618" s="17" t="str">
        <f>VLOOKUP($B618,G2.PL1!$C$10:$E$34,3,0)</f>
        <v xml:space="preserve">Metformin hydroclorid </v>
      </c>
      <c r="E618" s="17" t="str">
        <f>VLOOKUP($B618,G2.PL1!$C$10:$F$34,4,0)</f>
        <v>500mg</v>
      </c>
      <c r="F618" s="17" t="str">
        <f>VLOOKUP($B618,G2.PL1!$C$10:$AF$35,5,0)</f>
        <v>Uống</v>
      </c>
      <c r="G618" s="17" t="str">
        <f>VLOOKUP($B618,G2.PL1!$C$10:$AF$35,6,0)</f>
        <v>viên nén bao phim</v>
      </c>
      <c r="H618" s="17" t="str">
        <f>VLOOKUP($B618,G2.PL1!$C$10:$AF$35,7,0)</f>
        <v>hộp 10 vỉ x 10 viên</v>
      </c>
      <c r="I618" s="38" t="s">
        <v>13</v>
      </c>
      <c r="J618" s="17" t="str">
        <f>VLOOKUP($B618,G2.PL1!$C$10:$AF$35,9,0)</f>
        <v xml:space="preserve">36 tháng </v>
      </c>
      <c r="K618" s="17" t="str">
        <f>VLOOKUP($B618,G2.PL1!$C$10:$AF$35,10,0)</f>
        <v>VD-21779-14</v>
      </c>
      <c r="L618" s="17" t="str">
        <f>VLOOKUP($B618,G2.PL1!$C$10:$AF$35,11,0)</f>
        <v>Công ty Cổ phần Dược Hậu Giang - Chi nhánh nhà máy Dược phẩm DHG tại Hậu Giang</v>
      </c>
      <c r="M618" s="17" t="str">
        <f>VLOOKUP($B618,G2.PL1!$C$10:$AF$35,12,0)</f>
        <v>Việt Nam</v>
      </c>
      <c r="N618" s="17" t="str">
        <f>VLOOKUP($B618,G2.PL1!$C$10:$AF$35,13,0)</f>
        <v>Viên</v>
      </c>
      <c r="O618" s="39">
        <v>65000</v>
      </c>
      <c r="P618" s="39">
        <v>65000</v>
      </c>
      <c r="Q618" s="39">
        <v>65000</v>
      </c>
      <c r="R618" s="39">
        <v>65000</v>
      </c>
      <c r="S618" s="40">
        <v>260000</v>
      </c>
      <c r="T618" s="19">
        <f>VLOOKUP($B618,G2.PL1!$C$10:$AF$35,17,0)</f>
        <v>289</v>
      </c>
      <c r="U618" s="18">
        <f t="shared" si="18"/>
        <v>75140000</v>
      </c>
      <c r="V618" s="19" t="str">
        <f>VLOOKUP($B618,G2.PL1!$C$10:$AF$35,30,0)</f>
        <v>Công ty Cổ phần Dược Hậu Giang</v>
      </c>
      <c r="W618" s="17" t="s">
        <v>716</v>
      </c>
      <c r="X618" s="56" t="s">
        <v>214</v>
      </c>
      <c r="Y618" s="41" t="s">
        <v>717</v>
      </c>
      <c r="Z618" s="16"/>
      <c r="AA618" s="21" t="e">
        <f>VLOOKUP(W618,#REF!,2,0)</f>
        <v>#REF!</v>
      </c>
      <c r="AB618" s="16"/>
    </row>
    <row r="619" spans="1:28" ht="60">
      <c r="A619" s="38">
        <v>13</v>
      </c>
      <c r="B619" s="38" t="s">
        <v>48</v>
      </c>
      <c r="C619" s="17" t="str">
        <f>VLOOKUP(B619,G2.PL1!$C$10:$D$34,2,0)</f>
        <v>Glumeform 500</v>
      </c>
      <c r="D619" s="17" t="str">
        <f>VLOOKUP($B619,G2.PL1!$C$10:$E$34,3,0)</f>
        <v xml:space="preserve">Metformin hydroclorid </v>
      </c>
      <c r="E619" s="17" t="str">
        <f>VLOOKUP($B619,G2.PL1!$C$10:$F$34,4,0)</f>
        <v>500mg</v>
      </c>
      <c r="F619" s="17" t="str">
        <f>VLOOKUP($B619,G2.PL1!$C$10:$AF$35,5,0)</f>
        <v>Uống</v>
      </c>
      <c r="G619" s="17" t="str">
        <f>VLOOKUP($B619,G2.PL1!$C$10:$AF$35,6,0)</f>
        <v>viên nén bao phim</v>
      </c>
      <c r="H619" s="17" t="str">
        <f>VLOOKUP($B619,G2.PL1!$C$10:$AF$35,7,0)</f>
        <v>hộp 10 vỉ x 10 viên</v>
      </c>
      <c r="I619" s="38" t="s">
        <v>13</v>
      </c>
      <c r="J619" s="17" t="str">
        <f>VLOOKUP($B619,G2.PL1!$C$10:$AF$35,9,0)</f>
        <v xml:space="preserve">36 tháng </v>
      </c>
      <c r="K619" s="17" t="str">
        <f>VLOOKUP($B619,G2.PL1!$C$10:$AF$35,10,0)</f>
        <v>VD-21779-14</v>
      </c>
      <c r="L619" s="17" t="str">
        <f>VLOOKUP($B619,G2.PL1!$C$10:$AF$35,11,0)</f>
        <v>Công ty Cổ phần Dược Hậu Giang - Chi nhánh nhà máy Dược phẩm DHG tại Hậu Giang</v>
      </c>
      <c r="M619" s="17" t="str">
        <f>VLOOKUP($B619,G2.PL1!$C$10:$AF$35,12,0)</f>
        <v>Việt Nam</v>
      </c>
      <c r="N619" s="17" t="str">
        <f>VLOOKUP($B619,G2.PL1!$C$10:$AF$35,13,0)</f>
        <v>Viên</v>
      </c>
      <c r="O619" s="39">
        <v>5500</v>
      </c>
      <c r="P619" s="39">
        <v>5500</v>
      </c>
      <c r="Q619" s="39">
        <v>5500</v>
      </c>
      <c r="R619" s="39">
        <v>5500</v>
      </c>
      <c r="S619" s="40">
        <v>22000</v>
      </c>
      <c r="T619" s="19">
        <f>VLOOKUP($B619,G2.PL1!$C$10:$AF$35,17,0)</f>
        <v>289</v>
      </c>
      <c r="U619" s="18">
        <f t="shared" si="18"/>
        <v>6358000</v>
      </c>
      <c r="V619" s="19" t="str">
        <f>VLOOKUP($B619,G2.PL1!$C$10:$AF$35,30,0)</f>
        <v>Công ty Cổ phần Dược Hậu Giang</v>
      </c>
      <c r="W619" s="17" t="s">
        <v>490</v>
      </c>
      <c r="X619" s="56" t="s">
        <v>214</v>
      </c>
      <c r="Y619" s="41" t="s">
        <v>491</v>
      </c>
      <c r="Z619" s="16"/>
      <c r="AA619" s="21" t="e">
        <f>VLOOKUP(W619,#REF!,2,0)</f>
        <v>#REF!</v>
      </c>
      <c r="AB619" s="16"/>
    </row>
    <row r="620" spans="1:28" ht="60">
      <c r="A620" s="38">
        <v>13</v>
      </c>
      <c r="B620" s="38" t="s">
        <v>48</v>
      </c>
      <c r="C620" s="17" t="str">
        <f>VLOOKUP(B620,G2.PL1!$C$10:$D$34,2,0)</f>
        <v>Glumeform 500</v>
      </c>
      <c r="D620" s="17" t="str">
        <f>VLOOKUP($B620,G2.PL1!$C$10:$E$34,3,0)</f>
        <v xml:space="preserve">Metformin hydroclorid </v>
      </c>
      <c r="E620" s="17" t="str">
        <f>VLOOKUP($B620,G2.PL1!$C$10:$F$34,4,0)</f>
        <v>500mg</v>
      </c>
      <c r="F620" s="17" t="str">
        <f>VLOOKUP($B620,G2.PL1!$C$10:$AF$35,5,0)</f>
        <v>Uống</v>
      </c>
      <c r="G620" s="17" t="str">
        <f>VLOOKUP($B620,G2.PL1!$C$10:$AF$35,6,0)</f>
        <v>viên nén bao phim</v>
      </c>
      <c r="H620" s="17" t="str">
        <f>VLOOKUP($B620,G2.PL1!$C$10:$AF$35,7,0)</f>
        <v>hộp 10 vỉ x 10 viên</v>
      </c>
      <c r="I620" s="38" t="s">
        <v>13</v>
      </c>
      <c r="J620" s="17" t="str">
        <f>VLOOKUP($B620,G2.PL1!$C$10:$AF$35,9,0)</f>
        <v xml:space="preserve">36 tháng </v>
      </c>
      <c r="K620" s="17" t="str">
        <f>VLOOKUP($B620,G2.PL1!$C$10:$AF$35,10,0)</f>
        <v>VD-21779-14</v>
      </c>
      <c r="L620" s="17" t="str">
        <f>VLOOKUP($B620,G2.PL1!$C$10:$AF$35,11,0)</f>
        <v>Công ty Cổ phần Dược Hậu Giang - Chi nhánh nhà máy Dược phẩm DHG tại Hậu Giang</v>
      </c>
      <c r="M620" s="17" t="str">
        <f>VLOOKUP($B620,G2.PL1!$C$10:$AF$35,12,0)</f>
        <v>Việt Nam</v>
      </c>
      <c r="N620" s="17" t="str">
        <f>VLOOKUP($B620,G2.PL1!$C$10:$AF$35,13,0)</f>
        <v>Viên</v>
      </c>
      <c r="O620" s="39">
        <v>45000</v>
      </c>
      <c r="P620" s="39">
        <v>45000</v>
      </c>
      <c r="Q620" s="39">
        <v>45000</v>
      </c>
      <c r="R620" s="39">
        <v>45000</v>
      </c>
      <c r="S620" s="40">
        <v>180000</v>
      </c>
      <c r="T620" s="19">
        <f>VLOOKUP($B620,G2.PL1!$C$10:$AF$35,17,0)</f>
        <v>289</v>
      </c>
      <c r="U620" s="18">
        <f t="shared" si="18"/>
        <v>52020000</v>
      </c>
      <c r="V620" s="19" t="str">
        <f>VLOOKUP($B620,G2.PL1!$C$10:$AF$35,30,0)</f>
        <v>Công ty Cổ phần Dược Hậu Giang</v>
      </c>
      <c r="W620" s="17" t="s">
        <v>718</v>
      </c>
      <c r="X620" s="56" t="s">
        <v>214</v>
      </c>
      <c r="Y620" s="41" t="s">
        <v>719</v>
      </c>
      <c r="Z620" s="16"/>
      <c r="AA620" s="21" t="e">
        <f>VLOOKUP(W620,#REF!,2,0)</f>
        <v>#REF!</v>
      </c>
      <c r="AB620" s="16"/>
    </row>
    <row r="621" spans="1:28" ht="60">
      <c r="A621" s="38">
        <v>13</v>
      </c>
      <c r="B621" s="38" t="s">
        <v>48</v>
      </c>
      <c r="C621" s="17" t="str">
        <f>VLOOKUP(B621,G2.PL1!$C$10:$D$34,2,0)</f>
        <v>Glumeform 500</v>
      </c>
      <c r="D621" s="17" t="str">
        <f>VLOOKUP($B621,G2.PL1!$C$10:$E$34,3,0)</f>
        <v xml:space="preserve">Metformin hydroclorid </v>
      </c>
      <c r="E621" s="17" t="str">
        <f>VLOOKUP($B621,G2.PL1!$C$10:$F$34,4,0)</f>
        <v>500mg</v>
      </c>
      <c r="F621" s="17" t="str">
        <f>VLOOKUP($B621,G2.PL1!$C$10:$AF$35,5,0)</f>
        <v>Uống</v>
      </c>
      <c r="G621" s="17" t="str">
        <f>VLOOKUP($B621,G2.PL1!$C$10:$AF$35,6,0)</f>
        <v>viên nén bao phim</v>
      </c>
      <c r="H621" s="17" t="str">
        <f>VLOOKUP($B621,G2.PL1!$C$10:$AF$35,7,0)</f>
        <v>hộp 10 vỉ x 10 viên</v>
      </c>
      <c r="I621" s="38" t="s">
        <v>13</v>
      </c>
      <c r="J621" s="17" t="str">
        <f>VLOOKUP($B621,G2.PL1!$C$10:$AF$35,9,0)</f>
        <v xml:space="preserve">36 tháng </v>
      </c>
      <c r="K621" s="17" t="str">
        <f>VLOOKUP($B621,G2.PL1!$C$10:$AF$35,10,0)</f>
        <v>VD-21779-14</v>
      </c>
      <c r="L621" s="17" t="str">
        <f>VLOOKUP($B621,G2.PL1!$C$10:$AF$35,11,0)</f>
        <v>Công ty Cổ phần Dược Hậu Giang - Chi nhánh nhà máy Dược phẩm DHG tại Hậu Giang</v>
      </c>
      <c r="M621" s="17" t="str">
        <f>VLOOKUP($B621,G2.PL1!$C$10:$AF$35,12,0)</f>
        <v>Việt Nam</v>
      </c>
      <c r="N621" s="17" t="str">
        <f>VLOOKUP($B621,G2.PL1!$C$10:$AF$35,13,0)</f>
        <v>Viên</v>
      </c>
      <c r="O621" s="39">
        <v>150000</v>
      </c>
      <c r="P621" s="39">
        <v>150000</v>
      </c>
      <c r="Q621" s="39">
        <v>150000</v>
      </c>
      <c r="R621" s="39">
        <v>150000</v>
      </c>
      <c r="S621" s="40">
        <v>600000</v>
      </c>
      <c r="T621" s="19">
        <f>VLOOKUP($B621,G2.PL1!$C$10:$AF$35,17,0)</f>
        <v>289</v>
      </c>
      <c r="U621" s="18">
        <f t="shared" si="18"/>
        <v>173400000</v>
      </c>
      <c r="V621" s="19" t="str">
        <f>VLOOKUP($B621,G2.PL1!$C$10:$AF$35,30,0)</f>
        <v>Công ty Cổ phần Dược Hậu Giang</v>
      </c>
      <c r="W621" s="17" t="s">
        <v>351</v>
      </c>
      <c r="X621" s="56" t="s">
        <v>219</v>
      </c>
      <c r="Y621" s="41" t="s">
        <v>352</v>
      </c>
      <c r="Z621" s="16"/>
      <c r="AA621" s="21" t="e">
        <f>VLOOKUP(W621,#REF!,2,0)</f>
        <v>#REF!</v>
      </c>
      <c r="AB621" s="16"/>
    </row>
    <row r="622" spans="1:28" ht="60">
      <c r="A622" s="38">
        <v>13</v>
      </c>
      <c r="B622" s="38" t="s">
        <v>48</v>
      </c>
      <c r="C622" s="17" t="str">
        <f>VLOOKUP(B622,G2.PL1!$C$10:$D$34,2,0)</f>
        <v>Glumeform 500</v>
      </c>
      <c r="D622" s="17" t="str">
        <f>VLOOKUP($B622,G2.PL1!$C$10:$E$34,3,0)</f>
        <v xml:space="preserve">Metformin hydroclorid </v>
      </c>
      <c r="E622" s="17" t="str">
        <f>VLOOKUP($B622,G2.PL1!$C$10:$F$34,4,0)</f>
        <v>500mg</v>
      </c>
      <c r="F622" s="17" t="str">
        <f>VLOOKUP($B622,G2.PL1!$C$10:$AF$35,5,0)</f>
        <v>Uống</v>
      </c>
      <c r="G622" s="17" t="str">
        <f>VLOOKUP($B622,G2.PL1!$C$10:$AF$35,6,0)</f>
        <v>viên nén bao phim</v>
      </c>
      <c r="H622" s="17" t="str">
        <f>VLOOKUP($B622,G2.PL1!$C$10:$AF$35,7,0)</f>
        <v>hộp 10 vỉ x 10 viên</v>
      </c>
      <c r="I622" s="38" t="s">
        <v>13</v>
      </c>
      <c r="J622" s="17" t="str">
        <f>VLOOKUP($B622,G2.PL1!$C$10:$AF$35,9,0)</f>
        <v xml:space="preserve">36 tháng </v>
      </c>
      <c r="K622" s="17" t="str">
        <f>VLOOKUP($B622,G2.PL1!$C$10:$AF$35,10,0)</f>
        <v>VD-21779-14</v>
      </c>
      <c r="L622" s="17" t="str">
        <f>VLOOKUP($B622,G2.PL1!$C$10:$AF$35,11,0)</f>
        <v>Công ty Cổ phần Dược Hậu Giang - Chi nhánh nhà máy Dược phẩm DHG tại Hậu Giang</v>
      </c>
      <c r="M622" s="17" t="str">
        <f>VLOOKUP($B622,G2.PL1!$C$10:$AF$35,12,0)</f>
        <v>Việt Nam</v>
      </c>
      <c r="N622" s="17" t="str">
        <f>VLOOKUP($B622,G2.PL1!$C$10:$AF$35,13,0)</f>
        <v>Viên</v>
      </c>
      <c r="O622" s="39">
        <v>633</v>
      </c>
      <c r="P622" s="39">
        <v>633</v>
      </c>
      <c r="Q622" s="39">
        <v>633</v>
      </c>
      <c r="R622" s="39">
        <v>636</v>
      </c>
      <c r="S622" s="40">
        <v>2535</v>
      </c>
      <c r="T622" s="19">
        <f>VLOOKUP($B622,G2.PL1!$C$10:$AF$35,17,0)</f>
        <v>289</v>
      </c>
      <c r="U622" s="18">
        <f t="shared" si="18"/>
        <v>732615</v>
      </c>
      <c r="V622" s="19" t="str">
        <f>VLOOKUP($B622,G2.PL1!$C$10:$AF$35,30,0)</f>
        <v>Công ty Cổ phần Dược Hậu Giang</v>
      </c>
      <c r="W622" s="17" t="s">
        <v>506</v>
      </c>
      <c r="X622" s="56" t="s">
        <v>219</v>
      </c>
      <c r="Y622" s="41" t="s">
        <v>507</v>
      </c>
      <c r="Z622" s="16"/>
      <c r="AA622" s="21" t="e">
        <f>VLOOKUP(W622,#REF!,2,0)</f>
        <v>#REF!</v>
      </c>
      <c r="AB622" s="16"/>
    </row>
    <row r="623" spans="1:28" ht="60">
      <c r="A623" s="38">
        <v>13</v>
      </c>
      <c r="B623" s="38" t="s">
        <v>48</v>
      </c>
      <c r="C623" s="17" t="str">
        <f>VLOOKUP(B623,G2.PL1!$C$10:$D$34,2,0)</f>
        <v>Glumeform 500</v>
      </c>
      <c r="D623" s="17" t="str">
        <f>VLOOKUP($B623,G2.PL1!$C$10:$E$34,3,0)</f>
        <v xml:space="preserve">Metformin hydroclorid </v>
      </c>
      <c r="E623" s="17" t="str">
        <f>VLOOKUP($B623,G2.PL1!$C$10:$F$34,4,0)</f>
        <v>500mg</v>
      </c>
      <c r="F623" s="17" t="str">
        <f>VLOOKUP($B623,G2.PL1!$C$10:$AF$35,5,0)</f>
        <v>Uống</v>
      </c>
      <c r="G623" s="17" t="str">
        <f>VLOOKUP($B623,G2.PL1!$C$10:$AF$35,6,0)</f>
        <v>viên nén bao phim</v>
      </c>
      <c r="H623" s="17" t="str">
        <f>VLOOKUP($B623,G2.PL1!$C$10:$AF$35,7,0)</f>
        <v>hộp 10 vỉ x 10 viên</v>
      </c>
      <c r="I623" s="38" t="s">
        <v>13</v>
      </c>
      <c r="J623" s="17" t="str">
        <f>VLOOKUP($B623,G2.PL1!$C$10:$AF$35,9,0)</f>
        <v xml:space="preserve">36 tháng </v>
      </c>
      <c r="K623" s="17" t="str">
        <f>VLOOKUP($B623,G2.PL1!$C$10:$AF$35,10,0)</f>
        <v>VD-21779-14</v>
      </c>
      <c r="L623" s="17" t="str">
        <f>VLOOKUP($B623,G2.PL1!$C$10:$AF$35,11,0)</f>
        <v>Công ty Cổ phần Dược Hậu Giang - Chi nhánh nhà máy Dược phẩm DHG tại Hậu Giang</v>
      </c>
      <c r="M623" s="17" t="str">
        <f>VLOOKUP($B623,G2.PL1!$C$10:$AF$35,12,0)</f>
        <v>Việt Nam</v>
      </c>
      <c r="N623" s="17" t="str">
        <f>VLOOKUP($B623,G2.PL1!$C$10:$AF$35,13,0)</f>
        <v>Viên</v>
      </c>
      <c r="O623" s="39">
        <v>5000</v>
      </c>
      <c r="P623" s="39">
        <v>5000</v>
      </c>
      <c r="Q623" s="39">
        <v>5000</v>
      </c>
      <c r="R623" s="39">
        <v>5000</v>
      </c>
      <c r="S623" s="40">
        <v>20000</v>
      </c>
      <c r="T623" s="19">
        <f>VLOOKUP($B623,G2.PL1!$C$10:$AF$35,17,0)</f>
        <v>289</v>
      </c>
      <c r="U623" s="18">
        <f t="shared" si="18"/>
        <v>5780000</v>
      </c>
      <c r="V623" s="19" t="str">
        <f>VLOOKUP($B623,G2.PL1!$C$10:$AF$35,30,0)</f>
        <v>Công ty Cổ phần Dược Hậu Giang</v>
      </c>
      <c r="W623" s="17" t="s">
        <v>510</v>
      </c>
      <c r="X623" s="56" t="s">
        <v>219</v>
      </c>
      <c r="Y623" s="41" t="s">
        <v>511</v>
      </c>
      <c r="Z623" s="16"/>
      <c r="AA623" s="21" t="e">
        <f>VLOOKUP(W623,#REF!,2,0)</f>
        <v>#REF!</v>
      </c>
      <c r="AB623" s="16"/>
    </row>
    <row r="624" spans="1:28" ht="60">
      <c r="A624" s="38">
        <v>13</v>
      </c>
      <c r="B624" s="38" t="s">
        <v>48</v>
      </c>
      <c r="C624" s="17" t="str">
        <f>VLOOKUP(B624,G2.PL1!$C$10:$D$34,2,0)</f>
        <v>Glumeform 500</v>
      </c>
      <c r="D624" s="17" t="str">
        <f>VLOOKUP($B624,G2.PL1!$C$10:$E$34,3,0)</f>
        <v xml:space="preserve">Metformin hydroclorid </v>
      </c>
      <c r="E624" s="17" t="str">
        <f>VLOOKUP($B624,G2.PL1!$C$10:$F$34,4,0)</f>
        <v>500mg</v>
      </c>
      <c r="F624" s="17" t="str">
        <f>VLOOKUP($B624,G2.PL1!$C$10:$AF$35,5,0)</f>
        <v>Uống</v>
      </c>
      <c r="G624" s="17" t="str">
        <f>VLOOKUP($B624,G2.PL1!$C$10:$AF$35,6,0)</f>
        <v>viên nén bao phim</v>
      </c>
      <c r="H624" s="17" t="str">
        <f>VLOOKUP($B624,G2.PL1!$C$10:$AF$35,7,0)</f>
        <v>hộp 10 vỉ x 10 viên</v>
      </c>
      <c r="I624" s="38" t="s">
        <v>13</v>
      </c>
      <c r="J624" s="17" t="str">
        <f>VLOOKUP($B624,G2.PL1!$C$10:$AF$35,9,0)</f>
        <v xml:space="preserve">36 tháng </v>
      </c>
      <c r="K624" s="17" t="str">
        <f>VLOOKUP($B624,G2.PL1!$C$10:$AF$35,10,0)</f>
        <v>VD-21779-14</v>
      </c>
      <c r="L624" s="17" t="str">
        <f>VLOOKUP($B624,G2.PL1!$C$10:$AF$35,11,0)</f>
        <v>Công ty Cổ phần Dược Hậu Giang - Chi nhánh nhà máy Dược phẩm DHG tại Hậu Giang</v>
      </c>
      <c r="M624" s="17" t="str">
        <f>VLOOKUP($B624,G2.PL1!$C$10:$AF$35,12,0)</f>
        <v>Việt Nam</v>
      </c>
      <c r="N624" s="17" t="str">
        <f>VLOOKUP($B624,G2.PL1!$C$10:$AF$35,13,0)</f>
        <v>Viên</v>
      </c>
      <c r="O624" s="39">
        <v>10000</v>
      </c>
      <c r="P624" s="39">
        <v>10000</v>
      </c>
      <c r="Q624" s="39">
        <v>10000</v>
      </c>
      <c r="R624" s="39">
        <v>10000</v>
      </c>
      <c r="S624" s="40">
        <v>40000</v>
      </c>
      <c r="T624" s="19">
        <f>VLOOKUP($B624,G2.PL1!$C$10:$AF$35,17,0)</f>
        <v>289</v>
      </c>
      <c r="U624" s="18">
        <f t="shared" si="18"/>
        <v>11560000</v>
      </c>
      <c r="V624" s="19" t="str">
        <f>VLOOKUP($B624,G2.PL1!$C$10:$AF$35,30,0)</f>
        <v>Công ty Cổ phần Dược Hậu Giang</v>
      </c>
      <c r="W624" s="17" t="s">
        <v>672</v>
      </c>
      <c r="X624" s="56" t="s">
        <v>219</v>
      </c>
      <c r="Y624" s="41" t="s">
        <v>673</v>
      </c>
      <c r="Z624" s="16"/>
      <c r="AA624" s="21" t="e">
        <f>VLOOKUP(W624,#REF!,2,0)</f>
        <v>#REF!</v>
      </c>
      <c r="AB624" s="16"/>
    </row>
    <row r="625" spans="1:28" ht="60">
      <c r="A625" s="38">
        <v>13</v>
      </c>
      <c r="B625" s="38" t="s">
        <v>48</v>
      </c>
      <c r="C625" s="17" t="str">
        <f>VLOOKUP(B625,G2.PL1!$C$10:$D$34,2,0)</f>
        <v>Glumeform 500</v>
      </c>
      <c r="D625" s="17" t="str">
        <f>VLOOKUP($B625,G2.PL1!$C$10:$E$34,3,0)</f>
        <v xml:space="preserve">Metformin hydroclorid </v>
      </c>
      <c r="E625" s="17" t="str">
        <f>VLOOKUP($B625,G2.PL1!$C$10:$F$34,4,0)</f>
        <v>500mg</v>
      </c>
      <c r="F625" s="17" t="str">
        <f>VLOOKUP($B625,G2.PL1!$C$10:$AF$35,5,0)</f>
        <v>Uống</v>
      </c>
      <c r="G625" s="17" t="str">
        <f>VLOOKUP($B625,G2.PL1!$C$10:$AF$35,6,0)</f>
        <v>viên nén bao phim</v>
      </c>
      <c r="H625" s="17" t="str">
        <f>VLOOKUP($B625,G2.PL1!$C$10:$AF$35,7,0)</f>
        <v>hộp 10 vỉ x 10 viên</v>
      </c>
      <c r="I625" s="38" t="s">
        <v>13</v>
      </c>
      <c r="J625" s="17" t="str">
        <f>VLOOKUP($B625,G2.PL1!$C$10:$AF$35,9,0)</f>
        <v xml:space="preserve">36 tháng </v>
      </c>
      <c r="K625" s="17" t="str">
        <f>VLOOKUP($B625,G2.PL1!$C$10:$AF$35,10,0)</f>
        <v>VD-21779-14</v>
      </c>
      <c r="L625" s="17" t="str">
        <f>VLOOKUP($B625,G2.PL1!$C$10:$AF$35,11,0)</f>
        <v>Công ty Cổ phần Dược Hậu Giang - Chi nhánh nhà máy Dược phẩm DHG tại Hậu Giang</v>
      </c>
      <c r="M625" s="17" t="str">
        <f>VLOOKUP($B625,G2.PL1!$C$10:$AF$35,12,0)</f>
        <v>Việt Nam</v>
      </c>
      <c r="N625" s="17" t="str">
        <f>VLOOKUP($B625,G2.PL1!$C$10:$AF$35,13,0)</f>
        <v>Viên</v>
      </c>
      <c r="O625" s="39">
        <v>9000</v>
      </c>
      <c r="P625" s="39">
        <v>8000</v>
      </c>
      <c r="Q625" s="39">
        <v>9000</v>
      </c>
      <c r="R625" s="39">
        <v>9000</v>
      </c>
      <c r="S625" s="40">
        <v>35000</v>
      </c>
      <c r="T625" s="19">
        <f>VLOOKUP($B625,G2.PL1!$C$10:$AF$35,17,0)</f>
        <v>289</v>
      </c>
      <c r="U625" s="18">
        <f t="shared" si="18"/>
        <v>10115000</v>
      </c>
      <c r="V625" s="19" t="str">
        <f>VLOOKUP($B625,G2.PL1!$C$10:$AF$35,30,0)</f>
        <v>Công ty Cổ phần Dược Hậu Giang</v>
      </c>
      <c r="W625" s="17" t="s">
        <v>513</v>
      </c>
      <c r="X625" s="56" t="s">
        <v>237</v>
      </c>
      <c r="Y625" s="41" t="s">
        <v>514</v>
      </c>
      <c r="Z625" s="16"/>
      <c r="AA625" s="21" t="e">
        <f>VLOOKUP(W625,#REF!,2,0)</f>
        <v>#REF!</v>
      </c>
      <c r="AB625" s="16"/>
    </row>
    <row r="626" spans="1:28" ht="60">
      <c r="A626" s="38">
        <v>13</v>
      </c>
      <c r="B626" s="38" t="s">
        <v>48</v>
      </c>
      <c r="C626" s="17" t="str">
        <f>VLOOKUP(B626,G2.PL1!$C$10:$D$34,2,0)</f>
        <v>Glumeform 500</v>
      </c>
      <c r="D626" s="17" t="str">
        <f>VLOOKUP($B626,G2.PL1!$C$10:$E$34,3,0)</f>
        <v xml:space="preserve">Metformin hydroclorid </v>
      </c>
      <c r="E626" s="17" t="str">
        <f>VLOOKUP($B626,G2.PL1!$C$10:$F$34,4,0)</f>
        <v>500mg</v>
      </c>
      <c r="F626" s="17" t="str">
        <f>VLOOKUP($B626,G2.PL1!$C$10:$AF$35,5,0)</f>
        <v>Uống</v>
      </c>
      <c r="G626" s="17" t="str">
        <f>VLOOKUP($B626,G2.PL1!$C$10:$AF$35,6,0)</f>
        <v>viên nén bao phim</v>
      </c>
      <c r="H626" s="17" t="str">
        <f>VLOOKUP($B626,G2.PL1!$C$10:$AF$35,7,0)</f>
        <v>hộp 10 vỉ x 10 viên</v>
      </c>
      <c r="I626" s="38" t="s">
        <v>13</v>
      </c>
      <c r="J626" s="17" t="str">
        <f>VLOOKUP($B626,G2.PL1!$C$10:$AF$35,9,0)</f>
        <v xml:space="preserve">36 tháng </v>
      </c>
      <c r="K626" s="17" t="str">
        <f>VLOOKUP($B626,G2.PL1!$C$10:$AF$35,10,0)</f>
        <v>VD-21779-14</v>
      </c>
      <c r="L626" s="17" t="str">
        <f>VLOOKUP($B626,G2.PL1!$C$10:$AF$35,11,0)</f>
        <v>Công ty Cổ phần Dược Hậu Giang - Chi nhánh nhà máy Dược phẩm DHG tại Hậu Giang</v>
      </c>
      <c r="M626" s="17" t="str">
        <f>VLOOKUP($B626,G2.PL1!$C$10:$AF$35,12,0)</f>
        <v>Việt Nam</v>
      </c>
      <c r="N626" s="17" t="str">
        <f>VLOOKUP($B626,G2.PL1!$C$10:$AF$35,13,0)</f>
        <v>Viên</v>
      </c>
      <c r="O626" s="39">
        <v>20000</v>
      </c>
      <c r="P626" s="39">
        <v>20000</v>
      </c>
      <c r="Q626" s="39">
        <v>20000</v>
      </c>
      <c r="R626" s="39">
        <v>20000</v>
      </c>
      <c r="S626" s="40">
        <v>80000</v>
      </c>
      <c r="T626" s="19">
        <f>VLOOKUP($B626,G2.PL1!$C$10:$AF$35,17,0)</f>
        <v>289</v>
      </c>
      <c r="U626" s="18">
        <f t="shared" si="18"/>
        <v>23120000</v>
      </c>
      <c r="V626" s="19" t="str">
        <f>VLOOKUP($B626,G2.PL1!$C$10:$AF$35,30,0)</f>
        <v>Công ty Cổ phần Dược Hậu Giang</v>
      </c>
      <c r="W626" s="17" t="s">
        <v>515</v>
      </c>
      <c r="X626" s="56" t="s">
        <v>237</v>
      </c>
      <c r="Y626" s="41" t="s">
        <v>516</v>
      </c>
      <c r="Z626" s="16"/>
      <c r="AA626" s="21" t="e">
        <f>VLOOKUP(W626,#REF!,2,0)</f>
        <v>#REF!</v>
      </c>
      <c r="AB626" s="16"/>
    </row>
    <row r="627" spans="1:28" ht="60">
      <c r="A627" s="38">
        <v>13</v>
      </c>
      <c r="B627" s="38" t="s">
        <v>48</v>
      </c>
      <c r="C627" s="17" t="str">
        <f>VLOOKUP(B627,G2.PL1!$C$10:$D$34,2,0)</f>
        <v>Glumeform 500</v>
      </c>
      <c r="D627" s="17" t="str">
        <f>VLOOKUP($B627,G2.PL1!$C$10:$E$34,3,0)</f>
        <v xml:space="preserve">Metformin hydroclorid </v>
      </c>
      <c r="E627" s="17" t="str">
        <f>VLOOKUP($B627,G2.PL1!$C$10:$F$34,4,0)</f>
        <v>500mg</v>
      </c>
      <c r="F627" s="17" t="str">
        <f>VLOOKUP($B627,G2.PL1!$C$10:$AF$35,5,0)</f>
        <v>Uống</v>
      </c>
      <c r="G627" s="17" t="str">
        <f>VLOOKUP($B627,G2.PL1!$C$10:$AF$35,6,0)</f>
        <v>viên nén bao phim</v>
      </c>
      <c r="H627" s="17" t="str">
        <f>VLOOKUP($B627,G2.PL1!$C$10:$AF$35,7,0)</f>
        <v>hộp 10 vỉ x 10 viên</v>
      </c>
      <c r="I627" s="38" t="s">
        <v>13</v>
      </c>
      <c r="J627" s="17" t="str">
        <f>VLOOKUP($B627,G2.PL1!$C$10:$AF$35,9,0)</f>
        <v xml:space="preserve">36 tháng </v>
      </c>
      <c r="K627" s="17" t="str">
        <f>VLOOKUP($B627,G2.PL1!$C$10:$AF$35,10,0)</f>
        <v>VD-21779-14</v>
      </c>
      <c r="L627" s="17" t="str">
        <f>VLOOKUP($B627,G2.PL1!$C$10:$AF$35,11,0)</f>
        <v>Công ty Cổ phần Dược Hậu Giang - Chi nhánh nhà máy Dược phẩm DHG tại Hậu Giang</v>
      </c>
      <c r="M627" s="17" t="str">
        <f>VLOOKUP($B627,G2.PL1!$C$10:$AF$35,12,0)</f>
        <v>Việt Nam</v>
      </c>
      <c r="N627" s="17" t="str">
        <f>VLOOKUP($B627,G2.PL1!$C$10:$AF$35,13,0)</f>
        <v>Viên</v>
      </c>
      <c r="O627" s="39">
        <v>5000</v>
      </c>
      <c r="P627" s="39">
        <v>5000</v>
      </c>
      <c r="Q627" s="39">
        <v>5000</v>
      </c>
      <c r="R627" s="39">
        <v>5000</v>
      </c>
      <c r="S627" s="40">
        <v>20000</v>
      </c>
      <c r="T627" s="19">
        <f>VLOOKUP($B627,G2.PL1!$C$10:$AF$35,17,0)</f>
        <v>289</v>
      </c>
      <c r="U627" s="18">
        <f t="shared" si="18"/>
        <v>5780000</v>
      </c>
      <c r="V627" s="19" t="str">
        <f>VLOOKUP($B627,G2.PL1!$C$10:$AF$35,30,0)</f>
        <v>Công ty Cổ phần Dược Hậu Giang</v>
      </c>
      <c r="W627" s="17" t="s">
        <v>519</v>
      </c>
      <c r="X627" s="56" t="s">
        <v>237</v>
      </c>
      <c r="Y627" s="41" t="s">
        <v>520</v>
      </c>
      <c r="Z627" s="16"/>
      <c r="AA627" s="21" t="e">
        <f>VLOOKUP(W627,#REF!,2,0)</f>
        <v>#REF!</v>
      </c>
      <c r="AB627" s="16"/>
    </row>
    <row r="628" spans="1:28" ht="60">
      <c r="A628" s="38">
        <v>13</v>
      </c>
      <c r="B628" s="38" t="s">
        <v>48</v>
      </c>
      <c r="C628" s="17" t="str">
        <f>VLOOKUP(B628,G2.PL1!$C$10:$D$34,2,0)</f>
        <v>Glumeform 500</v>
      </c>
      <c r="D628" s="17" t="str">
        <f>VLOOKUP($B628,G2.PL1!$C$10:$E$34,3,0)</f>
        <v xml:space="preserve">Metformin hydroclorid </v>
      </c>
      <c r="E628" s="17" t="str">
        <f>VLOOKUP($B628,G2.PL1!$C$10:$F$34,4,0)</f>
        <v>500mg</v>
      </c>
      <c r="F628" s="17" t="str">
        <f>VLOOKUP($B628,G2.PL1!$C$10:$AF$35,5,0)</f>
        <v>Uống</v>
      </c>
      <c r="G628" s="17" t="str">
        <f>VLOOKUP($B628,G2.PL1!$C$10:$AF$35,6,0)</f>
        <v>viên nén bao phim</v>
      </c>
      <c r="H628" s="17" t="str">
        <f>VLOOKUP($B628,G2.PL1!$C$10:$AF$35,7,0)</f>
        <v>hộp 10 vỉ x 10 viên</v>
      </c>
      <c r="I628" s="38" t="s">
        <v>13</v>
      </c>
      <c r="J628" s="17" t="str">
        <f>VLOOKUP($B628,G2.PL1!$C$10:$AF$35,9,0)</f>
        <v xml:space="preserve">36 tháng </v>
      </c>
      <c r="K628" s="17" t="str">
        <f>VLOOKUP($B628,G2.PL1!$C$10:$AF$35,10,0)</f>
        <v>VD-21779-14</v>
      </c>
      <c r="L628" s="17" t="str">
        <f>VLOOKUP($B628,G2.PL1!$C$10:$AF$35,11,0)</f>
        <v>Công ty Cổ phần Dược Hậu Giang - Chi nhánh nhà máy Dược phẩm DHG tại Hậu Giang</v>
      </c>
      <c r="M628" s="17" t="str">
        <f>VLOOKUP($B628,G2.PL1!$C$10:$AF$35,12,0)</f>
        <v>Việt Nam</v>
      </c>
      <c r="N628" s="17" t="str">
        <f>VLOOKUP($B628,G2.PL1!$C$10:$AF$35,13,0)</f>
        <v>Viên</v>
      </c>
      <c r="O628" s="39">
        <v>10000</v>
      </c>
      <c r="P628" s="39">
        <v>10000</v>
      </c>
      <c r="Q628" s="39">
        <v>10000</v>
      </c>
      <c r="R628" s="39">
        <v>10000</v>
      </c>
      <c r="S628" s="40">
        <v>40000</v>
      </c>
      <c r="T628" s="19">
        <f>VLOOKUP($B628,G2.PL1!$C$10:$AF$35,17,0)</f>
        <v>289</v>
      </c>
      <c r="U628" s="18">
        <f t="shared" si="18"/>
        <v>11560000</v>
      </c>
      <c r="V628" s="19" t="str">
        <f>VLOOKUP($B628,G2.PL1!$C$10:$AF$35,30,0)</f>
        <v>Công ty Cổ phần Dược Hậu Giang</v>
      </c>
      <c r="W628" s="17" t="s">
        <v>521</v>
      </c>
      <c r="X628" s="56" t="s">
        <v>237</v>
      </c>
      <c r="Y628" s="41" t="s">
        <v>522</v>
      </c>
      <c r="Z628" s="16"/>
      <c r="AA628" s="21" t="e">
        <f>VLOOKUP(W628,#REF!,2,0)</f>
        <v>#REF!</v>
      </c>
      <c r="AB628" s="16"/>
    </row>
    <row r="629" spans="1:28" ht="60">
      <c r="A629" s="38">
        <v>13</v>
      </c>
      <c r="B629" s="38" t="s">
        <v>48</v>
      </c>
      <c r="C629" s="17" t="str">
        <f>VLOOKUP(B629,G2.PL1!$C$10:$D$34,2,0)</f>
        <v>Glumeform 500</v>
      </c>
      <c r="D629" s="17" t="str">
        <f>VLOOKUP($B629,G2.PL1!$C$10:$E$34,3,0)</f>
        <v xml:space="preserve">Metformin hydroclorid </v>
      </c>
      <c r="E629" s="17" t="str">
        <f>VLOOKUP($B629,G2.PL1!$C$10:$F$34,4,0)</f>
        <v>500mg</v>
      </c>
      <c r="F629" s="17" t="str">
        <f>VLOOKUP($B629,G2.PL1!$C$10:$AF$35,5,0)</f>
        <v>Uống</v>
      </c>
      <c r="G629" s="17" t="str">
        <f>VLOOKUP($B629,G2.PL1!$C$10:$AF$35,6,0)</f>
        <v>viên nén bao phim</v>
      </c>
      <c r="H629" s="17" t="str">
        <f>VLOOKUP($B629,G2.PL1!$C$10:$AF$35,7,0)</f>
        <v>hộp 10 vỉ x 10 viên</v>
      </c>
      <c r="I629" s="38" t="s">
        <v>13</v>
      </c>
      <c r="J629" s="17" t="str">
        <f>VLOOKUP($B629,G2.PL1!$C$10:$AF$35,9,0)</f>
        <v xml:space="preserve">36 tháng </v>
      </c>
      <c r="K629" s="17" t="str">
        <f>VLOOKUP($B629,G2.PL1!$C$10:$AF$35,10,0)</f>
        <v>VD-21779-14</v>
      </c>
      <c r="L629" s="17" t="str">
        <f>VLOOKUP($B629,G2.PL1!$C$10:$AF$35,11,0)</f>
        <v>Công ty Cổ phần Dược Hậu Giang - Chi nhánh nhà máy Dược phẩm DHG tại Hậu Giang</v>
      </c>
      <c r="M629" s="17" t="str">
        <f>VLOOKUP($B629,G2.PL1!$C$10:$AF$35,12,0)</f>
        <v>Việt Nam</v>
      </c>
      <c r="N629" s="17" t="str">
        <f>VLOOKUP($B629,G2.PL1!$C$10:$AF$35,13,0)</f>
        <v>Viên</v>
      </c>
      <c r="O629" s="39">
        <v>17500</v>
      </c>
      <c r="P629" s="39">
        <v>17500</v>
      </c>
      <c r="Q629" s="39">
        <v>17500</v>
      </c>
      <c r="R629" s="39">
        <v>17500</v>
      </c>
      <c r="S629" s="40">
        <v>70000</v>
      </c>
      <c r="T629" s="19">
        <f>VLOOKUP($B629,G2.PL1!$C$10:$AF$35,17,0)</f>
        <v>289</v>
      </c>
      <c r="U629" s="18">
        <f t="shared" si="18"/>
        <v>20230000</v>
      </c>
      <c r="V629" s="19" t="str">
        <f>VLOOKUP($B629,G2.PL1!$C$10:$AF$35,30,0)</f>
        <v>Công ty Cổ phần Dược Hậu Giang</v>
      </c>
      <c r="W629" s="17" t="s">
        <v>523</v>
      </c>
      <c r="X629" s="56" t="s">
        <v>237</v>
      </c>
      <c r="Y629" s="41" t="s">
        <v>524</v>
      </c>
      <c r="Z629" s="16"/>
      <c r="AA629" s="21" t="e">
        <f>VLOOKUP(W629,#REF!,2,0)</f>
        <v>#REF!</v>
      </c>
      <c r="AB629" s="16"/>
    </row>
    <row r="630" spans="1:28" ht="60">
      <c r="A630" s="38">
        <v>13</v>
      </c>
      <c r="B630" s="38" t="s">
        <v>48</v>
      </c>
      <c r="C630" s="17" t="str">
        <f>VLOOKUP(B630,G2.PL1!$C$10:$D$34,2,0)</f>
        <v>Glumeform 500</v>
      </c>
      <c r="D630" s="17" t="str">
        <f>VLOOKUP($B630,G2.PL1!$C$10:$E$34,3,0)</f>
        <v xml:space="preserve">Metformin hydroclorid </v>
      </c>
      <c r="E630" s="17" t="str">
        <f>VLOOKUP($B630,G2.PL1!$C$10:$F$34,4,0)</f>
        <v>500mg</v>
      </c>
      <c r="F630" s="17" t="str">
        <f>VLOOKUP($B630,G2.PL1!$C$10:$AF$35,5,0)</f>
        <v>Uống</v>
      </c>
      <c r="G630" s="17" t="str">
        <f>VLOOKUP($B630,G2.PL1!$C$10:$AF$35,6,0)</f>
        <v>viên nén bao phim</v>
      </c>
      <c r="H630" s="17" t="str">
        <f>VLOOKUP($B630,G2.PL1!$C$10:$AF$35,7,0)</f>
        <v>hộp 10 vỉ x 10 viên</v>
      </c>
      <c r="I630" s="38" t="s">
        <v>13</v>
      </c>
      <c r="J630" s="17" t="str">
        <f>VLOOKUP($B630,G2.PL1!$C$10:$AF$35,9,0)</f>
        <v xml:space="preserve">36 tháng </v>
      </c>
      <c r="K630" s="17" t="str">
        <f>VLOOKUP($B630,G2.PL1!$C$10:$AF$35,10,0)</f>
        <v>VD-21779-14</v>
      </c>
      <c r="L630" s="17" t="str">
        <f>VLOOKUP($B630,G2.PL1!$C$10:$AF$35,11,0)</f>
        <v>Công ty Cổ phần Dược Hậu Giang - Chi nhánh nhà máy Dược phẩm DHG tại Hậu Giang</v>
      </c>
      <c r="M630" s="17" t="str">
        <f>VLOOKUP($B630,G2.PL1!$C$10:$AF$35,12,0)</f>
        <v>Việt Nam</v>
      </c>
      <c r="N630" s="17" t="str">
        <f>VLOOKUP($B630,G2.PL1!$C$10:$AF$35,13,0)</f>
        <v>Viên</v>
      </c>
      <c r="O630" s="39">
        <v>30000</v>
      </c>
      <c r="P630" s="39">
        <v>30000</v>
      </c>
      <c r="Q630" s="39">
        <v>30000</v>
      </c>
      <c r="R630" s="39">
        <v>30000</v>
      </c>
      <c r="S630" s="40">
        <v>120000</v>
      </c>
      <c r="T630" s="19">
        <f>VLOOKUP($B630,G2.PL1!$C$10:$AF$35,17,0)</f>
        <v>289</v>
      </c>
      <c r="U630" s="18">
        <f t="shared" si="18"/>
        <v>34680000</v>
      </c>
      <c r="V630" s="19" t="str">
        <f>VLOOKUP($B630,G2.PL1!$C$10:$AF$35,30,0)</f>
        <v>Công ty Cổ phần Dược Hậu Giang</v>
      </c>
      <c r="W630" s="17" t="s">
        <v>529</v>
      </c>
      <c r="X630" s="56" t="s">
        <v>237</v>
      </c>
      <c r="Y630" s="41" t="s">
        <v>530</v>
      </c>
      <c r="Z630" s="16"/>
      <c r="AA630" s="21" t="e">
        <f>VLOOKUP(W630,#REF!,2,0)</f>
        <v>#REF!</v>
      </c>
      <c r="AB630" s="16"/>
    </row>
    <row r="631" spans="1:28" ht="60">
      <c r="A631" s="38">
        <v>13</v>
      </c>
      <c r="B631" s="38" t="s">
        <v>48</v>
      </c>
      <c r="C631" s="17" t="str">
        <f>VLOOKUP(B631,G2.PL1!$C$10:$D$34,2,0)</f>
        <v>Glumeform 500</v>
      </c>
      <c r="D631" s="17" t="str">
        <f>VLOOKUP($B631,G2.PL1!$C$10:$E$34,3,0)</f>
        <v xml:space="preserve">Metformin hydroclorid </v>
      </c>
      <c r="E631" s="17" t="str">
        <f>VLOOKUP($B631,G2.PL1!$C$10:$F$34,4,0)</f>
        <v>500mg</v>
      </c>
      <c r="F631" s="17" t="str">
        <f>VLOOKUP($B631,G2.PL1!$C$10:$AF$35,5,0)</f>
        <v>Uống</v>
      </c>
      <c r="G631" s="17" t="str">
        <f>VLOOKUP($B631,G2.PL1!$C$10:$AF$35,6,0)</f>
        <v>viên nén bao phim</v>
      </c>
      <c r="H631" s="17" t="str">
        <f>VLOOKUP($B631,G2.PL1!$C$10:$AF$35,7,0)</f>
        <v>hộp 10 vỉ x 10 viên</v>
      </c>
      <c r="I631" s="38" t="s">
        <v>13</v>
      </c>
      <c r="J631" s="17" t="str">
        <f>VLOOKUP($B631,G2.PL1!$C$10:$AF$35,9,0)</f>
        <v xml:space="preserve">36 tháng </v>
      </c>
      <c r="K631" s="17" t="str">
        <f>VLOOKUP($B631,G2.PL1!$C$10:$AF$35,10,0)</f>
        <v>VD-21779-14</v>
      </c>
      <c r="L631" s="17" t="str">
        <f>VLOOKUP($B631,G2.PL1!$C$10:$AF$35,11,0)</f>
        <v>Công ty Cổ phần Dược Hậu Giang - Chi nhánh nhà máy Dược phẩm DHG tại Hậu Giang</v>
      </c>
      <c r="M631" s="17" t="str">
        <f>VLOOKUP($B631,G2.PL1!$C$10:$AF$35,12,0)</f>
        <v>Việt Nam</v>
      </c>
      <c r="N631" s="17" t="str">
        <f>VLOOKUP($B631,G2.PL1!$C$10:$AF$35,13,0)</f>
        <v>Viên</v>
      </c>
      <c r="O631" s="39">
        <v>20000</v>
      </c>
      <c r="P631" s="39">
        <v>20000</v>
      </c>
      <c r="Q631" s="39">
        <v>20000</v>
      </c>
      <c r="R631" s="39">
        <v>20000</v>
      </c>
      <c r="S631" s="40">
        <v>80000</v>
      </c>
      <c r="T631" s="19">
        <f>VLOOKUP($B631,G2.PL1!$C$10:$AF$35,17,0)</f>
        <v>289</v>
      </c>
      <c r="U631" s="18">
        <f t="shared" si="18"/>
        <v>23120000</v>
      </c>
      <c r="V631" s="19" t="str">
        <f>VLOOKUP($B631,G2.PL1!$C$10:$AF$35,30,0)</f>
        <v>Công ty Cổ phần Dược Hậu Giang</v>
      </c>
      <c r="W631" s="17" t="s">
        <v>531</v>
      </c>
      <c r="X631" s="56" t="s">
        <v>237</v>
      </c>
      <c r="Y631" s="41" t="s">
        <v>532</v>
      </c>
      <c r="Z631" s="16"/>
      <c r="AA631" s="21" t="e">
        <f>VLOOKUP(W631,#REF!,2,0)</f>
        <v>#REF!</v>
      </c>
      <c r="AB631" s="16"/>
    </row>
    <row r="632" spans="1:28" ht="60">
      <c r="A632" s="38">
        <v>13</v>
      </c>
      <c r="B632" s="38" t="s">
        <v>48</v>
      </c>
      <c r="C632" s="17" t="str">
        <f>VLOOKUP(B632,G2.PL1!$C$10:$D$34,2,0)</f>
        <v>Glumeform 500</v>
      </c>
      <c r="D632" s="17" t="str">
        <f>VLOOKUP($B632,G2.PL1!$C$10:$E$34,3,0)</f>
        <v xml:space="preserve">Metformin hydroclorid </v>
      </c>
      <c r="E632" s="17" t="str">
        <f>VLOOKUP($B632,G2.PL1!$C$10:$F$34,4,0)</f>
        <v>500mg</v>
      </c>
      <c r="F632" s="17" t="str">
        <f>VLOOKUP($B632,G2.PL1!$C$10:$AF$35,5,0)</f>
        <v>Uống</v>
      </c>
      <c r="G632" s="17" t="str">
        <f>VLOOKUP($B632,G2.PL1!$C$10:$AF$35,6,0)</f>
        <v>viên nén bao phim</v>
      </c>
      <c r="H632" s="17" t="str">
        <f>VLOOKUP($B632,G2.PL1!$C$10:$AF$35,7,0)</f>
        <v>hộp 10 vỉ x 10 viên</v>
      </c>
      <c r="I632" s="38" t="s">
        <v>13</v>
      </c>
      <c r="J632" s="17" t="str">
        <f>VLOOKUP($B632,G2.PL1!$C$10:$AF$35,9,0)</f>
        <v xml:space="preserve">36 tháng </v>
      </c>
      <c r="K632" s="17" t="str">
        <f>VLOOKUP($B632,G2.PL1!$C$10:$AF$35,10,0)</f>
        <v>VD-21779-14</v>
      </c>
      <c r="L632" s="17" t="str">
        <f>VLOOKUP($B632,G2.PL1!$C$10:$AF$35,11,0)</f>
        <v>Công ty Cổ phần Dược Hậu Giang - Chi nhánh nhà máy Dược phẩm DHG tại Hậu Giang</v>
      </c>
      <c r="M632" s="17" t="str">
        <f>VLOOKUP($B632,G2.PL1!$C$10:$AF$35,12,0)</f>
        <v>Việt Nam</v>
      </c>
      <c r="N632" s="17" t="str">
        <f>VLOOKUP($B632,G2.PL1!$C$10:$AF$35,13,0)</f>
        <v>Viên</v>
      </c>
      <c r="O632" s="39">
        <v>12500</v>
      </c>
      <c r="P632" s="39">
        <v>12500</v>
      </c>
      <c r="Q632" s="39">
        <v>12500</v>
      </c>
      <c r="R632" s="39">
        <v>12500</v>
      </c>
      <c r="S632" s="40">
        <v>50000</v>
      </c>
      <c r="T632" s="19">
        <f>VLOOKUP($B632,G2.PL1!$C$10:$AF$35,17,0)</f>
        <v>289</v>
      </c>
      <c r="U632" s="18">
        <f t="shared" si="18"/>
        <v>14450000</v>
      </c>
      <c r="V632" s="19" t="str">
        <f>VLOOKUP($B632,G2.PL1!$C$10:$AF$35,30,0)</f>
        <v>Công ty Cổ phần Dược Hậu Giang</v>
      </c>
      <c r="W632" s="17" t="s">
        <v>361</v>
      </c>
      <c r="X632" s="56" t="s">
        <v>239</v>
      </c>
      <c r="Y632" s="41" t="s">
        <v>362</v>
      </c>
      <c r="Z632" s="16"/>
      <c r="AA632" s="21" t="e">
        <f>VLOOKUP(W632,#REF!,2,0)</f>
        <v>#REF!</v>
      </c>
      <c r="AB632" s="16"/>
    </row>
    <row r="633" spans="1:28" ht="60">
      <c r="A633" s="38">
        <v>13</v>
      </c>
      <c r="B633" s="38" t="s">
        <v>48</v>
      </c>
      <c r="C633" s="17" t="str">
        <f>VLOOKUP(B633,G2.PL1!$C$10:$D$34,2,0)</f>
        <v>Glumeform 500</v>
      </c>
      <c r="D633" s="17" t="str">
        <f>VLOOKUP($B633,G2.PL1!$C$10:$E$34,3,0)</f>
        <v xml:space="preserve">Metformin hydroclorid </v>
      </c>
      <c r="E633" s="17" t="str">
        <f>VLOOKUP($B633,G2.PL1!$C$10:$F$34,4,0)</f>
        <v>500mg</v>
      </c>
      <c r="F633" s="17" t="str">
        <f>VLOOKUP($B633,G2.PL1!$C$10:$AF$35,5,0)</f>
        <v>Uống</v>
      </c>
      <c r="G633" s="17" t="str">
        <f>VLOOKUP($B633,G2.PL1!$C$10:$AF$35,6,0)</f>
        <v>viên nén bao phim</v>
      </c>
      <c r="H633" s="17" t="str">
        <f>VLOOKUP($B633,G2.PL1!$C$10:$AF$35,7,0)</f>
        <v>hộp 10 vỉ x 10 viên</v>
      </c>
      <c r="I633" s="38" t="s">
        <v>13</v>
      </c>
      <c r="J633" s="17" t="str">
        <f>VLOOKUP($B633,G2.PL1!$C$10:$AF$35,9,0)</f>
        <v xml:space="preserve">36 tháng </v>
      </c>
      <c r="K633" s="17" t="str">
        <f>VLOOKUP($B633,G2.PL1!$C$10:$AF$35,10,0)</f>
        <v>VD-21779-14</v>
      </c>
      <c r="L633" s="17" t="str">
        <f>VLOOKUP($B633,G2.PL1!$C$10:$AF$35,11,0)</f>
        <v>Công ty Cổ phần Dược Hậu Giang - Chi nhánh nhà máy Dược phẩm DHG tại Hậu Giang</v>
      </c>
      <c r="M633" s="17" t="str">
        <f>VLOOKUP($B633,G2.PL1!$C$10:$AF$35,12,0)</f>
        <v>Việt Nam</v>
      </c>
      <c r="N633" s="17" t="str">
        <f>VLOOKUP($B633,G2.PL1!$C$10:$AF$35,13,0)</f>
        <v>Viên</v>
      </c>
      <c r="O633" s="39">
        <v>82225</v>
      </c>
      <c r="P633" s="39">
        <v>82225</v>
      </c>
      <c r="Q633" s="39">
        <v>82225</v>
      </c>
      <c r="R633" s="39">
        <v>82225</v>
      </c>
      <c r="S633" s="40">
        <v>328900</v>
      </c>
      <c r="T633" s="19">
        <f>VLOOKUP($B633,G2.PL1!$C$10:$AF$35,17,0)</f>
        <v>289</v>
      </c>
      <c r="U633" s="18">
        <f t="shared" si="18"/>
        <v>95052100</v>
      </c>
      <c r="V633" s="19" t="str">
        <f>VLOOKUP($B633,G2.PL1!$C$10:$AF$35,30,0)</f>
        <v>Công ty Cổ phần Dược Hậu Giang</v>
      </c>
      <c r="W633" s="17" t="s">
        <v>250</v>
      </c>
      <c r="X633" s="56" t="s">
        <v>246</v>
      </c>
      <c r="Y633" s="41" t="s">
        <v>251</v>
      </c>
      <c r="Z633" s="16"/>
      <c r="AA633" s="21" t="e">
        <f>VLOOKUP(W633,#REF!,2,0)</f>
        <v>#REF!</v>
      </c>
      <c r="AB633" s="16"/>
    </row>
    <row r="634" spans="1:28" ht="60">
      <c r="A634" s="38">
        <v>13</v>
      </c>
      <c r="B634" s="38" t="s">
        <v>48</v>
      </c>
      <c r="C634" s="17" t="str">
        <f>VLOOKUP(B634,G2.PL1!$C$10:$D$34,2,0)</f>
        <v>Glumeform 500</v>
      </c>
      <c r="D634" s="17" t="str">
        <f>VLOOKUP($B634,G2.PL1!$C$10:$E$34,3,0)</f>
        <v xml:space="preserve">Metformin hydroclorid </v>
      </c>
      <c r="E634" s="17" t="str">
        <f>VLOOKUP($B634,G2.PL1!$C$10:$F$34,4,0)</f>
        <v>500mg</v>
      </c>
      <c r="F634" s="17" t="str">
        <f>VLOOKUP($B634,G2.PL1!$C$10:$AF$35,5,0)</f>
        <v>Uống</v>
      </c>
      <c r="G634" s="17" t="str">
        <f>VLOOKUP($B634,G2.PL1!$C$10:$AF$35,6,0)</f>
        <v>viên nén bao phim</v>
      </c>
      <c r="H634" s="17" t="str">
        <f>VLOOKUP($B634,G2.PL1!$C$10:$AF$35,7,0)</f>
        <v>hộp 10 vỉ x 10 viên</v>
      </c>
      <c r="I634" s="38" t="s">
        <v>13</v>
      </c>
      <c r="J634" s="17" t="str">
        <f>VLOOKUP($B634,G2.PL1!$C$10:$AF$35,9,0)</f>
        <v xml:space="preserve">36 tháng </v>
      </c>
      <c r="K634" s="17" t="str">
        <f>VLOOKUP($B634,G2.PL1!$C$10:$AF$35,10,0)</f>
        <v>VD-21779-14</v>
      </c>
      <c r="L634" s="17" t="str">
        <f>VLOOKUP($B634,G2.PL1!$C$10:$AF$35,11,0)</f>
        <v>Công ty Cổ phần Dược Hậu Giang - Chi nhánh nhà máy Dược phẩm DHG tại Hậu Giang</v>
      </c>
      <c r="M634" s="17" t="str">
        <f>VLOOKUP($B634,G2.PL1!$C$10:$AF$35,12,0)</f>
        <v>Việt Nam</v>
      </c>
      <c r="N634" s="17" t="str">
        <f>VLOOKUP($B634,G2.PL1!$C$10:$AF$35,13,0)</f>
        <v>Viên</v>
      </c>
      <c r="O634" s="39">
        <v>50200</v>
      </c>
      <c r="P634" s="39">
        <v>50200</v>
      </c>
      <c r="Q634" s="39">
        <v>50200</v>
      </c>
      <c r="R634" s="39">
        <v>50200</v>
      </c>
      <c r="S634" s="40">
        <v>200800</v>
      </c>
      <c r="T634" s="19">
        <f>VLOOKUP($B634,G2.PL1!$C$10:$AF$35,17,0)</f>
        <v>289</v>
      </c>
      <c r="U634" s="18">
        <f t="shared" si="18"/>
        <v>58031200</v>
      </c>
      <c r="V634" s="19" t="str">
        <f>VLOOKUP($B634,G2.PL1!$C$10:$AF$35,30,0)</f>
        <v>Công ty Cổ phần Dược Hậu Giang</v>
      </c>
      <c r="W634" s="17" t="s">
        <v>252</v>
      </c>
      <c r="X634" s="56" t="s">
        <v>246</v>
      </c>
      <c r="Y634" s="41" t="s">
        <v>253</v>
      </c>
      <c r="Z634" s="16"/>
      <c r="AA634" s="21" t="e">
        <f>VLOOKUP(W634,#REF!,2,0)</f>
        <v>#REF!</v>
      </c>
      <c r="AB634" s="16"/>
    </row>
    <row r="635" spans="1:28" ht="60">
      <c r="A635" s="38">
        <v>13</v>
      </c>
      <c r="B635" s="38" t="s">
        <v>48</v>
      </c>
      <c r="C635" s="17" t="str">
        <f>VLOOKUP(B635,G2.PL1!$C$10:$D$34,2,0)</f>
        <v>Glumeform 500</v>
      </c>
      <c r="D635" s="17" t="str">
        <f>VLOOKUP($B635,G2.PL1!$C$10:$E$34,3,0)</f>
        <v xml:space="preserve">Metformin hydroclorid </v>
      </c>
      <c r="E635" s="17" t="str">
        <f>VLOOKUP($B635,G2.PL1!$C$10:$F$34,4,0)</f>
        <v>500mg</v>
      </c>
      <c r="F635" s="17" t="str">
        <f>VLOOKUP($B635,G2.PL1!$C$10:$AF$35,5,0)</f>
        <v>Uống</v>
      </c>
      <c r="G635" s="17" t="str">
        <f>VLOOKUP($B635,G2.PL1!$C$10:$AF$35,6,0)</f>
        <v>viên nén bao phim</v>
      </c>
      <c r="H635" s="17" t="str">
        <f>VLOOKUP($B635,G2.PL1!$C$10:$AF$35,7,0)</f>
        <v>hộp 10 vỉ x 10 viên</v>
      </c>
      <c r="I635" s="38" t="s">
        <v>13</v>
      </c>
      <c r="J635" s="17" t="str">
        <f>VLOOKUP($B635,G2.PL1!$C$10:$AF$35,9,0)</f>
        <v xml:space="preserve">36 tháng </v>
      </c>
      <c r="K635" s="17" t="str">
        <f>VLOOKUP($B635,G2.PL1!$C$10:$AF$35,10,0)</f>
        <v>VD-21779-14</v>
      </c>
      <c r="L635" s="17" t="str">
        <f>VLOOKUP($B635,G2.PL1!$C$10:$AF$35,11,0)</f>
        <v>Công ty Cổ phần Dược Hậu Giang - Chi nhánh nhà máy Dược phẩm DHG tại Hậu Giang</v>
      </c>
      <c r="M635" s="17" t="str">
        <f>VLOOKUP($B635,G2.PL1!$C$10:$AF$35,12,0)</f>
        <v>Việt Nam</v>
      </c>
      <c r="N635" s="17" t="str">
        <f>VLOOKUP($B635,G2.PL1!$C$10:$AF$35,13,0)</f>
        <v>Viên</v>
      </c>
      <c r="O635" s="39">
        <v>62500</v>
      </c>
      <c r="P635" s="39">
        <v>62500</v>
      </c>
      <c r="Q635" s="39">
        <v>62500</v>
      </c>
      <c r="R635" s="39">
        <v>62500</v>
      </c>
      <c r="S635" s="40">
        <v>250000</v>
      </c>
      <c r="T635" s="19">
        <f>VLOOKUP($B635,G2.PL1!$C$10:$AF$35,17,0)</f>
        <v>289</v>
      </c>
      <c r="U635" s="18">
        <f t="shared" si="18"/>
        <v>72250000</v>
      </c>
      <c r="V635" s="19" t="str">
        <f>VLOOKUP($B635,G2.PL1!$C$10:$AF$35,30,0)</f>
        <v>Công ty Cổ phần Dược Hậu Giang</v>
      </c>
      <c r="W635" s="17" t="s">
        <v>254</v>
      </c>
      <c r="X635" s="56" t="s">
        <v>246</v>
      </c>
      <c r="Y635" s="41" t="s">
        <v>255</v>
      </c>
      <c r="Z635" s="16"/>
      <c r="AA635" s="21" t="e">
        <f>VLOOKUP(W635,#REF!,2,0)</f>
        <v>#REF!</v>
      </c>
      <c r="AB635" s="16"/>
    </row>
    <row r="636" spans="1:28" ht="60">
      <c r="A636" s="38">
        <v>13</v>
      </c>
      <c r="B636" s="38" t="s">
        <v>48</v>
      </c>
      <c r="C636" s="17" t="str">
        <f>VLOOKUP(B636,G2.PL1!$C$10:$D$34,2,0)</f>
        <v>Glumeform 500</v>
      </c>
      <c r="D636" s="17" t="str">
        <f>VLOOKUP($B636,G2.PL1!$C$10:$E$34,3,0)</f>
        <v xml:space="preserve">Metformin hydroclorid </v>
      </c>
      <c r="E636" s="17" t="str">
        <f>VLOOKUP($B636,G2.PL1!$C$10:$F$34,4,0)</f>
        <v>500mg</v>
      </c>
      <c r="F636" s="17" t="str">
        <f>VLOOKUP($B636,G2.PL1!$C$10:$AF$35,5,0)</f>
        <v>Uống</v>
      </c>
      <c r="G636" s="17" t="str">
        <f>VLOOKUP($B636,G2.PL1!$C$10:$AF$35,6,0)</f>
        <v>viên nén bao phim</v>
      </c>
      <c r="H636" s="17" t="str">
        <f>VLOOKUP($B636,G2.PL1!$C$10:$AF$35,7,0)</f>
        <v>hộp 10 vỉ x 10 viên</v>
      </c>
      <c r="I636" s="38" t="s">
        <v>13</v>
      </c>
      <c r="J636" s="17" t="str">
        <f>VLOOKUP($B636,G2.PL1!$C$10:$AF$35,9,0)</f>
        <v xml:space="preserve">36 tháng </v>
      </c>
      <c r="K636" s="17" t="str">
        <f>VLOOKUP($B636,G2.PL1!$C$10:$AF$35,10,0)</f>
        <v>VD-21779-14</v>
      </c>
      <c r="L636" s="17" t="str">
        <f>VLOOKUP($B636,G2.PL1!$C$10:$AF$35,11,0)</f>
        <v>Công ty Cổ phần Dược Hậu Giang - Chi nhánh nhà máy Dược phẩm DHG tại Hậu Giang</v>
      </c>
      <c r="M636" s="17" t="str">
        <f>VLOOKUP($B636,G2.PL1!$C$10:$AF$35,12,0)</f>
        <v>Việt Nam</v>
      </c>
      <c r="N636" s="17" t="str">
        <f>VLOOKUP($B636,G2.PL1!$C$10:$AF$35,13,0)</f>
        <v>Viên</v>
      </c>
      <c r="O636" s="39">
        <v>40000</v>
      </c>
      <c r="P636" s="39">
        <v>40000</v>
      </c>
      <c r="Q636" s="39">
        <v>40000</v>
      </c>
      <c r="R636" s="39">
        <v>40000</v>
      </c>
      <c r="S636" s="40">
        <v>160000</v>
      </c>
      <c r="T636" s="19">
        <f>VLOOKUP($B636,G2.PL1!$C$10:$AF$35,17,0)</f>
        <v>289</v>
      </c>
      <c r="U636" s="18">
        <f t="shared" si="18"/>
        <v>46240000</v>
      </c>
      <c r="V636" s="19" t="str">
        <f>VLOOKUP($B636,G2.PL1!$C$10:$AF$35,30,0)</f>
        <v>Công ty Cổ phần Dược Hậu Giang</v>
      </c>
      <c r="W636" s="17" t="s">
        <v>261</v>
      </c>
      <c r="X636" s="56" t="s">
        <v>246</v>
      </c>
      <c r="Y636" s="41" t="s">
        <v>262</v>
      </c>
      <c r="Z636" s="16"/>
      <c r="AA636" s="21" t="e">
        <f>VLOOKUP(W636,#REF!,2,0)</f>
        <v>#REF!</v>
      </c>
      <c r="AB636" s="16"/>
    </row>
    <row r="637" spans="1:28" ht="60">
      <c r="A637" s="38">
        <v>13</v>
      </c>
      <c r="B637" s="38" t="s">
        <v>48</v>
      </c>
      <c r="C637" s="17" t="str">
        <f>VLOOKUP(B637,G2.PL1!$C$10:$D$34,2,0)</f>
        <v>Glumeform 500</v>
      </c>
      <c r="D637" s="17" t="str">
        <f>VLOOKUP($B637,G2.PL1!$C$10:$E$34,3,0)</f>
        <v xml:space="preserve">Metformin hydroclorid </v>
      </c>
      <c r="E637" s="17" t="str">
        <f>VLOOKUP($B637,G2.PL1!$C$10:$F$34,4,0)</f>
        <v>500mg</v>
      </c>
      <c r="F637" s="17" t="str">
        <f>VLOOKUP($B637,G2.PL1!$C$10:$AF$35,5,0)</f>
        <v>Uống</v>
      </c>
      <c r="G637" s="17" t="str">
        <f>VLOOKUP($B637,G2.PL1!$C$10:$AF$35,6,0)</f>
        <v>viên nén bao phim</v>
      </c>
      <c r="H637" s="17" t="str">
        <f>VLOOKUP($B637,G2.PL1!$C$10:$AF$35,7,0)</f>
        <v>hộp 10 vỉ x 10 viên</v>
      </c>
      <c r="I637" s="38" t="s">
        <v>13</v>
      </c>
      <c r="J637" s="17" t="str">
        <f>VLOOKUP($B637,G2.PL1!$C$10:$AF$35,9,0)</f>
        <v xml:space="preserve">36 tháng </v>
      </c>
      <c r="K637" s="17" t="str">
        <f>VLOOKUP($B637,G2.PL1!$C$10:$AF$35,10,0)</f>
        <v>VD-21779-14</v>
      </c>
      <c r="L637" s="17" t="str">
        <f>VLOOKUP($B637,G2.PL1!$C$10:$AF$35,11,0)</f>
        <v>Công ty Cổ phần Dược Hậu Giang - Chi nhánh nhà máy Dược phẩm DHG tại Hậu Giang</v>
      </c>
      <c r="M637" s="17" t="str">
        <f>VLOOKUP($B637,G2.PL1!$C$10:$AF$35,12,0)</f>
        <v>Việt Nam</v>
      </c>
      <c r="N637" s="17" t="str">
        <f>VLOOKUP($B637,G2.PL1!$C$10:$AF$35,13,0)</f>
        <v>Viên</v>
      </c>
      <c r="O637" s="39">
        <v>14000</v>
      </c>
      <c r="P637" s="39">
        <v>13000</v>
      </c>
      <c r="Q637" s="39">
        <v>14000</v>
      </c>
      <c r="R637" s="39">
        <v>15000</v>
      </c>
      <c r="S637" s="40">
        <v>56000</v>
      </c>
      <c r="T637" s="19">
        <f>VLOOKUP($B637,G2.PL1!$C$10:$AF$35,17,0)</f>
        <v>289</v>
      </c>
      <c r="U637" s="18">
        <f t="shared" si="18"/>
        <v>16184000</v>
      </c>
      <c r="V637" s="19" t="str">
        <f>VLOOKUP($B637,G2.PL1!$C$10:$AF$35,30,0)</f>
        <v>Công ty Cổ phần Dược Hậu Giang</v>
      </c>
      <c r="W637" s="17" t="s">
        <v>263</v>
      </c>
      <c r="X637" s="56" t="s">
        <v>264</v>
      </c>
      <c r="Y637" s="41" t="s">
        <v>265</v>
      </c>
      <c r="Z637" s="16"/>
      <c r="AA637" s="21" t="e">
        <f>VLOOKUP(W637,#REF!,2,0)</f>
        <v>#REF!</v>
      </c>
      <c r="AB637" s="16"/>
    </row>
    <row r="638" spans="1:28" ht="60">
      <c r="A638" s="38">
        <v>13</v>
      </c>
      <c r="B638" s="38" t="s">
        <v>48</v>
      </c>
      <c r="C638" s="17" t="str">
        <f>VLOOKUP(B638,G2.PL1!$C$10:$D$34,2,0)</f>
        <v>Glumeform 500</v>
      </c>
      <c r="D638" s="17" t="str">
        <f>VLOOKUP($B638,G2.PL1!$C$10:$E$34,3,0)</f>
        <v xml:space="preserve">Metformin hydroclorid </v>
      </c>
      <c r="E638" s="17" t="str">
        <f>VLOOKUP($B638,G2.PL1!$C$10:$F$34,4,0)</f>
        <v>500mg</v>
      </c>
      <c r="F638" s="17" t="str">
        <f>VLOOKUP($B638,G2.PL1!$C$10:$AF$35,5,0)</f>
        <v>Uống</v>
      </c>
      <c r="G638" s="17" t="str">
        <f>VLOOKUP($B638,G2.PL1!$C$10:$AF$35,6,0)</f>
        <v>viên nén bao phim</v>
      </c>
      <c r="H638" s="17" t="str">
        <f>VLOOKUP($B638,G2.PL1!$C$10:$AF$35,7,0)</f>
        <v>hộp 10 vỉ x 10 viên</v>
      </c>
      <c r="I638" s="38" t="s">
        <v>13</v>
      </c>
      <c r="J638" s="17" t="str">
        <f>VLOOKUP($B638,G2.PL1!$C$10:$AF$35,9,0)</f>
        <v xml:space="preserve">36 tháng </v>
      </c>
      <c r="K638" s="17" t="str">
        <f>VLOOKUP($B638,G2.PL1!$C$10:$AF$35,10,0)</f>
        <v>VD-21779-14</v>
      </c>
      <c r="L638" s="17" t="str">
        <f>VLOOKUP($B638,G2.PL1!$C$10:$AF$35,11,0)</f>
        <v>Công ty Cổ phần Dược Hậu Giang - Chi nhánh nhà máy Dược phẩm DHG tại Hậu Giang</v>
      </c>
      <c r="M638" s="17" t="str">
        <f>VLOOKUP($B638,G2.PL1!$C$10:$AF$35,12,0)</f>
        <v>Việt Nam</v>
      </c>
      <c r="N638" s="17" t="str">
        <f>VLOOKUP($B638,G2.PL1!$C$10:$AF$35,13,0)</f>
        <v>Viên</v>
      </c>
      <c r="O638" s="39">
        <v>5000</v>
      </c>
      <c r="P638" s="39">
        <v>5000</v>
      </c>
      <c r="Q638" s="39">
        <v>5000</v>
      </c>
      <c r="R638" s="39">
        <v>5000</v>
      </c>
      <c r="S638" s="40">
        <v>20000</v>
      </c>
      <c r="T638" s="19">
        <f>VLOOKUP($B638,G2.PL1!$C$10:$AF$35,17,0)</f>
        <v>289</v>
      </c>
      <c r="U638" s="18">
        <f t="shared" si="18"/>
        <v>5780000</v>
      </c>
      <c r="V638" s="19" t="str">
        <f>VLOOKUP($B638,G2.PL1!$C$10:$AF$35,30,0)</f>
        <v>Công ty Cổ phần Dược Hậu Giang</v>
      </c>
      <c r="W638" s="17" t="s">
        <v>548</v>
      </c>
      <c r="X638" s="56" t="s">
        <v>264</v>
      </c>
      <c r="Y638" s="41" t="s">
        <v>549</v>
      </c>
      <c r="Z638" s="16"/>
      <c r="AA638" s="21" t="e">
        <f>VLOOKUP(W638,#REF!,2,0)</f>
        <v>#REF!</v>
      </c>
      <c r="AB638" s="16"/>
    </row>
    <row r="639" spans="1:28" ht="60">
      <c r="A639" s="38">
        <v>13</v>
      </c>
      <c r="B639" s="38" t="s">
        <v>48</v>
      </c>
      <c r="C639" s="17" t="str">
        <f>VLOOKUP(B639,G2.PL1!$C$10:$D$34,2,0)</f>
        <v>Glumeform 500</v>
      </c>
      <c r="D639" s="17" t="str">
        <f>VLOOKUP($B639,G2.PL1!$C$10:$E$34,3,0)</f>
        <v xml:space="preserve">Metformin hydroclorid </v>
      </c>
      <c r="E639" s="17" t="str">
        <f>VLOOKUP($B639,G2.PL1!$C$10:$F$34,4,0)</f>
        <v>500mg</v>
      </c>
      <c r="F639" s="17" t="str">
        <f>VLOOKUP($B639,G2.PL1!$C$10:$AF$35,5,0)</f>
        <v>Uống</v>
      </c>
      <c r="G639" s="17" t="str">
        <f>VLOOKUP($B639,G2.PL1!$C$10:$AF$35,6,0)</f>
        <v>viên nén bao phim</v>
      </c>
      <c r="H639" s="17" t="str">
        <f>VLOOKUP($B639,G2.PL1!$C$10:$AF$35,7,0)</f>
        <v>hộp 10 vỉ x 10 viên</v>
      </c>
      <c r="I639" s="38" t="s">
        <v>13</v>
      </c>
      <c r="J639" s="17" t="str">
        <f>VLOOKUP($B639,G2.PL1!$C$10:$AF$35,9,0)</f>
        <v xml:space="preserve">36 tháng </v>
      </c>
      <c r="K639" s="17" t="str">
        <f>VLOOKUP($B639,G2.PL1!$C$10:$AF$35,10,0)</f>
        <v>VD-21779-14</v>
      </c>
      <c r="L639" s="17" t="str">
        <f>VLOOKUP($B639,G2.PL1!$C$10:$AF$35,11,0)</f>
        <v>Công ty Cổ phần Dược Hậu Giang - Chi nhánh nhà máy Dược phẩm DHG tại Hậu Giang</v>
      </c>
      <c r="M639" s="17" t="str">
        <f>VLOOKUP($B639,G2.PL1!$C$10:$AF$35,12,0)</f>
        <v>Việt Nam</v>
      </c>
      <c r="N639" s="17" t="str">
        <f>VLOOKUP($B639,G2.PL1!$C$10:$AF$35,13,0)</f>
        <v>Viên</v>
      </c>
      <c r="O639" s="39">
        <v>15000</v>
      </c>
      <c r="P639" s="39">
        <v>15000</v>
      </c>
      <c r="Q639" s="39">
        <v>15000</v>
      </c>
      <c r="R639" s="39">
        <v>15000</v>
      </c>
      <c r="S639" s="40">
        <v>60000</v>
      </c>
      <c r="T639" s="19">
        <f>VLOOKUP($B639,G2.PL1!$C$10:$AF$35,17,0)</f>
        <v>289</v>
      </c>
      <c r="U639" s="18">
        <f t="shared" si="18"/>
        <v>17340000</v>
      </c>
      <c r="V639" s="19" t="str">
        <f>VLOOKUP($B639,G2.PL1!$C$10:$AF$35,30,0)</f>
        <v>Công ty Cổ phần Dược Hậu Giang</v>
      </c>
      <c r="W639" s="17" t="s">
        <v>367</v>
      </c>
      <c r="X639" s="56" t="s">
        <v>368</v>
      </c>
      <c r="Y639" s="41" t="s">
        <v>369</v>
      </c>
      <c r="Z639" s="16"/>
      <c r="AA639" s="21" t="e">
        <f>VLOOKUP(W639,#REF!,2,0)</f>
        <v>#REF!</v>
      </c>
      <c r="AB639" s="16"/>
    </row>
    <row r="640" spans="1:28" ht="60">
      <c r="A640" s="38">
        <v>13</v>
      </c>
      <c r="B640" s="38" t="s">
        <v>48</v>
      </c>
      <c r="C640" s="17" t="str">
        <f>VLOOKUP(B640,G2.PL1!$C$10:$D$34,2,0)</f>
        <v>Glumeform 500</v>
      </c>
      <c r="D640" s="17" t="str">
        <f>VLOOKUP($B640,G2.PL1!$C$10:$E$34,3,0)</f>
        <v xml:space="preserve">Metformin hydroclorid </v>
      </c>
      <c r="E640" s="17" t="str">
        <f>VLOOKUP($B640,G2.PL1!$C$10:$F$34,4,0)</f>
        <v>500mg</v>
      </c>
      <c r="F640" s="17" t="str">
        <f>VLOOKUP($B640,G2.PL1!$C$10:$AF$35,5,0)</f>
        <v>Uống</v>
      </c>
      <c r="G640" s="17" t="str">
        <f>VLOOKUP($B640,G2.PL1!$C$10:$AF$35,6,0)</f>
        <v>viên nén bao phim</v>
      </c>
      <c r="H640" s="17" t="str">
        <f>VLOOKUP($B640,G2.PL1!$C$10:$AF$35,7,0)</f>
        <v>hộp 10 vỉ x 10 viên</v>
      </c>
      <c r="I640" s="38" t="s">
        <v>13</v>
      </c>
      <c r="J640" s="17" t="str">
        <f>VLOOKUP($B640,G2.PL1!$C$10:$AF$35,9,0)</f>
        <v xml:space="preserve">36 tháng </v>
      </c>
      <c r="K640" s="17" t="str">
        <f>VLOOKUP($B640,G2.PL1!$C$10:$AF$35,10,0)</f>
        <v>VD-21779-14</v>
      </c>
      <c r="L640" s="17" t="str">
        <f>VLOOKUP($B640,G2.PL1!$C$10:$AF$35,11,0)</f>
        <v>Công ty Cổ phần Dược Hậu Giang - Chi nhánh nhà máy Dược phẩm DHG tại Hậu Giang</v>
      </c>
      <c r="M640" s="17" t="str">
        <f>VLOOKUP($B640,G2.PL1!$C$10:$AF$35,12,0)</f>
        <v>Việt Nam</v>
      </c>
      <c r="N640" s="17" t="str">
        <f>VLOOKUP($B640,G2.PL1!$C$10:$AF$35,13,0)</f>
        <v>Viên</v>
      </c>
      <c r="O640" s="39">
        <v>3000</v>
      </c>
      <c r="P640" s="39">
        <v>3000</v>
      </c>
      <c r="Q640" s="39">
        <v>3000</v>
      </c>
      <c r="R640" s="39">
        <v>3000</v>
      </c>
      <c r="S640" s="40">
        <v>12000</v>
      </c>
      <c r="T640" s="19">
        <f>VLOOKUP($B640,G2.PL1!$C$10:$AF$35,17,0)</f>
        <v>289</v>
      </c>
      <c r="U640" s="18">
        <f t="shared" si="18"/>
        <v>3468000</v>
      </c>
      <c r="V640" s="19" t="str">
        <f>VLOOKUP($B640,G2.PL1!$C$10:$AF$35,30,0)</f>
        <v>Công ty Cổ phần Dược Hậu Giang</v>
      </c>
      <c r="W640" s="17" t="s">
        <v>792</v>
      </c>
      <c r="X640" s="56" t="s">
        <v>267</v>
      </c>
      <c r="Y640" s="41" t="s">
        <v>793</v>
      </c>
      <c r="Z640" s="16"/>
      <c r="AA640" s="21" t="e">
        <f>VLOOKUP(W640,#REF!,2,0)</f>
        <v>#REF!</v>
      </c>
      <c r="AB640" s="16"/>
    </row>
    <row r="641" spans="1:28" ht="60">
      <c r="A641" s="38">
        <v>13</v>
      </c>
      <c r="B641" s="38" t="s">
        <v>48</v>
      </c>
      <c r="C641" s="17" t="str">
        <f>VLOOKUP(B641,G2.PL1!$C$10:$D$34,2,0)</f>
        <v>Glumeform 500</v>
      </c>
      <c r="D641" s="17" t="str">
        <f>VLOOKUP($B641,G2.PL1!$C$10:$E$34,3,0)</f>
        <v xml:space="preserve">Metformin hydroclorid </v>
      </c>
      <c r="E641" s="17" t="str">
        <f>VLOOKUP($B641,G2.PL1!$C$10:$F$34,4,0)</f>
        <v>500mg</v>
      </c>
      <c r="F641" s="17" t="str">
        <f>VLOOKUP($B641,G2.PL1!$C$10:$AF$35,5,0)</f>
        <v>Uống</v>
      </c>
      <c r="G641" s="17" t="str">
        <f>VLOOKUP($B641,G2.PL1!$C$10:$AF$35,6,0)</f>
        <v>viên nén bao phim</v>
      </c>
      <c r="H641" s="17" t="str">
        <f>VLOOKUP($B641,G2.PL1!$C$10:$AF$35,7,0)</f>
        <v>hộp 10 vỉ x 10 viên</v>
      </c>
      <c r="I641" s="38" t="s">
        <v>13</v>
      </c>
      <c r="J641" s="17" t="str">
        <f>VLOOKUP($B641,G2.PL1!$C$10:$AF$35,9,0)</f>
        <v xml:space="preserve">36 tháng </v>
      </c>
      <c r="K641" s="17" t="str">
        <f>VLOOKUP($B641,G2.PL1!$C$10:$AF$35,10,0)</f>
        <v>VD-21779-14</v>
      </c>
      <c r="L641" s="17" t="str">
        <f>VLOOKUP($B641,G2.PL1!$C$10:$AF$35,11,0)</f>
        <v>Công ty Cổ phần Dược Hậu Giang - Chi nhánh nhà máy Dược phẩm DHG tại Hậu Giang</v>
      </c>
      <c r="M641" s="17" t="str">
        <f>VLOOKUP($B641,G2.PL1!$C$10:$AF$35,12,0)</f>
        <v>Việt Nam</v>
      </c>
      <c r="N641" s="17" t="str">
        <f>VLOOKUP($B641,G2.PL1!$C$10:$AF$35,13,0)</f>
        <v>Viên</v>
      </c>
      <c r="O641" s="39">
        <v>50000</v>
      </c>
      <c r="P641" s="39">
        <v>50000</v>
      </c>
      <c r="Q641" s="39">
        <v>50000</v>
      </c>
      <c r="R641" s="39">
        <v>50000</v>
      </c>
      <c r="S641" s="40">
        <v>200000</v>
      </c>
      <c r="T641" s="19">
        <f>VLOOKUP($B641,G2.PL1!$C$10:$AF$35,17,0)</f>
        <v>289</v>
      </c>
      <c r="U641" s="18">
        <f t="shared" si="18"/>
        <v>57800000</v>
      </c>
      <c r="V641" s="19" t="str">
        <f>VLOOKUP($B641,G2.PL1!$C$10:$AF$35,30,0)</f>
        <v>Công ty Cổ phần Dược Hậu Giang</v>
      </c>
      <c r="W641" s="17" t="s">
        <v>373</v>
      </c>
      <c r="X641" s="56" t="s">
        <v>267</v>
      </c>
      <c r="Y641" s="41" t="s">
        <v>374</v>
      </c>
      <c r="Z641" s="16"/>
      <c r="AA641" s="21" t="e">
        <f>VLOOKUP(W641,#REF!,2,0)</f>
        <v>#REF!</v>
      </c>
      <c r="AB641" s="16"/>
    </row>
    <row r="642" spans="1:28" ht="60">
      <c r="A642" s="38">
        <v>13</v>
      </c>
      <c r="B642" s="38" t="s">
        <v>48</v>
      </c>
      <c r="C642" s="17" t="str">
        <f>VLOOKUP(B642,G2.PL1!$C$10:$D$34,2,0)</f>
        <v>Glumeform 500</v>
      </c>
      <c r="D642" s="17" t="str">
        <f>VLOOKUP($B642,G2.PL1!$C$10:$E$34,3,0)</f>
        <v xml:space="preserve">Metformin hydroclorid </v>
      </c>
      <c r="E642" s="17" t="str">
        <f>VLOOKUP($B642,G2.PL1!$C$10:$F$34,4,0)</f>
        <v>500mg</v>
      </c>
      <c r="F642" s="17" t="str">
        <f>VLOOKUP($B642,G2.PL1!$C$10:$AF$35,5,0)</f>
        <v>Uống</v>
      </c>
      <c r="G642" s="17" t="str">
        <f>VLOOKUP($B642,G2.PL1!$C$10:$AF$35,6,0)</f>
        <v>viên nén bao phim</v>
      </c>
      <c r="H642" s="17" t="str">
        <f>VLOOKUP($B642,G2.PL1!$C$10:$AF$35,7,0)</f>
        <v>hộp 10 vỉ x 10 viên</v>
      </c>
      <c r="I642" s="38" t="s">
        <v>13</v>
      </c>
      <c r="J642" s="17" t="str">
        <f>VLOOKUP($B642,G2.PL1!$C$10:$AF$35,9,0)</f>
        <v xml:space="preserve">36 tháng </v>
      </c>
      <c r="K642" s="17" t="str">
        <f>VLOOKUP($B642,G2.PL1!$C$10:$AF$35,10,0)</f>
        <v>VD-21779-14</v>
      </c>
      <c r="L642" s="17" t="str">
        <f>VLOOKUP($B642,G2.PL1!$C$10:$AF$35,11,0)</f>
        <v>Công ty Cổ phần Dược Hậu Giang - Chi nhánh nhà máy Dược phẩm DHG tại Hậu Giang</v>
      </c>
      <c r="M642" s="17" t="str">
        <f>VLOOKUP($B642,G2.PL1!$C$10:$AF$35,12,0)</f>
        <v>Việt Nam</v>
      </c>
      <c r="N642" s="17" t="str">
        <f>VLOOKUP($B642,G2.PL1!$C$10:$AF$35,13,0)</f>
        <v>Viên</v>
      </c>
      <c r="O642" s="39">
        <v>4500</v>
      </c>
      <c r="P642" s="39">
        <v>4500</v>
      </c>
      <c r="Q642" s="39">
        <v>4500</v>
      </c>
      <c r="R642" s="39">
        <v>4500</v>
      </c>
      <c r="S642" s="40">
        <v>18000</v>
      </c>
      <c r="T642" s="19">
        <f>VLOOKUP($B642,G2.PL1!$C$10:$AF$35,17,0)</f>
        <v>289</v>
      </c>
      <c r="U642" s="18">
        <f t="shared" si="18"/>
        <v>5202000</v>
      </c>
      <c r="V642" s="19" t="str">
        <f>VLOOKUP($B642,G2.PL1!$C$10:$AF$35,30,0)</f>
        <v>Công ty Cổ phần Dược Hậu Giang</v>
      </c>
      <c r="W642" s="17" t="s">
        <v>574</v>
      </c>
      <c r="X642" s="56" t="s">
        <v>267</v>
      </c>
      <c r="Y642" s="41">
        <v>38282</v>
      </c>
      <c r="Z642" s="16"/>
      <c r="AA642" s="21" t="e">
        <f>VLOOKUP(W642,#REF!,2,0)</f>
        <v>#REF!</v>
      </c>
      <c r="AB642" s="16"/>
    </row>
    <row r="643" spans="1:28" ht="60">
      <c r="A643" s="38">
        <v>13</v>
      </c>
      <c r="B643" s="38" t="s">
        <v>48</v>
      </c>
      <c r="C643" s="17" t="str">
        <f>VLOOKUP(B643,G2.PL1!$C$10:$D$34,2,0)</f>
        <v>Glumeform 500</v>
      </c>
      <c r="D643" s="17" t="str">
        <f>VLOOKUP($B643,G2.PL1!$C$10:$E$34,3,0)</f>
        <v xml:space="preserve">Metformin hydroclorid </v>
      </c>
      <c r="E643" s="17" t="str">
        <f>VLOOKUP($B643,G2.PL1!$C$10:$F$34,4,0)</f>
        <v>500mg</v>
      </c>
      <c r="F643" s="17" t="str">
        <f>VLOOKUP($B643,G2.PL1!$C$10:$AF$35,5,0)</f>
        <v>Uống</v>
      </c>
      <c r="G643" s="17" t="str">
        <f>VLOOKUP($B643,G2.PL1!$C$10:$AF$35,6,0)</f>
        <v>viên nén bao phim</v>
      </c>
      <c r="H643" s="17" t="str">
        <f>VLOOKUP($B643,G2.PL1!$C$10:$AF$35,7,0)</f>
        <v>hộp 10 vỉ x 10 viên</v>
      </c>
      <c r="I643" s="38" t="s">
        <v>13</v>
      </c>
      <c r="J643" s="17" t="str">
        <f>VLOOKUP($B643,G2.PL1!$C$10:$AF$35,9,0)</f>
        <v xml:space="preserve">36 tháng </v>
      </c>
      <c r="K643" s="17" t="str">
        <f>VLOOKUP($B643,G2.PL1!$C$10:$AF$35,10,0)</f>
        <v>VD-21779-14</v>
      </c>
      <c r="L643" s="17" t="str">
        <f>VLOOKUP($B643,G2.PL1!$C$10:$AF$35,11,0)</f>
        <v>Công ty Cổ phần Dược Hậu Giang - Chi nhánh nhà máy Dược phẩm DHG tại Hậu Giang</v>
      </c>
      <c r="M643" s="17" t="str">
        <f>VLOOKUP($B643,G2.PL1!$C$10:$AF$35,12,0)</f>
        <v>Việt Nam</v>
      </c>
      <c r="N643" s="17" t="str">
        <f>VLOOKUP($B643,G2.PL1!$C$10:$AF$35,13,0)</f>
        <v>Viên</v>
      </c>
      <c r="O643" s="39">
        <v>4000</v>
      </c>
      <c r="P643" s="39">
        <v>4000</v>
      </c>
      <c r="Q643" s="39">
        <v>4000</v>
      </c>
      <c r="R643" s="39">
        <v>4000</v>
      </c>
      <c r="S643" s="40">
        <v>16000</v>
      </c>
      <c r="T643" s="19">
        <f>VLOOKUP($B643,G2.PL1!$C$10:$AF$35,17,0)</f>
        <v>289</v>
      </c>
      <c r="U643" s="18">
        <f t="shared" si="18"/>
        <v>4624000</v>
      </c>
      <c r="V643" s="19" t="str">
        <f>VLOOKUP($B643,G2.PL1!$C$10:$AF$35,30,0)</f>
        <v>Công ty Cổ phần Dược Hậu Giang</v>
      </c>
      <c r="W643" s="17" t="s">
        <v>585</v>
      </c>
      <c r="X643" s="56" t="s">
        <v>267</v>
      </c>
      <c r="Y643" s="41" t="s">
        <v>586</v>
      </c>
      <c r="Z643" s="16"/>
      <c r="AA643" s="21" t="e">
        <f>VLOOKUP(W643,#REF!,2,0)</f>
        <v>#REF!</v>
      </c>
      <c r="AB643" s="16"/>
    </row>
    <row r="644" spans="1:28" ht="60">
      <c r="A644" s="38">
        <v>13</v>
      </c>
      <c r="B644" s="38" t="s">
        <v>48</v>
      </c>
      <c r="C644" s="17" t="str">
        <f>VLOOKUP(B644,G2.PL1!$C$10:$D$34,2,0)</f>
        <v>Glumeform 500</v>
      </c>
      <c r="D644" s="17" t="str">
        <f>VLOOKUP($B644,G2.PL1!$C$10:$E$34,3,0)</f>
        <v xml:space="preserve">Metformin hydroclorid </v>
      </c>
      <c r="E644" s="17" t="str">
        <f>VLOOKUP($B644,G2.PL1!$C$10:$F$34,4,0)</f>
        <v>500mg</v>
      </c>
      <c r="F644" s="17" t="str">
        <f>VLOOKUP($B644,G2.PL1!$C$10:$AF$35,5,0)</f>
        <v>Uống</v>
      </c>
      <c r="G644" s="17" t="str">
        <f>VLOOKUP($B644,G2.PL1!$C$10:$AF$35,6,0)</f>
        <v>viên nén bao phim</v>
      </c>
      <c r="H644" s="17" t="str">
        <f>VLOOKUP($B644,G2.PL1!$C$10:$AF$35,7,0)</f>
        <v>hộp 10 vỉ x 10 viên</v>
      </c>
      <c r="I644" s="38" t="s">
        <v>13</v>
      </c>
      <c r="J644" s="17" t="str">
        <f>VLOOKUP($B644,G2.PL1!$C$10:$AF$35,9,0)</f>
        <v xml:space="preserve">36 tháng </v>
      </c>
      <c r="K644" s="17" t="str">
        <f>VLOOKUP($B644,G2.PL1!$C$10:$AF$35,10,0)</f>
        <v>VD-21779-14</v>
      </c>
      <c r="L644" s="17" t="str">
        <f>VLOOKUP($B644,G2.PL1!$C$10:$AF$35,11,0)</f>
        <v>Công ty Cổ phần Dược Hậu Giang - Chi nhánh nhà máy Dược phẩm DHG tại Hậu Giang</v>
      </c>
      <c r="M644" s="17" t="str">
        <f>VLOOKUP($B644,G2.PL1!$C$10:$AF$35,12,0)</f>
        <v>Việt Nam</v>
      </c>
      <c r="N644" s="17" t="str">
        <f>VLOOKUP($B644,G2.PL1!$C$10:$AF$35,13,0)</f>
        <v>Viên</v>
      </c>
      <c r="O644" s="39">
        <v>5000</v>
      </c>
      <c r="P644" s="39">
        <v>2000</v>
      </c>
      <c r="Q644" s="39">
        <v>3000</v>
      </c>
      <c r="R644" s="39">
        <v>5000</v>
      </c>
      <c r="S644" s="40">
        <v>15000</v>
      </c>
      <c r="T644" s="19">
        <f>VLOOKUP($B644,G2.PL1!$C$10:$AF$35,17,0)</f>
        <v>289</v>
      </c>
      <c r="U644" s="18">
        <f t="shared" si="18"/>
        <v>4335000</v>
      </c>
      <c r="V644" s="19" t="str">
        <f>VLOOKUP($B644,G2.PL1!$C$10:$AF$35,30,0)</f>
        <v>Công ty Cổ phần Dược Hậu Giang</v>
      </c>
      <c r="W644" s="17" t="s">
        <v>589</v>
      </c>
      <c r="X644" s="56" t="s">
        <v>275</v>
      </c>
      <c r="Y644" s="41" t="s">
        <v>590</v>
      </c>
      <c r="Z644" s="16"/>
      <c r="AA644" s="21" t="e">
        <f>VLOOKUP(W644,#REF!,2,0)</f>
        <v>#REF!</v>
      </c>
      <c r="AB644" s="16"/>
    </row>
    <row r="645" spans="1:28" ht="60">
      <c r="A645" s="38">
        <v>13</v>
      </c>
      <c r="B645" s="38" t="s">
        <v>48</v>
      </c>
      <c r="C645" s="17" t="str">
        <f>VLOOKUP(B645,G2.PL1!$C$10:$D$34,2,0)</f>
        <v>Glumeform 500</v>
      </c>
      <c r="D645" s="17" t="str">
        <f>VLOOKUP($B645,G2.PL1!$C$10:$E$34,3,0)</f>
        <v xml:space="preserve">Metformin hydroclorid </v>
      </c>
      <c r="E645" s="17" t="str">
        <f>VLOOKUP($B645,G2.PL1!$C$10:$F$34,4,0)</f>
        <v>500mg</v>
      </c>
      <c r="F645" s="17" t="str">
        <f>VLOOKUP($B645,G2.PL1!$C$10:$AF$35,5,0)</f>
        <v>Uống</v>
      </c>
      <c r="G645" s="17" t="str">
        <f>VLOOKUP($B645,G2.PL1!$C$10:$AF$35,6,0)</f>
        <v>viên nén bao phim</v>
      </c>
      <c r="H645" s="17" t="str">
        <f>VLOOKUP($B645,G2.PL1!$C$10:$AF$35,7,0)</f>
        <v>hộp 10 vỉ x 10 viên</v>
      </c>
      <c r="I645" s="38" t="s">
        <v>13</v>
      </c>
      <c r="J645" s="17" t="str">
        <f>VLOOKUP($B645,G2.PL1!$C$10:$AF$35,9,0)</f>
        <v xml:space="preserve">36 tháng </v>
      </c>
      <c r="K645" s="17" t="str">
        <f>VLOOKUP($B645,G2.PL1!$C$10:$AF$35,10,0)</f>
        <v>VD-21779-14</v>
      </c>
      <c r="L645" s="17" t="str">
        <f>VLOOKUP($B645,G2.PL1!$C$10:$AF$35,11,0)</f>
        <v>Công ty Cổ phần Dược Hậu Giang - Chi nhánh nhà máy Dược phẩm DHG tại Hậu Giang</v>
      </c>
      <c r="M645" s="17" t="str">
        <f>VLOOKUP($B645,G2.PL1!$C$10:$AF$35,12,0)</f>
        <v>Việt Nam</v>
      </c>
      <c r="N645" s="17" t="str">
        <f>VLOOKUP($B645,G2.PL1!$C$10:$AF$35,13,0)</f>
        <v>Viên</v>
      </c>
      <c r="O645" s="39">
        <v>1000</v>
      </c>
      <c r="P645" s="39">
        <v>1000</v>
      </c>
      <c r="Q645" s="39">
        <v>1000</v>
      </c>
      <c r="R645" s="39">
        <v>1000</v>
      </c>
      <c r="S645" s="40">
        <v>4000</v>
      </c>
      <c r="T645" s="19">
        <f>VLOOKUP($B645,G2.PL1!$C$10:$AF$35,17,0)</f>
        <v>289</v>
      </c>
      <c r="U645" s="18">
        <f t="shared" si="18"/>
        <v>1156000</v>
      </c>
      <c r="V645" s="19" t="str">
        <f>VLOOKUP($B645,G2.PL1!$C$10:$AF$35,30,0)</f>
        <v>Công ty Cổ phần Dược Hậu Giang</v>
      </c>
      <c r="W645" s="17" t="s">
        <v>651</v>
      </c>
      <c r="X645" s="56" t="s">
        <v>275</v>
      </c>
      <c r="Y645" s="41" t="s">
        <v>652</v>
      </c>
      <c r="Z645" s="16"/>
      <c r="AA645" s="21" t="e">
        <f>VLOOKUP(W645,#REF!,2,0)</f>
        <v>#REF!</v>
      </c>
      <c r="AB645" s="16"/>
    </row>
    <row r="646" spans="1:28" ht="60">
      <c r="A646" s="38">
        <v>13</v>
      </c>
      <c r="B646" s="38" t="s">
        <v>48</v>
      </c>
      <c r="C646" s="17" t="str">
        <f>VLOOKUP(B646,G2.PL1!$C$10:$D$34,2,0)</f>
        <v>Glumeform 500</v>
      </c>
      <c r="D646" s="17" t="str">
        <f>VLOOKUP($B646,G2.PL1!$C$10:$E$34,3,0)</f>
        <v xml:space="preserve">Metformin hydroclorid </v>
      </c>
      <c r="E646" s="17" t="str">
        <f>VLOOKUP($B646,G2.PL1!$C$10:$F$34,4,0)</f>
        <v>500mg</v>
      </c>
      <c r="F646" s="17" t="str">
        <f>VLOOKUP($B646,G2.PL1!$C$10:$AF$35,5,0)</f>
        <v>Uống</v>
      </c>
      <c r="G646" s="17" t="str">
        <f>VLOOKUP($B646,G2.PL1!$C$10:$AF$35,6,0)</f>
        <v>viên nén bao phim</v>
      </c>
      <c r="H646" s="17" t="str">
        <f>VLOOKUP($B646,G2.PL1!$C$10:$AF$35,7,0)</f>
        <v>hộp 10 vỉ x 10 viên</v>
      </c>
      <c r="I646" s="38" t="s">
        <v>13</v>
      </c>
      <c r="J646" s="17" t="str">
        <f>VLOOKUP($B646,G2.PL1!$C$10:$AF$35,9,0)</f>
        <v xml:space="preserve">36 tháng </v>
      </c>
      <c r="K646" s="17" t="str">
        <f>VLOOKUP($B646,G2.PL1!$C$10:$AF$35,10,0)</f>
        <v>VD-21779-14</v>
      </c>
      <c r="L646" s="17" t="str">
        <f>VLOOKUP($B646,G2.PL1!$C$10:$AF$35,11,0)</f>
        <v>Công ty Cổ phần Dược Hậu Giang - Chi nhánh nhà máy Dược phẩm DHG tại Hậu Giang</v>
      </c>
      <c r="M646" s="17" t="str">
        <f>VLOOKUP($B646,G2.PL1!$C$10:$AF$35,12,0)</f>
        <v>Việt Nam</v>
      </c>
      <c r="N646" s="17" t="str">
        <f>VLOOKUP($B646,G2.PL1!$C$10:$AF$35,13,0)</f>
        <v>Viên</v>
      </c>
      <c r="O646" s="39">
        <v>25000</v>
      </c>
      <c r="P646" s="39">
        <v>25000</v>
      </c>
      <c r="Q646" s="39">
        <v>25000</v>
      </c>
      <c r="R646" s="39">
        <v>25000</v>
      </c>
      <c r="S646" s="40">
        <v>100000</v>
      </c>
      <c r="T646" s="19">
        <f>VLOOKUP($B646,G2.PL1!$C$10:$AF$35,17,0)</f>
        <v>289</v>
      </c>
      <c r="U646" s="18">
        <f t="shared" si="18"/>
        <v>28900000</v>
      </c>
      <c r="V646" s="19" t="str">
        <f>VLOOKUP($B646,G2.PL1!$C$10:$AF$35,30,0)</f>
        <v>Công ty Cổ phần Dược Hậu Giang</v>
      </c>
      <c r="W646" s="17" t="s">
        <v>599</v>
      </c>
      <c r="X646" s="56" t="s">
        <v>275</v>
      </c>
      <c r="Y646" s="41" t="s">
        <v>600</v>
      </c>
      <c r="Z646" s="16"/>
      <c r="AA646" s="21" t="e">
        <f>VLOOKUP(W646,#REF!,2,0)</f>
        <v>#REF!</v>
      </c>
      <c r="AB646" s="16"/>
    </row>
    <row r="647" spans="1:28" ht="60">
      <c r="A647" s="38">
        <v>13</v>
      </c>
      <c r="B647" s="38" t="s">
        <v>48</v>
      </c>
      <c r="C647" s="17" t="str">
        <f>VLOOKUP(B647,G2.PL1!$C$10:$D$34,2,0)</f>
        <v>Glumeform 500</v>
      </c>
      <c r="D647" s="17" t="str">
        <f>VLOOKUP($B647,G2.PL1!$C$10:$E$34,3,0)</f>
        <v xml:space="preserve">Metformin hydroclorid </v>
      </c>
      <c r="E647" s="17" t="str">
        <f>VLOOKUP($B647,G2.PL1!$C$10:$F$34,4,0)</f>
        <v>500mg</v>
      </c>
      <c r="F647" s="17" t="str">
        <f>VLOOKUP($B647,G2.PL1!$C$10:$AF$35,5,0)</f>
        <v>Uống</v>
      </c>
      <c r="G647" s="17" t="str">
        <f>VLOOKUP($B647,G2.PL1!$C$10:$AF$35,6,0)</f>
        <v>viên nén bao phim</v>
      </c>
      <c r="H647" s="17" t="str">
        <f>VLOOKUP($B647,G2.PL1!$C$10:$AF$35,7,0)</f>
        <v>hộp 10 vỉ x 10 viên</v>
      </c>
      <c r="I647" s="38" t="s">
        <v>13</v>
      </c>
      <c r="J647" s="17" t="str">
        <f>VLOOKUP($B647,G2.PL1!$C$10:$AF$35,9,0)</f>
        <v xml:space="preserve">36 tháng </v>
      </c>
      <c r="K647" s="17" t="str">
        <f>VLOOKUP($B647,G2.PL1!$C$10:$AF$35,10,0)</f>
        <v>VD-21779-14</v>
      </c>
      <c r="L647" s="17" t="str">
        <f>VLOOKUP($B647,G2.PL1!$C$10:$AF$35,11,0)</f>
        <v>Công ty Cổ phần Dược Hậu Giang - Chi nhánh nhà máy Dược phẩm DHG tại Hậu Giang</v>
      </c>
      <c r="M647" s="17" t="str">
        <f>VLOOKUP($B647,G2.PL1!$C$10:$AF$35,12,0)</f>
        <v>Việt Nam</v>
      </c>
      <c r="N647" s="17" t="str">
        <f>VLOOKUP($B647,G2.PL1!$C$10:$AF$35,13,0)</f>
        <v>Viên</v>
      </c>
      <c r="O647" s="39">
        <v>30000</v>
      </c>
      <c r="P647" s="39">
        <v>3000</v>
      </c>
      <c r="Q647" s="39">
        <v>3000</v>
      </c>
      <c r="R647" s="39">
        <v>3000</v>
      </c>
      <c r="S647" s="40">
        <v>39000</v>
      </c>
      <c r="T647" s="19">
        <f>VLOOKUP($B647,G2.PL1!$C$10:$AF$35,17,0)</f>
        <v>289</v>
      </c>
      <c r="U647" s="18">
        <f t="shared" si="18"/>
        <v>11271000</v>
      </c>
      <c r="V647" s="19" t="str">
        <f>VLOOKUP($B647,G2.PL1!$C$10:$AF$35,30,0)</f>
        <v>Công ty Cổ phần Dược Hậu Giang</v>
      </c>
      <c r="W647" s="17" t="s">
        <v>601</v>
      </c>
      <c r="X647" s="56" t="s">
        <v>154</v>
      </c>
      <c r="Y647" s="41" t="s">
        <v>602</v>
      </c>
      <c r="Z647" s="16"/>
      <c r="AA647" s="21" t="e">
        <f>VLOOKUP(W647,#REF!,2,0)</f>
        <v>#REF!</v>
      </c>
      <c r="AB647" s="16"/>
    </row>
    <row r="648" spans="1:28" ht="60">
      <c r="A648" s="38">
        <v>13</v>
      </c>
      <c r="B648" s="38" t="s">
        <v>48</v>
      </c>
      <c r="C648" s="17" t="str">
        <f>VLOOKUP(B648,G2.PL1!$C$10:$D$34,2,0)</f>
        <v>Glumeform 500</v>
      </c>
      <c r="D648" s="17" t="str">
        <f>VLOOKUP($B648,G2.PL1!$C$10:$E$34,3,0)</f>
        <v xml:space="preserve">Metformin hydroclorid </v>
      </c>
      <c r="E648" s="17" t="str">
        <f>VLOOKUP($B648,G2.PL1!$C$10:$F$34,4,0)</f>
        <v>500mg</v>
      </c>
      <c r="F648" s="17" t="str">
        <f>VLOOKUP($B648,G2.PL1!$C$10:$AF$35,5,0)</f>
        <v>Uống</v>
      </c>
      <c r="G648" s="17" t="str">
        <f>VLOOKUP($B648,G2.PL1!$C$10:$AF$35,6,0)</f>
        <v>viên nén bao phim</v>
      </c>
      <c r="H648" s="17" t="str">
        <f>VLOOKUP($B648,G2.PL1!$C$10:$AF$35,7,0)</f>
        <v>hộp 10 vỉ x 10 viên</v>
      </c>
      <c r="I648" s="38" t="s">
        <v>13</v>
      </c>
      <c r="J648" s="17" t="str">
        <f>VLOOKUP($B648,G2.PL1!$C$10:$AF$35,9,0)</f>
        <v xml:space="preserve">36 tháng </v>
      </c>
      <c r="K648" s="17" t="str">
        <f>VLOOKUP($B648,G2.PL1!$C$10:$AF$35,10,0)</f>
        <v>VD-21779-14</v>
      </c>
      <c r="L648" s="17" t="str">
        <f>VLOOKUP($B648,G2.PL1!$C$10:$AF$35,11,0)</f>
        <v>Công ty Cổ phần Dược Hậu Giang - Chi nhánh nhà máy Dược phẩm DHG tại Hậu Giang</v>
      </c>
      <c r="M648" s="17" t="str">
        <f>VLOOKUP($B648,G2.PL1!$C$10:$AF$35,12,0)</f>
        <v>Việt Nam</v>
      </c>
      <c r="N648" s="17" t="str">
        <f>VLOOKUP($B648,G2.PL1!$C$10:$AF$35,13,0)</f>
        <v>Viên</v>
      </c>
      <c r="O648" s="39">
        <v>221155</v>
      </c>
      <c r="P648" s="39">
        <v>221155</v>
      </c>
      <c r="Q648" s="39">
        <v>221155</v>
      </c>
      <c r="R648" s="39">
        <v>221155</v>
      </c>
      <c r="S648" s="40">
        <v>884620</v>
      </c>
      <c r="T648" s="19">
        <f>VLOOKUP($B648,G2.PL1!$C$10:$AF$35,17,0)</f>
        <v>289</v>
      </c>
      <c r="U648" s="18">
        <f t="shared" si="18"/>
        <v>255655180</v>
      </c>
      <c r="V648" s="19" t="str">
        <f>VLOOKUP($B648,G2.PL1!$C$10:$AF$35,30,0)</f>
        <v>Công ty Cổ phần Dược Hậu Giang</v>
      </c>
      <c r="W648" s="17" t="s">
        <v>603</v>
      </c>
      <c r="X648" s="56" t="s">
        <v>154</v>
      </c>
      <c r="Y648" s="41" t="s">
        <v>604</v>
      </c>
      <c r="Z648" s="16"/>
      <c r="AA648" s="21" t="e">
        <f>VLOOKUP(W648,#REF!,2,0)</f>
        <v>#REF!</v>
      </c>
      <c r="AB648" s="16"/>
    </row>
    <row r="649" spans="1:28" ht="60">
      <c r="A649" s="38">
        <v>13</v>
      </c>
      <c r="B649" s="38" t="s">
        <v>48</v>
      </c>
      <c r="C649" s="17" t="str">
        <f>VLOOKUP(B649,G2.PL1!$C$10:$D$34,2,0)</f>
        <v>Glumeform 500</v>
      </c>
      <c r="D649" s="17" t="str">
        <f>VLOOKUP($B649,G2.PL1!$C$10:$E$34,3,0)</f>
        <v xml:space="preserve">Metformin hydroclorid </v>
      </c>
      <c r="E649" s="17" t="str">
        <f>VLOOKUP($B649,G2.PL1!$C$10:$F$34,4,0)</f>
        <v>500mg</v>
      </c>
      <c r="F649" s="17" t="str">
        <f>VLOOKUP($B649,G2.PL1!$C$10:$AF$35,5,0)</f>
        <v>Uống</v>
      </c>
      <c r="G649" s="17" t="str">
        <f>VLOOKUP($B649,G2.PL1!$C$10:$AF$35,6,0)</f>
        <v>viên nén bao phim</v>
      </c>
      <c r="H649" s="17" t="str">
        <f>VLOOKUP($B649,G2.PL1!$C$10:$AF$35,7,0)</f>
        <v>hộp 10 vỉ x 10 viên</v>
      </c>
      <c r="I649" s="38" t="s">
        <v>13</v>
      </c>
      <c r="J649" s="17" t="str">
        <f>VLOOKUP($B649,G2.PL1!$C$10:$AF$35,9,0)</f>
        <v xml:space="preserve">36 tháng </v>
      </c>
      <c r="K649" s="17" t="str">
        <f>VLOOKUP($B649,G2.PL1!$C$10:$AF$35,10,0)</f>
        <v>VD-21779-14</v>
      </c>
      <c r="L649" s="17" t="str">
        <f>VLOOKUP($B649,G2.PL1!$C$10:$AF$35,11,0)</f>
        <v>Công ty Cổ phần Dược Hậu Giang - Chi nhánh nhà máy Dược phẩm DHG tại Hậu Giang</v>
      </c>
      <c r="M649" s="17" t="str">
        <f>VLOOKUP($B649,G2.PL1!$C$10:$AF$35,12,0)</f>
        <v>Việt Nam</v>
      </c>
      <c r="N649" s="17" t="str">
        <f>VLOOKUP($B649,G2.PL1!$C$10:$AF$35,13,0)</f>
        <v>Viên</v>
      </c>
      <c r="O649" s="39">
        <v>3000</v>
      </c>
      <c r="P649" s="39">
        <v>3000</v>
      </c>
      <c r="Q649" s="39">
        <v>3000</v>
      </c>
      <c r="R649" s="39">
        <v>3000</v>
      </c>
      <c r="S649" s="40">
        <v>12000</v>
      </c>
      <c r="T649" s="19">
        <f>VLOOKUP($B649,G2.PL1!$C$10:$AF$35,17,0)</f>
        <v>289</v>
      </c>
      <c r="U649" s="18">
        <f t="shared" si="18"/>
        <v>3468000</v>
      </c>
      <c r="V649" s="19" t="str">
        <f>VLOOKUP($B649,G2.PL1!$C$10:$AF$35,30,0)</f>
        <v>Công ty Cổ phần Dược Hậu Giang</v>
      </c>
      <c r="W649" s="17" t="s">
        <v>309</v>
      </c>
      <c r="X649" s="56" t="s">
        <v>154</v>
      </c>
      <c r="Y649" s="41" t="s">
        <v>310</v>
      </c>
      <c r="Z649" s="16"/>
      <c r="AA649" s="21" t="e">
        <f>VLOOKUP(W649,#REF!,2,0)</f>
        <v>#REF!</v>
      </c>
      <c r="AB649" s="16"/>
    </row>
    <row r="650" spans="1:28" ht="60">
      <c r="A650" s="38">
        <v>13</v>
      </c>
      <c r="B650" s="38" t="s">
        <v>48</v>
      </c>
      <c r="C650" s="17" t="str">
        <f>VLOOKUP(B650,G2.PL1!$C$10:$D$34,2,0)</f>
        <v>Glumeform 500</v>
      </c>
      <c r="D650" s="17" t="str">
        <f>VLOOKUP($B650,G2.PL1!$C$10:$E$34,3,0)</f>
        <v xml:space="preserve">Metformin hydroclorid </v>
      </c>
      <c r="E650" s="17" t="str">
        <f>VLOOKUP($B650,G2.PL1!$C$10:$F$34,4,0)</f>
        <v>500mg</v>
      </c>
      <c r="F650" s="17" t="str">
        <f>VLOOKUP($B650,G2.PL1!$C$10:$AF$35,5,0)</f>
        <v>Uống</v>
      </c>
      <c r="G650" s="17" t="str">
        <f>VLOOKUP($B650,G2.PL1!$C$10:$AF$35,6,0)</f>
        <v>viên nén bao phim</v>
      </c>
      <c r="H650" s="17" t="str">
        <f>VLOOKUP($B650,G2.PL1!$C$10:$AF$35,7,0)</f>
        <v>hộp 10 vỉ x 10 viên</v>
      </c>
      <c r="I650" s="38" t="s">
        <v>13</v>
      </c>
      <c r="J650" s="17" t="str">
        <f>VLOOKUP($B650,G2.PL1!$C$10:$AF$35,9,0)</f>
        <v xml:space="preserve">36 tháng </v>
      </c>
      <c r="K650" s="17" t="str">
        <f>VLOOKUP($B650,G2.PL1!$C$10:$AF$35,10,0)</f>
        <v>VD-21779-14</v>
      </c>
      <c r="L650" s="17" t="str">
        <f>VLOOKUP($B650,G2.PL1!$C$10:$AF$35,11,0)</f>
        <v>Công ty Cổ phần Dược Hậu Giang - Chi nhánh nhà máy Dược phẩm DHG tại Hậu Giang</v>
      </c>
      <c r="M650" s="17" t="str">
        <f>VLOOKUP($B650,G2.PL1!$C$10:$AF$35,12,0)</f>
        <v>Việt Nam</v>
      </c>
      <c r="N650" s="17" t="str">
        <f>VLOOKUP($B650,G2.PL1!$C$10:$AF$35,13,0)</f>
        <v>Viên</v>
      </c>
      <c r="O650" s="39">
        <v>3700</v>
      </c>
      <c r="P650" s="39">
        <v>3800</v>
      </c>
      <c r="Q650" s="39">
        <v>3800</v>
      </c>
      <c r="R650" s="39">
        <v>3700</v>
      </c>
      <c r="S650" s="40">
        <v>15000</v>
      </c>
      <c r="T650" s="19">
        <f>VLOOKUP($B650,G2.PL1!$C$10:$AF$35,17,0)</f>
        <v>289</v>
      </c>
      <c r="U650" s="18">
        <f t="shared" si="18"/>
        <v>4335000</v>
      </c>
      <c r="V650" s="19" t="str">
        <f>VLOOKUP($B650,G2.PL1!$C$10:$AF$35,30,0)</f>
        <v>Công ty Cổ phần Dược Hậu Giang</v>
      </c>
      <c r="W650" s="17" t="s">
        <v>166</v>
      </c>
      <c r="X650" s="56" t="s">
        <v>154</v>
      </c>
      <c r="Y650" s="41" t="s">
        <v>167</v>
      </c>
      <c r="Z650" s="16"/>
      <c r="AA650" s="21" t="e">
        <f>VLOOKUP(W650,#REF!,2,0)</f>
        <v>#REF!</v>
      </c>
      <c r="AB650" s="16"/>
    </row>
    <row r="651" spans="1:28" s="14" customFormat="1" ht="60">
      <c r="A651" s="35">
        <v>13</v>
      </c>
      <c r="B651" s="35" t="s">
        <v>48</v>
      </c>
      <c r="C651" s="17" t="str">
        <f>VLOOKUP(B651,G2.PL1!$C$10:$D$34,2,0)</f>
        <v>Glumeform 500</v>
      </c>
      <c r="D651" s="17" t="str">
        <f>VLOOKUP($B651,G2.PL1!$C$10:$E$34,3,0)</f>
        <v xml:space="preserve">Metformin hydroclorid </v>
      </c>
      <c r="E651" s="17" t="str">
        <f>VLOOKUP($B651,G2.PL1!$C$10:$F$34,4,0)</f>
        <v>500mg</v>
      </c>
      <c r="F651" s="17" t="str">
        <f>VLOOKUP($B651,G2.PL1!$C$10:$AF$35,5,0)</f>
        <v>Uống</v>
      </c>
      <c r="G651" s="17" t="str">
        <f>VLOOKUP($B651,G2.PL1!$C$10:$AF$35,6,0)</f>
        <v>viên nén bao phim</v>
      </c>
      <c r="H651" s="17" t="str">
        <f>VLOOKUP($B651,G2.PL1!$C$10:$AF$35,7,0)</f>
        <v>hộp 10 vỉ x 10 viên</v>
      </c>
      <c r="I651" s="35" t="s">
        <v>13</v>
      </c>
      <c r="J651" s="17" t="str">
        <f>VLOOKUP($B651,G2.PL1!$C$10:$AF$35,9,0)</f>
        <v xml:space="preserve">36 tháng </v>
      </c>
      <c r="K651" s="17" t="str">
        <f>VLOOKUP($B651,G2.PL1!$C$10:$AF$35,10,0)</f>
        <v>VD-21779-14</v>
      </c>
      <c r="L651" s="17" t="str">
        <f>VLOOKUP($B651,G2.PL1!$C$10:$AF$35,11,0)</f>
        <v>Công ty Cổ phần Dược Hậu Giang - Chi nhánh nhà máy Dược phẩm DHG tại Hậu Giang</v>
      </c>
      <c r="M651" s="17" t="str">
        <f>VLOOKUP($B651,G2.PL1!$C$10:$AF$35,12,0)</f>
        <v>Việt Nam</v>
      </c>
      <c r="N651" s="17" t="str">
        <f>VLOOKUP($B651,G2.PL1!$C$10:$AF$35,13,0)</f>
        <v>Viên</v>
      </c>
      <c r="O651" s="42">
        <f>SUBTOTAL(9,O573:O650)</f>
        <v>2296070</v>
      </c>
      <c r="P651" s="42">
        <f t="shared" ref="P651:S651" si="19">SUBTOTAL(9,P573:P650)</f>
        <v>2275170</v>
      </c>
      <c r="Q651" s="42">
        <f t="shared" si="19"/>
        <v>2311170</v>
      </c>
      <c r="R651" s="42">
        <f t="shared" si="19"/>
        <v>2281073</v>
      </c>
      <c r="S651" s="42">
        <f t="shared" si="19"/>
        <v>9163483</v>
      </c>
      <c r="T651" s="19">
        <f>VLOOKUP($B651,G2.PL1!$C$10:$AF$35,17,0)</f>
        <v>289</v>
      </c>
      <c r="U651" s="58">
        <f t="shared" si="18"/>
        <v>2648246587</v>
      </c>
      <c r="V651" s="19" t="str">
        <f>VLOOKUP($B651,G2.PL1!$C$10:$AF$35,30,0)</f>
        <v>Công ty Cổ phần Dược Hậu Giang</v>
      </c>
      <c r="W651" s="57"/>
      <c r="X651" s="36"/>
      <c r="Y651" s="35"/>
      <c r="Z651" s="43"/>
      <c r="AA651" s="21" t="e">
        <f>VLOOKUP(W651,#REF!,2,0)</f>
        <v>#REF!</v>
      </c>
      <c r="AB651" s="43"/>
    </row>
    <row r="652" spans="1:28" ht="36">
      <c r="A652" s="38">
        <v>14</v>
      </c>
      <c r="B652" s="38" t="s">
        <v>40</v>
      </c>
      <c r="C652" s="17" t="str">
        <f>VLOOKUP(B652,G2.PL1!$C$10:$D$34,2,0)</f>
        <v>OCID</v>
      </c>
      <c r="D652" s="17" t="str">
        <f>VLOOKUP($B652,G2.PL1!$C$10:$E$34,3,0)</f>
        <v>Omeprazole (dạng hạt bao tan trong ruột)</v>
      </c>
      <c r="E652" s="17" t="str">
        <f>VLOOKUP($B652,G2.PL1!$C$10:$F$34,4,0)</f>
        <v>20mg</v>
      </c>
      <c r="F652" s="17" t="str">
        <f>VLOOKUP($B652,G2.PL1!$C$10:$AF$35,5,0)</f>
        <v>Uống</v>
      </c>
      <c r="G652" s="17" t="str">
        <f>VLOOKUP($B652,G2.PL1!$C$10:$AF$35,6,0)</f>
        <v>Viên nang cứng</v>
      </c>
      <c r="H652" s="17" t="str">
        <f>VLOOKUP($B652,G2.PL1!$C$10:$AF$35,7,0)</f>
        <v>Hộp 10 vỉ x 10 viên</v>
      </c>
      <c r="I652" s="38" t="s">
        <v>13</v>
      </c>
      <c r="J652" s="17" t="str">
        <f>VLOOKUP($B652,G2.PL1!$C$10:$AF$35,9,0)</f>
        <v>36 tháng</v>
      </c>
      <c r="K652" s="17" t="str">
        <f>VLOOKUP($B652,G2.PL1!$C$10:$AF$35,10,0)</f>
        <v>VN-10166-10</v>
      </c>
      <c r="L652" s="17" t="str">
        <f>VLOOKUP($B652,G2.PL1!$C$10:$AF$35,11,0)</f>
        <v>Cadila Healthcare Ltd.</v>
      </c>
      <c r="M652" s="17" t="str">
        <f>VLOOKUP($B652,G2.PL1!$C$10:$AF$35,12,0)</f>
        <v>Ấn Độ</v>
      </c>
      <c r="N652" s="17" t="str">
        <f>VLOOKUP($B652,G2.PL1!$C$10:$AF$35,13,0)</f>
        <v>Viên</v>
      </c>
      <c r="O652" s="39">
        <v>75000</v>
      </c>
      <c r="P652" s="39">
        <v>75000</v>
      </c>
      <c r="Q652" s="39">
        <v>75000</v>
      </c>
      <c r="R652" s="39">
        <v>75000</v>
      </c>
      <c r="S652" s="40">
        <v>300000</v>
      </c>
      <c r="T652" s="19">
        <f>VLOOKUP($B652,G2.PL1!$C$10:$AF$35,17,0)</f>
        <v>215</v>
      </c>
      <c r="U652" s="18">
        <f t="shared" si="18"/>
        <v>64500000</v>
      </c>
      <c r="V652" s="19" t="str">
        <f>VLOOKUP($B652,G2.PL1!$C$10:$AF$35,30,0)</f>
        <v>Công ty Cổ phần Dược phẩm Thiết bị Y tế Hà Nội</v>
      </c>
      <c r="W652" s="17" t="s">
        <v>402</v>
      </c>
      <c r="X652" s="56" t="s">
        <v>280</v>
      </c>
      <c r="Y652" s="41" t="s">
        <v>403</v>
      </c>
      <c r="Z652" s="16"/>
      <c r="AA652" s="21" t="e">
        <f>VLOOKUP(W652,#REF!,2,0)</f>
        <v>#REF!</v>
      </c>
      <c r="AB652" s="16"/>
    </row>
    <row r="653" spans="1:28" ht="36">
      <c r="A653" s="38">
        <v>14</v>
      </c>
      <c r="B653" s="38" t="s">
        <v>40</v>
      </c>
      <c r="C653" s="17" t="str">
        <f>VLOOKUP(B653,G2.PL1!$C$10:$D$34,2,0)</f>
        <v>OCID</v>
      </c>
      <c r="D653" s="17" t="str">
        <f>VLOOKUP($B653,G2.PL1!$C$10:$E$34,3,0)</f>
        <v>Omeprazole (dạng hạt bao tan trong ruột)</v>
      </c>
      <c r="E653" s="17" t="str">
        <f>VLOOKUP($B653,G2.PL1!$C$10:$F$34,4,0)</f>
        <v>20mg</v>
      </c>
      <c r="F653" s="17" t="str">
        <f>VLOOKUP($B653,G2.PL1!$C$10:$AF$35,5,0)</f>
        <v>Uống</v>
      </c>
      <c r="G653" s="17" t="str">
        <f>VLOOKUP($B653,G2.PL1!$C$10:$AF$35,6,0)</f>
        <v>Viên nang cứng</v>
      </c>
      <c r="H653" s="17" t="str">
        <f>VLOOKUP($B653,G2.PL1!$C$10:$AF$35,7,0)</f>
        <v>Hộp 10 vỉ x 10 viên</v>
      </c>
      <c r="I653" s="38" t="s">
        <v>13</v>
      </c>
      <c r="J653" s="17" t="str">
        <f>VLOOKUP($B653,G2.PL1!$C$10:$AF$35,9,0)</f>
        <v>36 tháng</v>
      </c>
      <c r="K653" s="17" t="str">
        <f>VLOOKUP($B653,G2.PL1!$C$10:$AF$35,10,0)</f>
        <v>VN-10166-10</v>
      </c>
      <c r="L653" s="17" t="str">
        <f>VLOOKUP($B653,G2.PL1!$C$10:$AF$35,11,0)</f>
        <v>Cadila Healthcare Ltd.</v>
      </c>
      <c r="M653" s="17" t="str">
        <f>VLOOKUP($B653,G2.PL1!$C$10:$AF$35,12,0)</f>
        <v>Ấn Độ</v>
      </c>
      <c r="N653" s="17" t="str">
        <f>VLOOKUP($B653,G2.PL1!$C$10:$AF$35,13,0)</f>
        <v>Viên</v>
      </c>
      <c r="O653" s="39">
        <v>4950</v>
      </c>
      <c r="P653" s="39">
        <v>4950</v>
      </c>
      <c r="Q653" s="39">
        <v>4950</v>
      </c>
      <c r="R653" s="39">
        <v>4950</v>
      </c>
      <c r="S653" s="40">
        <v>19800</v>
      </c>
      <c r="T653" s="19">
        <f>VLOOKUP($B653,G2.PL1!$C$10:$AF$35,17,0)</f>
        <v>215</v>
      </c>
      <c r="U653" s="18">
        <f t="shared" si="18"/>
        <v>4257000</v>
      </c>
      <c r="V653" s="19" t="str">
        <f>VLOOKUP($B653,G2.PL1!$C$10:$AF$35,30,0)</f>
        <v>Công ty Cổ phần Dược phẩm Thiết bị Y tế Hà Nội</v>
      </c>
      <c r="W653" s="17" t="s">
        <v>607</v>
      </c>
      <c r="X653" s="56" t="s">
        <v>280</v>
      </c>
      <c r="Y653" s="41" t="s">
        <v>608</v>
      </c>
      <c r="Z653" s="16"/>
      <c r="AA653" s="21" t="e">
        <f>VLOOKUP(W653,#REF!,2,0)</f>
        <v>#REF!</v>
      </c>
      <c r="AB653" s="16"/>
    </row>
    <row r="654" spans="1:28" ht="36">
      <c r="A654" s="38">
        <v>14</v>
      </c>
      <c r="B654" s="38" t="s">
        <v>40</v>
      </c>
      <c r="C654" s="17" t="str">
        <f>VLOOKUP(B654,G2.PL1!$C$10:$D$34,2,0)</f>
        <v>OCID</v>
      </c>
      <c r="D654" s="17" t="str">
        <f>VLOOKUP($B654,G2.PL1!$C$10:$E$34,3,0)</f>
        <v>Omeprazole (dạng hạt bao tan trong ruột)</v>
      </c>
      <c r="E654" s="17" t="str">
        <f>VLOOKUP($B654,G2.PL1!$C$10:$F$34,4,0)</f>
        <v>20mg</v>
      </c>
      <c r="F654" s="17" t="str">
        <f>VLOOKUP($B654,G2.PL1!$C$10:$AF$35,5,0)</f>
        <v>Uống</v>
      </c>
      <c r="G654" s="17" t="str">
        <f>VLOOKUP($B654,G2.PL1!$C$10:$AF$35,6,0)</f>
        <v>Viên nang cứng</v>
      </c>
      <c r="H654" s="17" t="str">
        <f>VLOOKUP($B654,G2.PL1!$C$10:$AF$35,7,0)</f>
        <v>Hộp 10 vỉ x 10 viên</v>
      </c>
      <c r="I654" s="38" t="s">
        <v>13</v>
      </c>
      <c r="J654" s="17" t="str">
        <f>VLOOKUP($B654,G2.PL1!$C$10:$AF$35,9,0)</f>
        <v>36 tháng</v>
      </c>
      <c r="K654" s="17" t="str">
        <f>VLOOKUP($B654,G2.PL1!$C$10:$AF$35,10,0)</f>
        <v>VN-10166-10</v>
      </c>
      <c r="L654" s="17" t="str">
        <f>VLOOKUP($B654,G2.PL1!$C$10:$AF$35,11,0)</f>
        <v>Cadila Healthcare Ltd.</v>
      </c>
      <c r="M654" s="17" t="str">
        <f>VLOOKUP($B654,G2.PL1!$C$10:$AF$35,12,0)</f>
        <v>Ấn Độ</v>
      </c>
      <c r="N654" s="17" t="str">
        <f>VLOOKUP($B654,G2.PL1!$C$10:$AF$35,13,0)</f>
        <v>Viên</v>
      </c>
      <c r="O654" s="39">
        <v>65000</v>
      </c>
      <c r="P654" s="39">
        <v>65000</v>
      </c>
      <c r="Q654" s="39">
        <v>65000</v>
      </c>
      <c r="R654" s="39">
        <v>65000</v>
      </c>
      <c r="S654" s="40">
        <v>260000</v>
      </c>
      <c r="T654" s="19">
        <f>VLOOKUP($B654,G2.PL1!$C$10:$AF$35,17,0)</f>
        <v>215</v>
      </c>
      <c r="U654" s="18">
        <f t="shared" si="18"/>
        <v>55900000</v>
      </c>
      <c r="V654" s="19" t="str">
        <f>VLOOKUP($B654,G2.PL1!$C$10:$AF$35,30,0)</f>
        <v>Công ty Cổ phần Dược phẩm Thiết bị Y tế Hà Nội</v>
      </c>
      <c r="W654" s="17" t="s">
        <v>406</v>
      </c>
      <c r="X654" s="56" t="s">
        <v>280</v>
      </c>
      <c r="Y654" s="41" t="s">
        <v>407</v>
      </c>
      <c r="Z654" s="16"/>
      <c r="AA654" s="21" t="e">
        <f>VLOOKUP(W654,#REF!,2,0)</f>
        <v>#REF!</v>
      </c>
      <c r="AB654" s="16"/>
    </row>
    <row r="655" spans="1:28" ht="36">
      <c r="A655" s="38">
        <v>14</v>
      </c>
      <c r="B655" s="38" t="s">
        <v>40</v>
      </c>
      <c r="C655" s="17" t="str">
        <f>VLOOKUP(B655,G2.PL1!$C$10:$D$34,2,0)</f>
        <v>OCID</v>
      </c>
      <c r="D655" s="17" t="str">
        <f>VLOOKUP($B655,G2.PL1!$C$10:$E$34,3,0)</f>
        <v>Omeprazole (dạng hạt bao tan trong ruột)</v>
      </c>
      <c r="E655" s="17" t="str">
        <f>VLOOKUP($B655,G2.PL1!$C$10:$F$34,4,0)</f>
        <v>20mg</v>
      </c>
      <c r="F655" s="17" t="str">
        <f>VLOOKUP($B655,G2.PL1!$C$10:$AF$35,5,0)</f>
        <v>Uống</v>
      </c>
      <c r="G655" s="17" t="str">
        <f>VLOOKUP($B655,G2.PL1!$C$10:$AF$35,6,0)</f>
        <v>Viên nang cứng</v>
      </c>
      <c r="H655" s="17" t="str">
        <f>VLOOKUP($B655,G2.PL1!$C$10:$AF$35,7,0)</f>
        <v>Hộp 10 vỉ x 10 viên</v>
      </c>
      <c r="I655" s="38" t="s">
        <v>13</v>
      </c>
      <c r="J655" s="17" t="str">
        <f>VLOOKUP($B655,G2.PL1!$C$10:$AF$35,9,0)</f>
        <v>36 tháng</v>
      </c>
      <c r="K655" s="17" t="str">
        <f>VLOOKUP($B655,G2.PL1!$C$10:$AF$35,10,0)</f>
        <v>VN-10166-10</v>
      </c>
      <c r="L655" s="17" t="str">
        <f>VLOOKUP($B655,G2.PL1!$C$10:$AF$35,11,0)</f>
        <v>Cadila Healthcare Ltd.</v>
      </c>
      <c r="M655" s="17" t="str">
        <f>VLOOKUP($B655,G2.PL1!$C$10:$AF$35,12,0)</f>
        <v>Ấn Độ</v>
      </c>
      <c r="N655" s="17" t="str">
        <f>VLOOKUP($B655,G2.PL1!$C$10:$AF$35,13,0)</f>
        <v>Viên</v>
      </c>
      <c r="O655" s="39">
        <v>70000</v>
      </c>
      <c r="P655" s="39">
        <v>60000</v>
      </c>
      <c r="Q655" s="39">
        <v>60000</v>
      </c>
      <c r="R655" s="39">
        <v>60000</v>
      </c>
      <c r="S655" s="40">
        <v>250000</v>
      </c>
      <c r="T655" s="19">
        <f>VLOOKUP($B655,G2.PL1!$C$10:$AF$35,17,0)</f>
        <v>215</v>
      </c>
      <c r="U655" s="18">
        <f t="shared" si="18"/>
        <v>53750000</v>
      </c>
      <c r="V655" s="19" t="str">
        <f>VLOOKUP($B655,G2.PL1!$C$10:$AF$35,30,0)</f>
        <v>Công ty Cổ phần Dược phẩm Thiết bị Y tế Hà Nội</v>
      </c>
      <c r="W655" s="17" t="s">
        <v>660</v>
      </c>
      <c r="X655" s="56" t="s">
        <v>280</v>
      </c>
      <c r="Y655" s="41" t="s">
        <v>661</v>
      </c>
      <c r="Z655" s="16"/>
      <c r="AA655" s="21" t="e">
        <f>VLOOKUP(W655,#REF!,2,0)</f>
        <v>#REF!</v>
      </c>
      <c r="AB655" s="16"/>
    </row>
    <row r="656" spans="1:28" ht="36">
      <c r="A656" s="38">
        <v>14</v>
      </c>
      <c r="B656" s="38" t="s">
        <v>40</v>
      </c>
      <c r="C656" s="17" t="str">
        <f>VLOOKUP(B656,G2.PL1!$C$10:$D$34,2,0)</f>
        <v>OCID</v>
      </c>
      <c r="D656" s="17" t="str">
        <f>VLOOKUP($B656,G2.PL1!$C$10:$E$34,3,0)</f>
        <v>Omeprazole (dạng hạt bao tan trong ruột)</v>
      </c>
      <c r="E656" s="17" t="str">
        <f>VLOOKUP($B656,G2.PL1!$C$10:$F$34,4,0)</f>
        <v>20mg</v>
      </c>
      <c r="F656" s="17" t="str">
        <f>VLOOKUP($B656,G2.PL1!$C$10:$AF$35,5,0)</f>
        <v>Uống</v>
      </c>
      <c r="G656" s="17" t="str">
        <f>VLOOKUP($B656,G2.PL1!$C$10:$AF$35,6,0)</f>
        <v>Viên nang cứng</v>
      </c>
      <c r="H656" s="17" t="str">
        <f>VLOOKUP($B656,G2.PL1!$C$10:$AF$35,7,0)</f>
        <v>Hộp 10 vỉ x 10 viên</v>
      </c>
      <c r="I656" s="38" t="s">
        <v>13</v>
      </c>
      <c r="J656" s="17" t="str">
        <f>VLOOKUP($B656,G2.PL1!$C$10:$AF$35,9,0)</f>
        <v>36 tháng</v>
      </c>
      <c r="K656" s="17" t="str">
        <f>VLOOKUP($B656,G2.PL1!$C$10:$AF$35,10,0)</f>
        <v>VN-10166-10</v>
      </c>
      <c r="L656" s="17" t="str">
        <f>VLOOKUP($B656,G2.PL1!$C$10:$AF$35,11,0)</f>
        <v>Cadila Healthcare Ltd.</v>
      </c>
      <c r="M656" s="17" t="str">
        <f>VLOOKUP($B656,G2.PL1!$C$10:$AF$35,12,0)</f>
        <v>Ấn Độ</v>
      </c>
      <c r="N656" s="17" t="str">
        <f>VLOOKUP($B656,G2.PL1!$C$10:$AF$35,13,0)</f>
        <v>Viên</v>
      </c>
      <c r="O656" s="39">
        <v>20900</v>
      </c>
      <c r="P656" s="39">
        <v>20900</v>
      </c>
      <c r="Q656" s="39">
        <v>20900</v>
      </c>
      <c r="R656" s="39">
        <v>20900</v>
      </c>
      <c r="S656" s="40">
        <v>83600</v>
      </c>
      <c r="T656" s="19">
        <f>VLOOKUP($B656,G2.PL1!$C$10:$AF$35,17,0)</f>
        <v>215</v>
      </c>
      <c r="U656" s="18">
        <f t="shared" si="18"/>
        <v>17974000</v>
      </c>
      <c r="V656" s="19" t="str">
        <f>VLOOKUP($B656,G2.PL1!$C$10:$AF$35,30,0)</f>
        <v>Công ty Cổ phần Dược phẩm Thiết bị Y tế Hà Nội</v>
      </c>
      <c r="W656" s="17" t="s">
        <v>794</v>
      </c>
      <c r="X656" s="56" t="s">
        <v>408</v>
      </c>
      <c r="Y656" s="41" t="s">
        <v>795</v>
      </c>
      <c r="Z656" s="16"/>
      <c r="AA656" s="21" t="e">
        <f>VLOOKUP(W656,#REF!,2,0)</f>
        <v>#REF!</v>
      </c>
      <c r="AB656" s="16"/>
    </row>
    <row r="657" spans="1:28" ht="36">
      <c r="A657" s="38">
        <v>14</v>
      </c>
      <c r="B657" s="38" t="s">
        <v>40</v>
      </c>
      <c r="C657" s="17" t="str">
        <f>VLOOKUP(B657,G2.PL1!$C$10:$D$34,2,0)</f>
        <v>OCID</v>
      </c>
      <c r="D657" s="17" t="str">
        <f>VLOOKUP($B657,G2.PL1!$C$10:$E$34,3,0)</f>
        <v>Omeprazole (dạng hạt bao tan trong ruột)</v>
      </c>
      <c r="E657" s="17" t="str">
        <f>VLOOKUP($B657,G2.PL1!$C$10:$F$34,4,0)</f>
        <v>20mg</v>
      </c>
      <c r="F657" s="17" t="str">
        <f>VLOOKUP($B657,G2.PL1!$C$10:$AF$35,5,0)</f>
        <v>Uống</v>
      </c>
      <c r="G657" s="17" t="str">
        <f>VLOOKUP($B657,G2.PL1!$C$10:$AF$35,6,0)</f>
        <v>Viên nang cứng</v>
      </c>
      <c r="H657" s="17" t="str">
        <f>VLOOKUP($B657,G2.PL1!$C$10:$AF$35,7,0)</f>
        <v>Hộp 10 vỉ x 10 viên</v>
      </c>
      <c r="I657" s="38" t="s">
        <v>13</v>
      </c>
      <c r="J657" s="17" t="str">
        <f>VLOOKUP($B657,G2.PL1!$C$10:$AF$35,9,0)</f>
        <v>36 tháng</v>
      </c>
      <c r="K657" s="17" t="str">
        <f>VLOOKUP($B657,G2.PL1!$C$10:$AF$35,10,0)</f>
        <v>VN-10166-10</v>
      </c>
      <c r="L657" s="17" t="str">
        <f>VLOOKUP($B657,G2.PL1!$C$10:$AF$35,11,0)</f>
        <v>Cadila Healthcare Ltd.</v>
      </c>
      <c r="M657" s="17" t="str">
        <f>VLOOKUP($B657,G2.PL1!$C$10:$AF$35,12,0)</f>
        <v>Ấn Độ</v>
      </c>
      <c r="N657" s="17" t="str">
        <f>VLOOKUP($B657,G2.PL1!$C$10:$AF$35,13,0)</f>
        <v>Viên</v>
      </c>
      <c r="O657" s="39">
        <v>25000</v>
      </c>
      <c r="P657" s="39">
        <v>25000</v>
      </c>
      <c r="Q657" s="39">
        <v>25000</v>
      </c>
      <c r="R657" s="39">
        <v>25000</v>
      </c>
      <c r="S657" s="40">
        <v>100000</v>
      </c>
      <c r="T657" s="19">
        <f>VLOOKUP($B657,G2.PL1!$C$10:$AF$35,17,0)</f>
        <v>215</v>
      </c>
      <c r="U657" s="18">
        <f t="shared" ref="U657:U720" si="20">S657*T657</f>
        <v>21500000</v>
      </c>
      <c r="V657" s="19" t="str">
        <f>VLOOKUP($B657,G2.PL1!$C$10:$AF$35,30,0)</f>
        <v>Công ty Cổ phần Dược phẩm Thiết bị Y tế Hà Nội</v>
      </c>
      <c r="W657" s="17" t="s">
        <v>287</v>
      </c>
      <c r="X657" s="56" t="s">
        <v>408</v>
      </c>
      <c r="Y657" s="41" t="s">
        <v>288</v>
      </c>
      <c r="Z657" s="16"/>
      <c r="AA657" s="21" t="e">
        <f>VLOOKUP(W657,#REF!,2,0)</f>
        <v>#REF!</v>
      </c>
      <c r="AB657" s="16"/>
    </row>
    <row r="658" spans="1:28" ht="36">
      <c r="A658" s="38">
        <v>14</v>
      </c>
      <c r="B658" s="38" t="s">
        <v>40</v>
      </c>
      <c r="C658" s="17" t="str">
        <f>VLOOKUP(B658,G2.PL1!$C$10:$D$34,2,0)</f>
        <v>OCID</v>
      </c>
      <c r="D658" s="17" t="str">
        <f>VLOOKUP($B658,G2.PL1!$C$10:$E$34,3,0)</f>
        <v>Omeprazole (dạng hạt bao tan trong ruột)</v>
      </c>
      <c r="E658" s="17" t="str">
        <f>VLOOKUP($B658,G2.PL1!$C$10:$F$34,4,0)</f>
        <v>20mg</v>
      </c>
      <c r="F658" s="17" t="str">
        <f>VLOOKUP($B658,G2.PL1!$C$10:$AF$35,5,0)</f>
        <v>Uống</v>
      </c>
      <c r="G658" s="17" t="str">
        <f>VLOOKUP($B658,G2.PL1!$C$10:$AF$35,6,0)</f>
        <v>Viên nang cứng</v>
      </c>
      <c r="H658" s="17" t="str">
        <f>VLOOKUP($B658,G2.PL1!$C$10:$AF$35,7,0)</f>
        <v>Hộp 10 vỉ x 10 viên</v>
      </c>
      <c r="I658" s="38" t="s">
        <v>13</v>
      </c>
      <c r="J658" s="17" t="str">
        <f>VLOOKUP($B658,G2.PL1!$C$10:$AF$35,9,0)</f>
        <v>36 tháng</v>
      </c>
      <c r="K658" s="17" t="str">
        <f>VLOOKUP($B658,G2.PL1!$C$10:$AF$35,10,0)</f>
        <v>VN-10166-10</v>
      </c>
      <c r="L658" s="17" t="str">
        <f>VLOOKUP($B658,G2.PL1!$C$10:$AF$35,11,0)</f>
        <v>Cadila Healthcare Ltd.</v>
      </c>
      <c r="M658" s="17" t="str">
        <f>VLOOKUP($B658,G2.PL1!$C$10:$AF$35,12,0)</f>
        <v>Ấn Độ</v>
      </c>
      <c r="N658" s="17" t="str">
        <f>VLOOKUP($B658,G2.PL1!$C$10:$AF$35,13,0)</f>
        <v>Viên</v>
      </c>
      <c r="O658" s="39">
        <v>2120</v>
      </c>
      <c r="P658" s="39">
        <v>2120</v>
      </c>
      <c r="Q658" s="39">
        <v>2120</v>
      </c>
      <c r="R658" s="39">
        <v>2120</v>
      </c>
      <c r="S658" s="40">
        <v>8480</v>
      </c>
      <c r="T658" s="19">
        <f>VLOOKUP($B658,G2.PL1!$C$10:$AF$35,17,0)</f>
        <v>215</v>
      </c>
      <c r="U658" s="18">
        <f t="shared" si="20"/>
        <v>1823200</v>
      </c>
      <c r="V658" s="19" t="str">
        <f>VLOOKUP($B658,G2.PL1!$C$10:$AF$35,30,0)</f>
        <v>Công ty Cổ phần Dược phẩm Thiết bị Y tế Hà Nội</v>
      </c>
      <c r="W658" s="17" t="s">
        <v>311</v>
      </c>
      <c r="X658" s="56" t="s">
        <v>312</v>
      </c>
      <c r="Y658" s="41" t="s">
        <v>313</v>
      </c>
      <c r="Z658" s="16"/>
      <c r="AA658" s="21" t="e">
        <f>VLOOKUP(W658,#REF!,2,0)</f>
        <v>#REF!</v>
      </c>
      <c r="AB658" s="16"/>
    </row>
    <row r="659" spans="1:28" ht="36">
      <c r="A659" s="38">
        <v>14</v>
      </c>
      <c r="B659" s="38" t="s">
        <v>40</v>
      </c>
      <c r="C659" s="17" t="str">
        <f>VLOOKUP(B659,G2.PL1!$C$10:$D$34,2,0)</f>
        <v>OCID</v>
      </c>
      <c r="D659" s="17" t="str">
        <f>VLOOKUP($B659,G2.PL1!$C$10:$E$34,3,0)</f>
        <v>Omeprazole (dạng hạt bao tan trong ruột)</v>
      </c>
      <c r="E659" s="17" t="str">
        <f>VLOOKUP($B659,G2.PL1!$C$10:$F$34,4,0)</f>
        <v>20mg</v>
      </c>
      <c r="F659" s="17" t="str">
        <f>VLOOKUP($B659,G2.PL1!$C$10:$AF$35,5,0)</f>
        <v>Uống</v>
      </c>
      <c r="G659" s="17" t="str">
        <f>VLOOKUP($B659,G2.PL1!$C$10:$AF$35,6,0)</f>
        <v>Viên nang cứng</v>
      </c>
      <c r="H659" s="17" t="str">
        <f>VLOOKUP($B659,G2.PL1!$C$10:$AF$35,7,0)</f>
        <v>Hộp 10 vỉ x 10 viên</v>
      </c>
      <c r="I659" s="38" t="s">
        <v>13</v>
      </c>
      <c r="J659" s="17" t="str">
        <f>VLOOKUP($B659,G2.PL1!$C$10:$AF$35,9,0)</f>
        <v>36 tháng</v>
      </c>
      <c r="K659" s="17" t="str">
        <f>VLOOKUP($B659,G2.PL1!$C$10:$AF$35,10,0)</f>
        <v>VN-10166-10</v>
      </c>
      <c r="L659" s="17" t="str">
        <f>VLOOKUP($B659,G2.PL1!$C$10:$AF$35,11,0)</f>
        <v>Cadila Healthcare Ltd.</v>
      </c>
      <c r="M659" s="17" t="str">
        <f>VLOOKUP($B659,G2.PL1!$C$10:$AF$35,12,0)</f>
        <v>Ấn Độ</v>
      </c>
      <c r="N659" s="17" t="str">
        <f>VLOOKUP($B659,G2.PL1!$C$10:$AF$35,13,0)</f>
        <v>Viên</v>
      </c>
      <c r="O659" s="39">
        <v>2800</v>
      </c>
      <c r="P659" s="39">
        <v>2900</v>
      </c>
      <c r="Q659" s="39">
        <v>2300</v>
      </c>
      <c r="R659" s="39">
        <v>4800</v>
      </c>
      <c r="S659" s="40">
        <v>12800</v>
      </c>
      <c r="T659" s="19">
        <f>VLOOKUP($B659,G2.PL1!$C$10:$AF$35,17,0)</f>
        <v>215</v>
      </c>
      <c r="U659" s="18">
        <f t="shared" si="20"/>
        <v>2752000</v>
      </c>
      <c r="V659" s="19" t="str">
        <f>VLOOKUP($B659,G2.PL1!$C$10:$AF$35,30,0)</f>
        <v>Công ty Cổ phần Dược phẩm Thiết bị Y tế Hà Nội</v>
      </c>
      <c r="W659" s="17" t="s">
        <v>411</v>
      </c>
      <c r="X659" s="56" t="s">
        <v>312</v>
      </c>
      <c r="Y659" s="41" t="s">
        <v>412</v>
      </c>
      <c r="Z659" s="16"/>
      <c r="AA659" s="21" t="e">
        <f>VLOOKUP(W659,#REF!,2,0)</f>
        <v>#REF!</v>
      </c>
      <c r="AB659" s="16"/>
    </row>
    <row r="660" spans="1:28" ht="36">
      <c r="A660" s="38">
        <v>14</v>
      </c>
      <c r="B660" s="38" t="s">
        <v>40</v>
      </c>
      <c r="C660" s="17" t="str">
        <f>VLOOKUP(B660,G2.PL1!$C$10:$D$34,2,0)</f>
        <v>OCID</v>
      </c>
      <c r="D660" s="17" t="str">
        <f>VLOOKUP($B660,G2.PL1!$C$10:$E$34,3,0)</f>
        <v>Omeprazole (dạng hạt bao tan trong ruột)</v>
      </c>
      <c r="E660" s="17" t="str">
        <f>VLOOKUP($B660,G2.PL1!$C$10:$F$34,4,0)</f>
        <v>20mg</v>
      </c>
      <c r="F660" s="17" t="str">
        <f>VLOOKUP($B660,G2.PL1!$C$10:$AF$35,5,0)</f>
        <v>Uống</v>
      </c>
      <c r="G660" s="17" t="str">
        <f>VLOOKUP($B660,G2.PL1!$C$10:$AF$35,6,0)</f>
        <v>Viên nang cứng</v>
      </c>
      <c r="H660" s="17" t="str">
        <f>VLOOKUP($B660,G2.PL1!$C$10:$AF$35,7,0)</f>
        <v>Hộp 10 vỉ x 10 viên</v>
      </c>
      <c r="I660" s="38" t="s">
        <v>13</v>
      </c>
      <c r="J660" s="17" t="str">
        <f>VLOOKUP($B660,G2.PL1!$C$10:$AF$35,9,0)</f>
        <v>36 tháng</v>
      </c>
      <c r="K660" s="17" t="str">
        <f>VLOOKUP($B660,G2.PL1!$C$10:$AF$35,10,0)</f>
        <v>VN-10166-10</v>
      </c>
      <c r="L660" s="17" t="str">
        <f>VLOOKUP($B660,G2.PL1!$C$10:$AF$35,11,0)</f>
        <v>Cadila Healthcare Ltd.</v>
      </c>
      <c r="M660" s="17" t="str">
        <f>VLOOKUP($B660,G2.PL1!$C$10:$AF$35,12,0)</f>
        <v>Ấn Độ</v>
      </c>
      <c r="N660" s="17" t="str">
        <f>VLOOKUP($B660,G2.PL1!$C$10:$AF$35,13,0)</f>
        <v>Viên</v>
      </c>
      <c r="O660" s="39">
        <v>50</v>
      </c>
      <c r="P660" s="39">
        <v>50</v>
      </c>
      <c r="Q660" s="39">
        <v>50</v>
      </c>
      <c r="R660" s="39">
        <v>50</v>
      </c>
      <c r="S660" s="40">
        <v>200</v>
      </c>
      <c r="T660" s="19">
        <f>VLOOKUP($B660,G2.PL1!$C$10:$AF$35,17,0)</f>
        <v>215</v>
      </c>
      <c r="U660" s="18">
        <f t="shared" si="20"/>
        <v>43000</v>
      </c>
      <c r="V660" s="19" t="str">
        <f>VLOOKUP($B660,G2.PL1!$C$10:$AF$35,30,0)</f>
        <v>Công ty Cổ phần Dược phẩm Thiết bị Y tế Hà Nội</v>
      </c>
      <c r="W660" s="17" t="s">
        <v>322</v>
      </c>
      <c r="X660" s="56" t="s">
        <v>312</v>
      </c>
      <c r="Y660" s="41" t="s">
        <v>323</v>
      </c>
      <c r="Z660" s="16"/>
      <c r="AA660" s="21" t="e">
        <f>VLOOKUP(W660,#REF!,2,0)</f>
        <v>#REF!</v>
      </c>
      <c r="AB660" s="16"/>
    </row>
    <row r="661" spans="1:28" ht="36">
      <c r="A661" s="38">
        <v>14</v>
      </c>
      <c r="B661" s="38" t="s">
        <v>40</v>
      </c>
      <c r="C661" s="17" t="str">
        <f>VLOOKUP(B661,G2.PL1!$C$10:$D$34,2,0)</f>
        <v>OCID</v>
      </c>
      <c r="D661" s="17" t="str">
        <f>VLOOKUP($B661,G2.PL1!$C$10:$E$34,3,0)</f>
        <v>Omeprazole (dạng hạt bao tan trong ruột)</v>
      </c>
      <c r="E661" s="17" t="str">
        <f>VLOOKUP($B661,G2.PL1!$C$10:$F$34,4,0)</f>
        <v>20mg</v>
      </c>
      <c r="F661" s="17" t="str">
        <f>VLOOKUP($B661,G2.PL1!$C$10:$AF$35,5,0)</f>
        <v>Uống</v>
      </c>
      <c r="G661" s="17" t="str">
        <f>VLOOKUP($B661,G2.PL1!$C$10:$AF$35,6,0)</f>
        <v>Viên nang cứng</v>
      </c>
      <c r="H661" s="17" t="str">
        <f>VLOOKUP($B661,G2.PL1!$C$10:$AF$35,7,0)</f>
        <v>Hộp 10 vỉ x 10 viên</v>
      </c>
      <c r="I661" s="38" t="s">
        <v>13</v>
      </c>
      <c r="J661" s="17" t="str">
        <f>VLOOKUP($B661,G2.PL1!$C$10:$AF$35,9,0)</f>
        <v>36 tháng</v>
      </c>
      <c r="K661" s="17" t="str">
        <f>VLOOKUP($B661,G2.PL1!$C$10:$AF$35,10,0)</f>
        <v>VN-10166-10</v>
      </c>
      <c r="L661" s="17" t="str">
        <f>VLOOKUP($B661,G2.PL1!$C$10:$AF$35,11,0)</f>
        <v>Cadila Healthcare Ltd.</v>
      </c>
      <c r="M661" s="17" t="str">
        <f>VLOOKUP($B661,G2.PL1!$C$10:$AF$35,12,0)</f>
        <v>Ấn Độ</v>
      </c>
      <c r="N661" s="17" t="str">
        <f>VLOOKUP($B661,G2.PL1!$C$10:$AF$35,13,0)</f>
        <v>Viên</v>
      </c>
      <c r="O661" s="39">
        <v>5500</v>
      </c>
      <c r="P661" s="39">
        <v>5500</v>
      </c>
      <c r="Q661" s="39">
        <v>5500</v>
      </c>
      <c r="R661" s="39">
        <v>5500</v>
      </c>
      <c r="S661" s="40">
        <v>22000</v>
      </c>
      <c r="T661" s="19">
        <f>VLOOKUP($B661,G2.PL1!$C$10:$AF$35,17,0)</f>
        <v>215</v>
      </c>
      <c r="U661" s="18">
        <f t="shared" si="20"/>
        <v>4730000</v>
      </c>
      <c r="V661" s="19" t="str">
        <f>VLOOKUP($B661,G2.PL1!$C$10:$AF$35,30,0)</f>
        <v>Công ty Cổ phần Dược phẩm Thiết bị Y tế Hà Nội</v>
      </c>
      <c r="W661" s="17" t="s">
        <v>708</v>
      </c>
      <c r="X661" s="56" t="s">
        <v>312</v>
      </c>
      <c r="Y661" s="41" t="s">
        <v>709</v>
      </c>
      <c r="Z661" s="16"/>
      <c r="AA661" s="21" t="e">
        <f>VLOOKUP(W661,#REF!,2,0)</f>
        <v>#REF!</v>
      </c>
      <c r="AB661" s="16"/>
    </row>
    <row r="662" spans="1:28" ht="36">
      <c r="A662" s="38">
        <v>14</v>
      </c>
      <c r="B662" s="38" t="s">
        <v>40</v>
      </c>
      <c r="C662" s="17" t="str">
        <f>VLOOKUP(B662,G2.PL1!$C$10:$D$34,2,0)</f>
        <v>OCID</v>
      </c>
      <c r="D662" s="17" t="str">
        <f>VLOOKUP($B662,G2.PL1!$C$10:$E$34,3,0)</f>
        <v>Omeprazole (dạng hạt bao tan trong ruột)</v>
      </c>
      <c r="E662" s="17" t="str">
        <f>VLOOKUP($B662,G2.PL1!$C$10:$F$34,4,0)</f>
        <v>20mg</v>
      </c>
      <c r="F662" s="17" t="str">
        <f>VLOOKUP($B662,G2.PL1!$C$10:$AF$35,5,0)</f>
        <v>Uống</v>
      </c>
      <c r="G662" s="17" t="str">
        <f>VLOOKUP($B662,G2.PL1!$C$10:$AF$35,6,0)</f>
        <v>Viên nang cứng</v>
      </c>
      <c r="H662" s="17" t="str">
        <f>VLOOKUP($B662,G2.PL1!$C$10:$AF$35,7,0)</f>
        <v>Hộp 10 vỉ x 10 viên</v>
      </c>
      <c r="I662" s="38" t="s">
        <v>13</v>
      </c>
      <c r="J662" s="17" t="str">
        <f>VLOOKUP($B662,G2.PL1!$C$10:$AF$35,9,0)</f>
        <v>36 tháng</v>
      </c>
      <c r="K662" s="17" t="str">
        <f>VLOOKUP($B662,G2.PL1!$C$10:$AF$35,10,0)</f>
        <v>VN-10166-10</v>
      </c>
      <c r="L662" s="17" t="str">
        <f>VLOOKUP($B662,G2.PL1!$C$10:$AF$35,11,0)</f>
        <v>Cadila Healthcare Ltd.</v>
      </c>
      <c r="M662" s="17" t="str">
        <f>VLOOKUP($B662,G2.PL1!$C$10:$AF$35,12,0)</f>
        <v>Ấn Độ</v>
      </c>
      <c r="N662" s="17" t="str">
        <f>VLOOKUP($B662,G2.PL1!$C$10:$AF$35,13,0)</f>
        <v>Viên</v>
      </c>
      <c r="O662" s="39">
        <v>500</v>
      </c>
      <c r="P662" s="39">
        <v>500</v>
      </c>
      <c r="Q662" s="39">
        <v>500</v>
      </c>
      <c r="R662" s="39">
        <v>500</v>
      </c>
      <c r="S662" s="40">
        <v>2000</v>
      </c>
      <c r="T662" s="19">
        <f>VLOOKUP($B662,G2.PL1!$C$10:$AF$35,17,0)</f>
        <v>215</v>
      </c>
      <c r="U662" s="18">
        <f t="shared" si="20"/>
        <v>430000</v>
      </c>
      <c r="V662" s="19" t="str">
        <f>VLOOKUP($B662,G2.PL1!$C$10:$AF$35,30,0)</f>
        <v>Công ty Cổ phần Dược phẩm Thiết bị Y tế Hà Nội</v>
      </c>
      <c r="W662" s="17" t="s">
        <v>417</v>
      </c>
      <c r="X662" s="56" t="s">
        <v>312</v>
      </c>
      <c r="Y662" s="41" t="s">
        <v>418</v>
      </c>
      <c r="Z662" s="16"/>
      <c r="AA662" s="21" t="e">
        <f>VLOOKUP(W662,#REF!,2,0)</f>
        <v>#REF!</v>
      </c>
      <c r="AB662" s="16"/>
    </row>
    <row r="663" spans="1:28" ht="36">
      <c r="A663" s="38">
        <v>14</v>
      </c>
      <c r="B663" s="38" t="s">
        <v>40</v>
      </c>
      <c r="C663" s="17" t="str">
        <f>VLOOKUP(B663,G2.PL1!$C$10:$D$34,2,0)</f>
        <v>OCID</v>
      </c>
      <c r="D663" s="17" t="str">
        <f>VLOOKUP($B663,G2.PL1!$C$10:$E$34,3,0)</f>
        <v>Omeprazole (dạng hạt bao tan trong ruột)</v>
      </c>
      <c r="E663" s="17" t="str">
        <f>VLOOKUP($B663,G2.PL1!$C$10:$F$34,4,0)</f>
        <v>20mg</v>
      </c>
      <c r="F663" s="17" t="str">
        <f>VLOOKUP($B663,G2.PL1!$C$10:$AF$35,5,0)</f>
        <v>Uống</v>
      </c>
      <c r="G663" s="17" t="str">
        <f>VLOOKUP($B663,G2.PL1!$C$10:$AF$35,6,0)</f>
        <v>Viên nang cứng</v>
      </c>
      <c r="H663" s="17" t="str">
        <f>VLOOKUP($B663,G2.PL1!$C$10:$AF$35,7,0)</f>
        <v>Hộp 10 vỉ x 10 viên</v>
      </c>
      <c r="I663" s="38" t="s">
        <v>13</v>
      </c>
      <c r="J663" s="17" t="str">
        <f>VLOOKUP($B663,G2.PL1!$C$10:$AF$35,9,0)</f>
        <v>36 tháng</v>
      </c>
      <c r="K663" s="17" t="str">
        <f>VLOOKUP($B663,G2.PL1!$C$10:$AF$35,10,0)</f>
        <v>VN-10166-10</v>
      </c>
      <c r="L663" s="17" t="str">
        <f>VLOOKUP($B663,G2.PL1!$C$10:$AF$35,11,0)</f>
        <v>Cadila Healthcare Ltd.</v>
      </c>
      <c r="M663" s="17" t="str">
        <f>VLOOKUP($B663,G2.PL1!$C$10:$AF$35,12,0)</f>
        <v>Ấn Độ</v>
      </c>
      <c r="N663" s="17" t="str">
        <f>VLOOKUP($B663,G2.PL1!$C$10:$AF$35,13,0)</f>
        <v>Viên</v>
      </c>
      <c r="O663" s="39">
        <v>27000</v>
      </c>
      <c r="P663" s="39">
        <v>27000</v>
      </c>
      <c r="Q663" s="39">
        <v>27000</v>
      </c>
      <c r="R663" s="39">
        <v>27000</v>
      </c>
      <c r="S663" s="40">
        <v>108000</v>
      </c>
      <c r="T663" s="19">
        <f>VLOOKUP($B663,G2.PL1!$C$10:$AF$35,17,0)</f>
        <v>215</v>
      </c>
      <c r="U663" s="18">
        <f t="shared" si="20"/>
        <v>23220000</v>
      </c>
      <c r="V663" s="19" t="str">
        <f>VLOOKUP($B663,G2.PL1!$C$10:$AF$35,30,0)</f>
        <v>Công ty Cổ phần Dược phẩm Thiết bị Y tế Hà Nội</v>
      </c>
      <c r="W663" s="17" t="s">
        <v>328</v>
      </c>
      <c r="X663" s="56" t="s">
        <v>312</v>
      </c>
      <c r="Y663" s="41" t="s">
        <v>329</v>
      </c>
      <c r="Z663" s="16"/>
      <c r="AA663" s="21" t="e">
        <f>VLOOKUP(W663,#REF!,2,0)</f>
        <v>#REF!</v>
      </c>
      <c r="AB663" s="16"/>
    </row>
    <row r="664" spans="1:28" ht="36">
      <c r="A664" s="38">
        <v>14</v>
      </c>
      <c r="B664" s="38" t="s">
        <v>40</v>
      </c>
      <c r="C664" s="17" t="str">
        <f>VLOOKUP(B664,G2.PL1!$C$10:$D$34,2,0)</f>
        <v>OCID</v>
      </c>
      <c r="D664" s="17" t="str">
        <f>VLOOKUP($B664,G2.PL1!$C$10:$E$34,3,0)</f>
        <v>Omeprazole (dạng hạt bao tan trong ruột)</v>
      </c>
      <c r="E664" s="17" t="str">
        <f>VLOOKUP($B664,G2.PL1!$C$10:$F$34,4,0)</f>
        <v>20mg</v>
      </c>
      <c r="F664" s="17" t="str">
        <f>VLOOKUP($B664,G2.PL1!$C$10:$AF$35,5,0)</f>
        <v>Uống</v>
      </c>
      <c r="G664" s="17" t="str">
        <f>VLOOKUP($B664,G2.PL1!$C$10:$AF$35,6,0)</f>
        <v>Viên nang cứng</v>
      </c>
      <c r="H664" s="17" t="str">
        <f>VLOOKUP($B664,G2.PL1!$C$10:$AF$35,7,0)</f>
        <v>Hộp 10 vỉ x 10 viên</v>
      </c>
      <c r="I664" s="38" t="s">
        <v>13</v>
      </c>
      <c r="J664" s="17" t="str">
        <f>VLOOKUP($B664,G2.PL1!$C$10:$AF$35,9,0)</f>
        <v>36 tháng</v>
      </c>
      <c r="K664" s="17" t="str">
        <f>VLOOKUP($B664,G2.PL1!$C$10:$AF$35,10,0)</f>
        <v>VN-10166-10</v>
      </c>
      <c r="L664" s="17" t="str">
        <f>VLOOKUP($B664,G2.PL1!$C$10:$AF$35,11,0)</f>
        <v>Cadila Healthcare Ltd.</v>
      </c>
      <c r="M664" s="17" t="str">
        <f>VLOOKUP($B664,G2.PL1!$C$10:$AF$35,12,0)</f>
        <v>Ấn Độ</v>
      </c>
      <c r="N664" s="17" t="str">
        <f>VLOOKUP($B664,G2.PL1!$C$10:$AF$35,13,0)</f>
        <v>Viên</v>
      </c>
      <c r="O664" s="39">
        <v>1917</v>
      </c>
      <c r="P664" s="39">
        <v>1917</v>
      </c>
      <c r="Q664" s="39">
        <v>1917</v>
      </c>
      <c r="R664" s="39">
        <v>1917</v>
      </c>
      <c r="S664" s="40">
        <v>7668</v>
      </c>
      <c r="T664" s="19">
        <f>VLOOKUP($B664,G2.PL1!$C$10:$AF$35,17,0)</f>
        <v>215</v>
      </c>
      <c r="U664" s="18">
        <f t="shared" si="20"/>
        <v>1648620</v>
      </c>
      <c r="V664" s="19" t="str">
        <f>VLOOKUP($B664,G2.PL1!$C$10:$AF$35,30,0)</f>
        <v>Công ty Cổ phần Dược phẩm Thiết bị Y tế Hà Nội</v>
      </c>
      <c r="W664" s="17" t="s">
        <v>155</v>
      </c>
      <c r="X664" s="56" t="s">
        <v>290</v>
      </c>
      <c r="Y664" s="41" t="s">
        <v>421</v>
      </c>
      <c r="Z664" s="16"/>
      <c r="AA664" s="21" t="e">
        <f>VLOOKUP(W664,#REF!,2,0)</f>
        <v>#REF!</v>
      </c>
      <c r="AB664" s="16"/>
    </row>
    <row r="665" spans="1:28" ht="36">
      <c r="A665" s="38">
        <v>14</v>
      </c>
      <c r="B665" s="38" t="s">
        <v>40</v>
      </c>
      <c r="C665" s="17" t="str">
        <f>VLOOKUP(B665,G2.PL1!$C$10:$D$34,2,0)</f>
        <v>OCID</v>
      </c>
      <c r="D665" s="17" t="str">
        <f>VLOOKUP($B665,G2.PL1!$C$10:$E$34,3,0)</f>
        <v>Omeprazole (dạng hạt bao tan trong ruột)</v>
      </c>
      <c r="E665" s="17" t="str">
        <f>VLOOKUP($B665,G2.PL1!$C$10:$F$34,4,0)</f>
        <v>20mg</v>
      </c>
      <c r="F665" s="17" t="str">
        <f>VLOOKUP($B665,G2.PL1!$C$10:$AF$35,5,0)</f>
        <v>Uống</v>
      </c>
      <c r="G665" s="17" t="str">
        <f>VLOOKUP($B665,G2.PL1!$C$10:$AF$35,6,0)</f>
        <v>Viên nang cứng</v>
      </c>
      <c r="H665" s="17" t="str">
        <f>VLOOKUP($B665,G2.PL1!$C$10:$AF$35,7,0)</f>
        <v>Hộp 10 vỉ x 10 viên</v>
      </c>
      <c r="I665" s="38" t="s">
        <v>13</v>
      </c>
      <c r="J665" s="17" t="str">
        <f>VLOOKUP($B665,G2.PL1!$C$10:$AF$35,9,0)</f>
        <v>36 tháng</v>
      </c>
      <c r="K665" s="17" t="str">
        <f>VLOOKUP($B665,G2.PL1!$C$10:$AF$35,10,0)</f>
        <v>VN-10166-10</v>
      </c>
      <c r="L665" s="17" t="str">
        <f>VLOOKUP($B665,G2.PL1!$C$10:$AF$35,11,0)</f>
        <v>Cadila Healthcare Ltd.</v>
      </c>
      <c r="M665" s="17" t="str">
        <f>VLOOKUP($B665,G2.PL1!$C$10:$AF$35,12,0)</f>
        <v>Ấn Độ</v>
      </c>
      <c r="N665" s="17" t="str">
        <f>VLOOKUP($B665,G2.PL1!$C$10:$AF$35,13,0)</f>
        <v>Viên</v>
      </c>
      <c r="O665" s="39">
        <v>16500</v>
      </c>
      <c r="P665" s="39">
        <v>16500</v>
      </c>
      <c r="Q665" s="39">
        <v>16500</v>
      </c>
      <c r="R665" s="39">
        <v>16500</v>
      </c>
      <c r="S665" s="40">
        <v>66000</v>
      </c>
      <c r="T665" s="19">
        <f>VLOOKUP($B665,G2.PL1!$C$10:$AF$35,17,0)</f>
        <v>215</v>
      </c>
      <c r="U665" s="18">
        <f t="shared" si="20"/>
        <v>14190000</v>
      </c>
      <c r="V665" s="19" t="str">
        <f>VLOOKUP($B665,G2.PL1!$C$10:$AF$35,30,0)</f>
        <v>Công ty Cổ phần Dược phẩm Thiết bị Y tế Hà Nội</v>
      </c>
      <c r="W665" s="17" t="s">
        <v>424</v>
      </c>
      <c r="X665" s="56" t="s">
        <v>290</v>
      </c>
      <c r="Y665" s="41" t="s">
        <v>425</v>
      </c>
      <c r="Z665" s="16"/>
      <c r="AA665" s="21" t="e">
        <f>VLOOKUP(W665,#REF!,2,0)</f>
        <v>#REF!</v>
      </c>
      <c r="AB665" s="16"/>
    </row>
    <row r="666" spans="1:28" ht="36">
      <c r="A666" s="38">
        <v>14</v>
      </c>
      <c r="B666" s="38" t="s">
        <v>40</v>
      </c>
      <c r="C666" s="17" t="str">
        <f>VLOOKUP(B666,G2.PL1!$C$10:$D$34,2,0)</f>
        <v>OCID</v>
      </c>
      <c r="D666" s="17" t="str">
        <f>VLOOKUP($B666,G2.PL1!$C$10:$E$34,3,0)</f>
        <v>Omeprazole (dạng hạt bao tan trong ruột)</v>
      </c>
      <c r="E666" s="17" t="str">
        <f>VLOOKUP($B666,G2.PL1!$C$10:$F$34,4,0)</f>
        <v>20mg</v>
      </c>
      <c r="F666" s="17" t="str">
        <f>VLOOKUP($B666,G2.PL1!$C$10:$AF$35,5,0)</f>
        <v>Uống</v>
      </c>
      <c r="G666" s="17" t="str">
        <f>VLOOKUP($B666,G2.PL1!$C$10:$AF$35,6,0)</f>
        <v>Viên nang cứng</v>
      </c>
      <c r="H666" s="17" t="str">
        <f>VLOOKUP($B666,G2.PL1!$C$10:$AF$35,7,0)</f>
        <v>Hộp 10 vỉ x 10 viên</v>
      </c>
      <c r="I666" s="38" t="s">
        <v>13</v>
      </c>
      <c r="J666" s="17" t="str">
        <f>VLOOKUP($B666,G2.PL1!$C$10:$AF$35,9,0)</f>
        <v>36 tháng</v>
      </c>
      <c r="K666" s="17" t="str">
        <f>VLOOKUP($B666,G2.PL1!$C$10:$AF$35,10,0)</f>
        <v>VN-10166-10</v>
      </c>
      <c r="L666" s="17" t="str">
        <f>VLOOKUP($B666,G2.PL1!$C$10:$AF$35,11,0)</f>
        <v>Cadila Healthcare Ltd.</v>
      </c>
      <c r="M666" s="17" t="str">
        <f>VLOOKUP($B666,G2.PL1!$C$10:$AF$35,12,0)</f>
        <v>Ấn Độ</v>
      </c>
      <c r="N666" s="17" t="str">
        <f>VLOOKUP($B666,G2.PL1!$C$10:$AF$35,13,0)</f>
        <v>Viên</v>
      </c>
      <c r="O666" s="39">
        <v>1000</v>
      </c>
      <c r="P666" s="39">
        <v>1000</v>
      </c>
      <c r="Q666" s="39">
        <v>1000</v>
      </c>
      <c r="R666" s="39">
        <v>1000</v>
      </c>
      <c r="S666" s="40">
        <v>4000</v>
      </c>
      <c r="T666" s="19">
        <f>VLOOKUP($B666,G2.PL1!$C$10:$AF$35,17,0)</f>
        <v>215</v>
      </c>
      <c r="U666" s="18">
        <f t="shared" si="20"/>
        <v>860000</v>
      </c>
      <c r="V666" s="19" t="str">
        <f>VLOOKUP($B666,G2.PL1!$C$10:$AF$35,30,0)</f>
        <v>Công ty Cổ phần Dược phẩm Thiết bị Y tế Hà Nội</v>
      </c>
      <c r="W666" s="17" t="s">
        <v>710</v>
      </c>
      <c r="X666" s="56" t="s">
        <v>290</v>
      </c>
      <c r="Y666" s="41" t="s">
        <v>711</v>
      </c>
      <c r="Z666" s="16"/>
      <c r="AA666" s="21" t="e">
        <f>VLOOKUP(W666,#REF!,2,0)</f>
        <v>#REF!</v>
      </c>
      <c r="AB666" s="16"/>
    </row>
    <row r="667" spans="1:28" ht="36">
      <c r="A667" s="38">
        <v>14</v>
      </c>
      <c r="B667" s="38" t="s">
        <v>40</v>
      </c>
      <c r="C667" s="17" t="str">
        <f>VLOOKUP(B667,G2.PL1!$C$10:$D$34,2,0)</f>
        <v>OCID</v>
      </c>
      <c r="D667" s="17" t="str">
        <f>VLOOKUP($B667,G2.PL1!$C$10:$E$34,3,0)</f>
        <v>Omeprazole (dạng hạt bao tan trong ruột)</v>
      </c>
      <c r="E667" s="17" t="str">
        <f>VLOOKUP($B667,G2.PL1!$C$10:$F$34,4,0)</f>
        <v>20mg</v>
      </c>
      <c r="F667" s="17" t="str">
        <f>VLOOKUP($B667,G2.PL1!$C$10:$AF$35,5,0)</f>
        <v>Uống</v>
      </c>
      <c r="G667" s="17" t="str">
        <f>VLOOKUP($B667,G2.PL1!$C$10:$AF$35,6,0)</f>
        <v>Viên nang cứng</v>
      </c>
      <c r="H667" s="17" t="str">
        <f>VLOOKUP($B667,G2.PL1!$C$10:$AF$35,7,0)</f>
        <v>Hộp 10 vỉ x 10 viên</v>
      </c>
      <c r="I667" s="38" t="s">
        <v>13</v>
      </c>
      <c r="J667" s="17" t="str">
        <f>VLOOKUP($B667,G2.PL1!$C$10:$AF$35,9,0)</f>
        <v>36 tháng</v>
      </c>
      <c r="K667" s="17" t="str">
        <f>VLOOKUP($B667,G2.PL1!$C$10:$AF$35,10,0)</f>
        <v>VN-10166-10</v>
      </c>
      <c r="L667" s="17" t="str">
        <f>VLOOKUP($B667,G2.PL1!$C$10:$AF$35,11,0)</f>
        <v>Cadila Healthcare Ltd.</v>
      </c>
      <c r="M667" s="17" t="str">
        <f>VLOOKUP($B667,G2.PL1!$C$10:$AF$35,12,0)</f>
        <v>Ấn Độ</v>
      </c>
      <c r="N667" s="17" t="str">
        <f>VLOOKUP($B667,G2.PL1!$C$10:$AF$35,13,0)</f>
        <v>Viên</v>
      </c>
      <c r="O667" s="39">
        <v>4500</v>
      </c>
      <c r="P667" s="39">
        <v>4500</v>
      </c>
      <c r="Q667" s="39">
        <v>4500</v>
      </c>
      <c r="R667" s="39">
        <v>4500</v>
      </c>
      <c r="S667" s="40">
        <v>18000</v>
      </c>
      <c r="T667" s="19">
        <f>VLOOKUP($B667,G2.PL1!$C$10:$AF$35,17,0)</f>
        <v>215</v>
      </c>
      <c r="U667" s="18">
        <f t="shared" si="20"/>
        <v>3870000</v>
      </c>
      <c r="V667" s="19" t="str">
        <f>VLOOKUP($B667,G2.PL1!$C$10:$AF$35,30,0)</f>
        <v>Công ty Cổ phần Dược phẩm Thiết bị Y tế Hà Nội</v>
      </c>
      <c r="W667" s="17" t="s">
        <v>796</v>
      </c>
      <c r="X667" s="56" t="s">
        <v>290</v>
      </c>
      <c r="Y667" s="41" t="s">
        <v>797</v>
      </c>
      <c r="Z667" s="16"/>
      <c r="AA667" s="21" t="e">
        <f>VLOOKUP(W667,#REF!,2,0)</f>
        <v>#REF!</v>
      </c>
      <c r="AB667" s="16"/>
    </row>
    <row r="668" spans="1:28" ht="36">
      <c r="A668" s="38">
        <v>14</v>
      </c>
      <c r="B668" s="38" t="s">
        <v>40</v>
      </c>
      <c r="C668" s="17" t="str">
        <f>VLOOKUP(B668,G2.PL1!$C$10:$D$34,2,0)</f>
        <v>OCID</v>
      </c>
      <c r="D668" s="17" t="str">
        <f>VLOOKUP($B668,G2.PL1!$C$10:$E$34,3,0)</f>
        <v>Omeprazole (dạng hạt bao tan trong ruột)</v>
      </c>
      <c r="E668" s="17" t="str">
        <f>VLOOKUP($B668,G2.PL1!$C$10:$F$34,4,0)</f>
        <v>20mg</v>
      </c>
      <c r="F668" s="17" t="str">
        <f>VLOOKUP($B668,G2.PL1!$C$10:$AF$35,5,0)</f>
        <v>Uống</v>
      </c>
      <c r="G668" s="17" t="str">
        <f>VLOOKUP($B668,G2.PL1!$C$10:$AF$35,6,0)</f>
        <v>Viên nang cứng</v>
      </c>
      <c r="H668" s="17" t="str">
        <f>VLOOKUP($B668,G2.PL1!$C$10:$AF$35,7,0)</f>
        <v>Hộp 10 vỉ x 10 viên</v>
      </c>
      <c r="I668" s="38" t="s">
        <v>13</v>
      </c>
      <c r="J668" s="17" t="str">
        <f>VLOOKUP($B668,G2.PL1!$C$10:$AF$35,9,0)</f>
        <v>36 tháng</v>
      </c>
      <c r="K668" s="17" t="str">
        <f>VLOOKUP($B668,G2.PL1!$C$10:$AF$35,10,0)</f>
        <v>VN-10166-10</v>
      </c>
      <c r="L668" s="17" t="str">
        <f>VLOOKUP($B668,G2.PL1!$C$10:$AF$35,11,0)</f>
        <v>Cadila Healthcare Ltd.</v>
      </c>
      <c r="M668" s="17" t="str">
        <f>VLOOKUP($B668,G2.PL1!$C$10:$AF$35,12,0)</f>
        <v>Ấn Độ</v>
      </c>
      <c r="N668" s="17" t="str">
        <f>VLOOKUP($B668,G2.PL1!$C$10:$AF$35,13,0)</f>
        <v>Viên</v>
      </c>
      <c r="O668" s="39">
        <v>5000</v>
      </c>
      <c r="P668" s="39">
        <v>5000</v>
      </c>
      <c r="Q668" s="39">
        <v>5000</v>
      </c>
      <c r="R668" s="39">
        <v>5000</v>
      </c>
      <c r="S668" s="40">
        <v>20000</v>
      </c>
      <c r="T668" s="19">
        <f>VLOOKUP($B668,G2.PL1!$C$10:$AF$35,17,0)</f>
        <v>215</v>
      </c>
      <c r="U668" s="18">
        <f t="shared" si="20"/>
        <v>4300000</v>
      </c>
      <c r="V668" s="19" t="str">
        <f>VLOOKUP($B668,G2.PL1!$C$10:$AF$35,30,0)</f>
        <v>Công ty Cổ phần Dược phẩm Thiết bị Y tế Hà Nội</v>
      </c>
      <c r="W668" s="17" t="s">
        <v>382</v>
      </c>
      <c r="X668" s="56" t="s">
        <v>290</v>
      </c>
      <c r="Y668" s="41" t="s">
        <v>383</v>
      </c>
      <c r="Z668" s="16"/>
      <c r="AA668" s="21" t="e">
        <f>VLOOKUP(W668,#REF!,2,0)</f>
        <v>#REF!</v>
      </c>
      <c r="AB668" s="16"/>
    </row>
    <row r="669" spans="1:28" ht="36">
      <c r="A669" s="38">
        <v>14</v>
      </c>
      <c r="B669" s="38" t="s">
        <v>40</v>
      </c>
      <c r="C669" s="17" t="str">
        <f>VLOOKUP(B669,G2.PL1!$C$10:$D$34,2,0)</f>
        <v>OCID</v>
      </c>
      <c r="D669" s="17" t="str">
        <f>VLOOKUP($B669,G2.PL1!$C$10:$E$34,3,0)</f>
        <v>Omeprazole (dạng hạt bao tan trong ruột)</v>
      </c>
      <c r="E669" s="17" t="str">
        <f>VLOOKUP($B669,G2.PL1!$C$10:$F$34,4,0)</f>
        <v>20mg</v>
      </c>
      <c r="F669" s="17" t="str">
        <f>VLOOKUP($B669,G2.PL1!$C$10:$AF$35,5,0)</f>
        <v>Uống</v>
      </c>
      <c r="G669" s="17" t="str">
        <f>VLOOKUP($B669,G2.PL1!$C$10:$AF$35,6,0)</f>
        <v>Viên nang cứng</v>
      </c>
      <c r="H669" s="17" t="str">
        <f>VLOOKUP($B669,G2.PL1!$C$10:$AF$35,7,0)</f>
        <v>Hộp 10 vỉ x 10 viên</v>
      </c>
      <c r="I669" s="38" t="s">
        <v>13</v>
      </c>
      <c r="J669" s="17" t="str">
        <f>VLOOKUP($B669,G2.PL1!$C$10:$AF$35,9,0)</f>
        <v>36 tháng</v>
      </c>
      <c r="K669" s="17" t="str">
        <f>VLOOKUP($B669,G2.PL1!$C$10:$AF$35,10,0)</f>
        <v>VN-10166-10</v>
      </c>
      <c r="L669" s="17" t="str">
        <f>VLOOKUP($B669,G2.PL1!$C$10:$AF$35,11,0)</f>
        <v>Cadila Healthcare Ltd.</v>
      </c>
      <c r="M669" s="17" t="str">
        <f>VLOOKUP($B669,G2.PL1!$C$10:$AF$35,12,0)</f>
        <v>Ấn Độ</v>
      </c>
      <c r="N669" s="17" t="str">
        <f>VLOOKUP($B669,G2.PL1!$C$10:$AF$35,13,0)</f>
        <v>Viên</v>
      </c>
      <c r="O669" s="39">
        <v>12000</v>
      </c>
      <c r="P669" s="39">
        <v>12000</v>
      </c>
      <c r="Q669" s="39">
        <v>12000</v>
      </c>
      <c r="R669" s="39">
        <v>12000</v>
      </c>
      <c r="S669" s="40">
        <v>48000</v>
      </c>
      <c r="T669" s="19">
        <f>VLOOKUP($B669,G2.PL1!$C$10:$AF$35,17,0)</f>
        <v>215</v>
      </c>
      <c r="U669" s="18">
        <f t="shared" si="20"/>
        <v>10320000</v>
      </c>
      <c r="V669" s="19" t="str">
        <f>VLOOKUP($B669,G2.PL1!$C$10:$AF$35,30,0)</f>
        <v>Công ty Cổ phần Dược phẩm Thiết bị Y tế Hà Nội</v>
      </c>
      <c r="W669" s="17" t="s">
        <v>293</v>
      </c>
      <c r="X669" s="56" t="s">
        <v>290</v>
      </c>
      <c r="Y669" s="41" t="s">
        <v>294</v>
      </c>
      <c r="Z669" s="16"/>
      <c r="AA669" s="21" t="e">
        <f>VLOOKUP(W669,#REF!,2,0)</f>
        <v>#REF!</v>
      </c>
      <c r="AB669" s="16"/>
    </row>
    <row r="670" spans="1:28" ht="36">
      <c r="A670" s="38">
        <v>14</v>
      </c>
      <c r="B670" s="38" t="s">
        <v>40</v>
      </c>
      <c r="C670" s="17" t="str">
        <f>VLOOKUP(B670,G2.PL1!$C$10:$D$34,2,0)</f>
        <v>OCID</v>
      </c>
      <c r="D670" s="17" t="str">
        <f>VLOOKUP($B670,G2.PL1!$C$10:$E$34,3,0)</f>
        <v>Omeprazole (dạng hạt bao tan trong ruột)</v>
      </c>
      <c r="E670" s="17" t="str">
        <f>VLOOKUP($B670,G2.PL1!$C$10:$F$34,4,0)</f>
        <v>20mg</v>
      </c>
      <c r="F670" s="17" t="str">
        <f>VLOOKUP($B670,G2.PL1!$C$10:$AF$35,5,0)</f>
        <v>Uống</v>
      </c>
      <c r="G670" s="17" t="str">
        <f>VLOOKUP($B670,G2.PL1!$C$10:$AF$35,6,0)</f>
        <v>Viên nang cứng</v>
      </c>
      <c r="H670" s="17" t="str">
        <f>VLOOKUP($B670,G2.PL1!$C$10:$AF$35,7,0)</f>
        <v>Hộp 10 vỉ x 10 viên</v>
      </c>
      <c r="I670" s="38" t="s">
        <v>13</v>
      </c>
      <c r="J670" s="17" t="str">
        <f>VLOOKUP($B670,G2.PL1!$C$10:$AF$35,9,0)</f>
        <v>36 tháng</v>
      </c>
      <c r="K670" s="17" t="str">
        <f>VLOOKUP($B670,G2.PL1!$C$10:$AF$35,10,0)</f>
        <v>VN-10166-10</v>
      </c>
      <c r="L670" s="17" t="str">
        <f>VLOOKUP($B670,G2.PL1!$C$10:$AF$35,11,0)</f>
        <v>Cadila Healthcare Ltd.</v>
      </c>
      <c r="M670" s="17" t="str">
        <f>VLOOKUP($B670,G2.PL1!$C$10:$AF$35,12,0)</f>
        <v>Ấn Độ</v>
      </c>
      <c r="N670" s="17" t="str">
        <f>VLOOKUP($B670,G2.PL1!$C$10:$AF$35,13,0)</f>
        <v>Viên</v>
      </c>
      <c r="O670" s="39">
        <v>15000</v>
      </c>
      <c r="P670" s="39">
        <v>15000</v>
      </c>
      <c r="Q670" s="39">
        <v>15000</v>
      </c>
      <c r="R670" s="39">
        <v>15000</v>
      </c>
      <c r="S670" s="40">
        <v>60000</v>
      </c>
      <c r="T670" s="19">
        <f>VLOOKUP($B670,G2.PL1!$C$10:$AF$35,17,0)</f>
        <v>215</v>
      </c>
      <c r="U670" s="18">
        <f t="shared" si="20"/>
        <v>12900000</v>
      </c>
      <c r="V670" s="19" t="str">
        <f>VLOOKUP($B670,G2.PL1!$C$10:$AF$35,30,0)</f>
        <v>Công ty Cổ phần Dược phẩm Thiết bị Y tế Hà Nội</v>
      </c>
      <c r="W670" s="17" t="s">
        <v>295</v>
      </c>
      <c r="X670" s="56" t="s">
        <v>290</v>
      </c>
      <c r="Y670" s="41" t="s">
        <v>296</v>
      </c>
      <c r="Z670" s="16"/>
      <c r="AA670" s="21" t="e">
        <f>VLOOKUP(W670,#REF!,2,0)</f>
        <v>#REF!</v>
      </c>
      <c r="AB670" s="16"/>
    </row>
    <row r="671" spans="1:28" ht="36">
      <c r="A671" s="38">
        <v>14</v>
      </c>
      <c r="B671" s="38" t="s">
        <v>40</v>
      </c>
      <c r="C671" s="17" t="str">
        <f>VLOOKUP(B671,G2.PL1!$C$10:$D$34,2,0)</f>
        <v>OCID</v>
      </c>
      <c r="D671" s="17" t="str">
        <f>VLOOKUP($B671,G2.PL1!$C$10:$E$34,3,0)</f>
        <v>Omeprazole (dạng hạt bao tan trong ruột)</v>
      </c>
      <c r="E671" s="17" t="str">
        <f>VLOOKUP($B671,G2.PL1!$C$10:$F$34,4,0)</f>
        <v>20mg</v>
      </c>
      <c r="F671" s="17" t="str">
        <f>VLOOKUP($B671,G2.PL1!$C$10:$AF$35,5,0)</f>
        <v>Uống</v>
      </c>
      <c r="G671" s="17" t="str">
        <f>VLOOKUP($B671,G2.PL1!$C$10:$AF$35,6,0)</f>
        <v>Viên nang cứng</v>
      </c>
      <c r="H671" s="17" t="str">
        <f>VLOOKUP($B671,G2.PL1!$C$10:$AF$35,7,0)</f>
        <v>Hộp 10 vỉ x 10 viên</v>
      </c>
      <c r="I671" s="38" t="s">
        <v>13</v>
      </c>
      <c r="J671" s="17" t="str">
        <f>VLOOKUP($B671,G2.PL1!$C$10:$AF$35,9,0)</f>
        <v>36 tháng</v>
      </c>
      <c r="K671" s="17" t="str">
        <f>VLOOKUP($B671,G2.PL1!$C$10:$AF$35,10,0)</f>
        <v>VN-10166-10</v>
      </c>
      <c r="L671" s="17" t="str">
        <f>VLOOKUP($B671,G2.PL1!$C$10:$AF$35,11,0)</f>
        <v>Cadila Healthcare Ltd.</v>
      </c>
      <c r="M671" s="17" t="str">
        <f>VLOOKUP($B671,G2.PL1!$C$10:$AF$35,12,0)</f>
        <v>Ấn Độ</v>
      </c>
      <c r="N671" s="17" t="str">
        <f>VLOOKUP($B671,G2.PL1!$C$10:$AF$35,13,0)</f>
        <v>Viên</v>
      </c>
      <c r="O671" s="39">
        <v>20000</v>
      </c>
      <c r="P671" s="39">
        <v>20000</v>
      </c>
      <c r="Q671" s="39">
        <v>22000</v>
      </c>
      <c r="R671" s="39">
        <v>23000</v>
      </c>
      <c r="S671" s="40">
        <v>85000</v>
      </c>
      <c r="T671" s="19">
        <f>VLOOKUP($B671,G2.PL1!$C$10:$AF$35,17,0)</f>
        <v>215</v>
      </c>
      <c r="U671" s="18">
        <f t="shared" si="20"/>
        <v>18275000</v>
      </c>
      <c r="V671" s="19" t="str">
        <f>VLOOKUP($B671,G2.PL1!$C$10:$AF$35,30,0)</f>
        <v>Công ty Cổ phần Dược phẩm Thiết bị Y tế Hà Nội</v>
      </c>
      <c r="W671" s="17" t="s">
        <v>428</v>
      </c>
      <c r="X671" s="56" t="s">
        <v>290</v>
      </c>
      <c r="Y671" s="41" t="s">
        <v>429</v>
      </c>
      <c r="Z671" s="16"/>
      <c r="AA671" s="21" t="e">
        <f>VLOOKUP(W671,#REF!,2,0)</f>
        <v>#REF!</v>
      </c>
      <c r="AB671" s="16"/>
    </row>
    <row r="672" spans="1:28" ht="36">
      <c r="A672" s="38">
        <v>14</v>
      </c>
      <c r="B672" s="38" t="s">
        <v>40</v>
      </c>
      <c r="C672" s="17" t="str">
        <f>VLOOKUP(B672,G2.PL1!$C$10:$D$34,2,0)</f>
        <v>OCID</v>
      </c>
      <c r="D672" s="17" t="str">
        <f>VLOOKUP($B672,G2.PL1!$C$10:$E$34,3,0)</f>
        <v>Omeprazole (dạng hạt bao tan trong ruột)</v>
      </c>
      <c r="E672" s="17" t="str">
        <f>VLOOKUP($B672,G2.PL1!$C$10:$F$34,4,0)</f>
        <v>20mg</v>
      </c>
      <c r="F672" s="17" t="str">
        <f>VLOOKUP($B672,G2.PL1!$C$10:$AF$35,5,0)</f>
        <v>Uống</v>
      </c>
      <c r="G672" s="17" t="str">
        <f>VLOOKUP($B672,G2.PL1!$C$10:$AF$35,6,0)</f>
        <v>Viên nang cứng</v>
      </c>
      <c r="H672" s="17" t="str">
        <f>VLOOKUP($B672,G2.PL1!$C$10:$AF$35,7,0)</f>
        <v>Hộp 10 vỉ x 10 viên</v>
      </c>
      <c r="I672" s="38" t="s">
        <v>13</v>
      </c>
      <c r="J672" s="17" t="str">
        <f>VLOOKUP($B672,G2.PL1!$C$10:$AF$35,9,0)</f>
        <v>36 tháng</v>
      </c>
      <c r="K672" s="17" t="str">
        <f>VLOOKUP($B672,G2.PL1!$C$10:$AF$35,10,0)</f>
        <v>VN-10166-10</v>
      </c>
      <c r="L672" s="17" t="str">
        <f>VLOOKUP($B672,G2.PL1!$C$10:$AF$35,11,0)</f>
        <v>Cadila Healthcare Ltd.</v>
      </c>
      <c r="M672" s="17" t="str">
        <f>VLOOKUP($B672,G2.PL1!$C$10:$AF$35,12,0)</f>
        <v>Ấn Độ</v>
      </c>
      <c r="N672" s="17" t="str">
        <f>VLOOKUP($B672,G2.PL1!$C$10:$AF$35,13,0)</f>
        <v>Viên</v>
      </c>
      <c r="O672" s="39">
        <v>2500</v>
      </c>
      <c r="P672" s="39">
        <v>2500</v>
      </c>
      <c r="Q672" s="39">
        <v>3000</v>
      </c>
      <c r="R672" s="39">
        <v>3000</v>
      </c>
      <c r="S672" s="40">
        <v>11000</v>
      </c>
      <c r="T672" s="19">
        <f>VLOOKUP($B672,G2.PL1!$C$10:$AF$35,17,0)</f>
        <v>215</v>
      </c>
      <c r="U672" s="18">
        <f t="shared" si="20"/>
        <v>2365000</v>
      </c>
      <c r="V672" s="19" t="str">
        <f>VLOOKUP($B672,G2.PL1!$C$10:$AF$35,30,0)</f>
        <v>Công ty Cổ phần Dược phẩm Thiết bị Y tế Hà Nội</v>
      </c>
      <c r="W672" s="17" t="s">
        <v>430</v>
      </c>
      <c r="X672" s="56" t="s">
        <v>290</v>
      </c>
      <c r="Y672" s="41" t="s">
        <v>431</v>
      </c>
      <c r="Z672" s="16"/>
      <c r="AA672" s="21" t="e">
        <f>VLOOKUP(W672,#REF!,2,0)</f>
        <v>#REF!</v>
      </c>
      <c r="AB672" s="16"/>
    </row>
    <row r="673" spans="1:28" ht="36">
      <c r="A673" s="38">
        <v>14</v>
      </c>
      <c r="B673" s="38" t="s">
        <v>40</v>
      </c>
      <c r="C673" s="17" t="str">
        <f>VLOOKUP(B673,G2.PL1!$C$10:$D$34,2,0)</f>
        <v>OCID</v>
      </c>
      <c r="D673" s="17" t="str">
        <f>VLOOKUP($B673,G2.PL1!$C$10:$E$34,3,0)</f>
        <v>Omeprazole (dạng hạt bao tan trong ruột)</v>
      </c>
      <c r="E673" s="17" t="str">
        <f>VLOOKUP($B673,G2.PL1!$C$10:$F$34,4,0)</f>
        <v>20mg</v>
      </c>
      <c r="F673" s="17" t="str">
        <f>VLOOKUP($B673,G2.PL1!$C$10:$AF$35,5,0)</f>
        <v>Uống</v>
      </c>
      <c r="G673" s="17" t="str">
        <f>VLOOKUP($B673,G2.PL1!$C$10:$AF$35,6,0)</f>
        <v>Viên nang cứng</v>
      </c>
      <c r="H673" s="17" t="str">
        <f>VLOOKUP($B673,G2.PL1!$C$10:$AF$35,7,0)</f>
        <v>Hộp 10 vỉ x 10 viên</v>
      </c>
      <c r="I673" s="38" t="s">
        <v>13</v>
      </c>
      <c r="J673" s="17" t="str">
        <f>VLOOKUP($B673,G2.PL1!$C$10:$AF$35,9,0)</f>
        <v>36 tháng</v>
      </c>
      <c r="K673" s="17" t="str">
        <f>VLOOKUP($B673,G2.PL1!$C$10:$AF$35,10,0)</f>
        <v>VN-10166-10</v>
      </c>
      <c r="L673" s="17" t="str">
        <f>VLOOKUP($B673,G2.PL1!$C$10:$AF$35,11,0)</f>
        <v>Cadila Healthcare Ltd.</v>
      </c>
      <c r="M673" s="17" t="str">
        <f>VLOOKUP($B673,G2.PL1!$C$10:$AF$35,12,0)</f>
        <v>Ấn Độ</v>
      </c>
      <c r="N673" s="17" t="str">
        <f>VLOOKUP($B673,G2.PL1!$C$10:$AF$35,13,0)</f>
        <v>Viên</v>
      </c>
      <c r="O673" s="39">
        <v>8750</v>
      </c>
      <c r="P673" s="39">
        <v>8750</v>
      </c>
      <c r="Q673" s="39">
        <v>8750</v>
      </c>
      <c r="R673" s="39">
        <v>8750</v>
      </c>
      <c r="S673" s="40">
        <v>35000</v>
      </c>
      <c r="T673" s="19">
        <f>VLOOKUP($B673,G2.PL1!$C$10:$AF$35,17,0)</f>
        <v>215</v>
      </c>
      <c r="U673" s="18">
        <f t="shared" si="20"/>
        <v>7525000</v>
      </c>
      <c r="V673" s="19" t="str">
        <f>VLOOKUP($B673,G2.PL1!$C$10:$AF$35,30,0)</f>
        <v>Công ty Cổ phần Dược phẩm Thiết bị Y tế Hà Nội</v>
      </c>
      <c r="W673" s="17" t="s">
        <v>432</v>
      </c>
      <c r="X673" s="56" t="s">
        <v>290</v>
      </c>
      <c r="Y673" s="41" t="s">
        <v>433</v>
      </c>
      <c r="Z673" s="16"/>
      <c r="AA673" s="21" t="e">
        <f>VLOOKUP(W673,#REF!,2,0)</f>
        <v>#REF!</v>
      </c>
      <c r="AB673" s="16"/>
    </row>
    <row r="674" spans="1:28" ht="36">
      <c r="A674" s="38">
        <v>14</v>
      </c>
      <c r="B674" s="38" t="s">
        <v>40</v>
      </c>
      <c r="C674" s="17" t="str">
        <f>VLOOKUP(B674,G2.PL1!$C$10:$D$34,2,0)</f>
        <v>OCID</v>
      </c>
      <c r="D674" s="17" t="str">
        <f>VLOOKUP($B674,G2.PL1!$C$10:$E$34,3,0)</f>
        <v>Omeprazole (dạng hạt bao tan trong ruột)</v>
      </c>
      <c r="E674" s="17" t="str">
        <f>VLOOKUP($B674,G2.PL1!$C$10:$F$34,4,0)</f>
        <v>20mg</v>
      </c>
      <c r="F674" s="17" t="str">
        <f>VLOOKUP($B674,G2.PL1!$C$10:$AF$35,5,0)</f>
        <v>Uống</v>
      </c>
      <c r="G674" s="17" t="str">
        <f>VLOOKUP($B674,G2.PL1!$C$10:$AF$35,6,0)</f>
        <v>Viên nang cứng</v>
      </c>
      <c r="H674" s="17" t="str">
        <f>VLOOKUP($B674,G2.PL1!$C$10:$AF$35,7,0)</f>
        <v>Hộp 10 vỉ x 10 viên</v>
      </c>
      <c r="I674" s="38" t="s">
        <v>13</v>
      </c>
      <c r="J674" s="17" t="str">
        <f>VLOOKUP($B674,G2.PL1!$C$10:$AF$35,9,0)</f>
        <v>36 tháng</v>
      </c>
      <c r="K674" s="17" t="str">
        <f>VLOOKUP($B674,G2.PL1!$C$10:$AF$35,10,0)</f>
        <v>VN-10166-10</v>
      </c>
      <c r="L674" s="17" t="str">
        <f>VLOOKUP($B674,G2.PL1!$C$10:$AF$35,11,0)</f>
        <v>Cadila Healthcare Ltd.</v>
      </c>
      <c r="M674" s="17" t="str">
        <f>VLOOKUP($B674,G2.PL1!$C$10:$AF$35,12,0)</f>
        <v>Ấn Độ</v>
      </c>
      <c r="N674" s="17" t="str">
        <f>VLOOKUP($B674,G2.PL1!$C$10:$AF$35,13,0)</f>
        <v>Viên</v>
      </c>
      <c r="O674" s="39">
        <v>10000</v>
      </c>
      <c r="P674" s="39">
        <v>10000</v>
      </c>
      <c r="Q674" s="39">
        <v>10000</v>
      </c>
      <c r="R674" s="39">
        <v>10000</v>
      </c>
      <c r="S674" s="40">
        <v>40000</v>
      </c>
      <c r="T674" s="19">
        <f>VLOOKUP($B674,G2.PL1!$C$10:$AF$35,17,0)</f>
        <v>215</v>
      </c>
      <c r="U674" s="18">
        <f t="shared" si="20"/>
        <v>8600000</v>
      </c>
      <c r="V674" s="19" t="str">
        <f>VLOOKUP($B674,G2.PL1!$C$10:$AF$35,30,0)</f>
        <v>Công ty Cổ phần Dược phẩm Thiết bị Y tế Hà Nội</v>
      </c>
      <c r="W674" s="17" t="s">
        <v>384</v>
      </c>
      <c r="X674" s="56" t="s">
        <v>290</v>
      </c>
      <c r="Y674" s="41" t="s">
        <v>385</v>
      </c>
      <c r="Z674" s="16"/>
      <c r="AA674" s="21" t="e">
        <f>VLOOKUP(W674,#REF!,2,0)</f>
        <v>#REF!</v>
      </c>
      <c r="AB674" s="16"/>
    </row>
    <row r="675" spans="1:28" ht="36">
      <c r="A675" s="38">
        <v>14</v>
      </c>
      <c r="B675" s="38" t="s">
        <v>40</v>
      </c>
      <c r="C675" s="17" t="str">
        <f>VLOOKUP(B675,G2.PL1!$C$10:$D$34,2,0)</f>
        <v>OCID</v>
      </c>
      <c r="D675" s="17" t="str">
        <f>VLOOKUP($B675,G2.PL1!$C$10:$E$34,3,0)</f>
        <v>Omeprazole (dạng hạt bao tan trong ruột)</v>
      </c>
      <c r="E675" s="17" t="str">
        <f>VLOOKUP($B675,G2.PL1!$C$10:$F$34,4,0)</f>
        <v>20mg</v>
      </c>
      <c r="F675" s="17" t="str">
        <f>VLOOKUP($B675,G2.PL1!$C$10:$AF$35,5,0)</f>
        <v>Uống</v>
      </c>
      <c r="G675" s="17" t="str">
        <f>VLOOKUP($B675,G2.PL1!$C$10:$AF$35,6,0)</f>
        <v>Viên nang cứng</v>
      </c>
      <c r="H675" s="17" t="str">
        <f>VLOOKUP($B675,G2.PL1!$C$10:$AF$35,7,0)</f>
        <v>Hộp 10 vỉ x 10 viên</v>
      </c>
      <c r="I675" s="38" t="s">
        <v>13</v>
      </c>
      <c r="J675" s="17" t="str">
        <f>VLOOKUP($B675,G2.PL1!$C$10:$AF$35,9,0)</f>
        <v>36 tháng</v>
      </c>
      <c r="K675" s="17" t="str">
        <f>VLOOKUP($B675,G2.PL1!$C$10:$AF$35,10,0)</f>
        <v>VN-10166-10</v>
      </c>
      <c r="L675" s="17" t="str">
        <f>VLOOKUP($B675,G2.PL1!$C$10:$AF$35,11,0)</f>
        <v>Cadila Healthcare Ltd.</v>
      </c>
      <c r="M675" s="17" t="str">
        <f>VLOOKUP($B675,G2.PL1!$C$10:$AF$35,12,0)</f>
        <v>Ấn Độ</v>
      </c>
      <c r="N675" s="17" t="str">
        <f>VLOOKUP($B675,G2.PL1!$C$10:$AF$35,13,0)</f>
        <v>Viên</v>
      </c>
      <c r="O675" s="39">
        <v>22000</v>
      </c>
      <c r="P675" s="39">
        <v>22000</v>
      </c>
      <c r="Q675" s="39">
        <v>23000</v>
      </c>
      <c r="R675" s="39">
        <v>23000</v>
      </c>
      <c r="S675" s="40">
        <v>90000</v>
      </c>
      <c r="T675" s="19">
        <f>VLOOKUP($B675,G2.PL1!$C$10:$AF$35,17,0)</f>
        <v>215</v>
      </c>
      <c r="U675" s="18">
        <f t="shared" si="20"/>
        <v>19350000</v>
      </c>
      <c r="V675" s="19" t="str">
        <f>VLOOKUP($B675,G2.PL1!$C$10:$AF$35,30,0)</f>
        <v>Công ty Cổ phần Dược phẩm Thiết bị Y tế Hà Nội</v>
      </c>
      <c r="W675" s="17" t="s">
        <v>434</v>
      </c>
      <c r="X675" s="56" t="s">
        <v>290</v>
      </c>
      <c r="Y675" s="41" t="s">
        <v>435</v>
      </c>
      <c r="Z675" s="16"/>
      <c r="AA675" s="21" t="e">
        <f>VLOOKUP(W675,#REF!,2,0)</f>
        <v>#REF!</v>
      </c>
      <c r="AB675" s="16"/>
    </row>
    <row r="676" spans="1:28" ht="36">
      <c r="A676" s="38">
        <v>14</v>
      </c>
      <c r="B676" s="38" t="s">
        <v>40</v>
      </c>
      <c r="C676" s="17" t="str">
        <f>VLOOKUP(B676,G2.PL1!$C$10:$D$34,2,0)</f>
        <v>OCID</v>
      </c>
      <c r="D676" s="17" t="str">
        <f>VLOOKUP($B676,G2.PL1!$C$10:$E$34,3,0)</f>
        <v>Omeprazole (dạng hạt bao tan trong ruột)</v>
      </c>
      <c r="E676" s="17" t="str">
        <f>VLOOKUP($B676,G2.PL1!$C$10:$F$34,4,0)</f>
        <v>20mg</v>
      </c>
      <c r="F676" s="17" t="str">
        <f>VLOOKUP($B676,G2.PL1!$C$10:$AF$35,5,0)</f>
        <v>Uống</v>
      </c>
      <c r="G676" s="17" t="str">
        <f>VLOOKUP($B676,G2.PL1!$C$10:$AF$35,6,0)</f>
        <v>Viên nang cứng</v>
      </c>
      <c r="H676" s="17" t="str">
        <f>VLOOKUP($B676,G2.PL1!$C$10:$AF$35,7,0)</f>
        <v>Hộp 10 vỉ x 10 viên</v>
      </c>
      <c r="I676" s="38" t="s">
        <v>13</v>
      </c>
      <c r="J676" s="17" t="str">
        <f>VLOOKUP($B676,G2.PL1!$C$10:$AF$35,9,0)</f>
        <v>36 tháng</v>
      </c>
      <c r="K676" s="17" t="str">
        <f>VLOOKUP($B676,G2.PL1!$C$10:$AF$35,10,0)</f>
        <v>VN-10166-10</v>
      </c>
      <c r="L676" s="17" t="str">
        <f>VLOOKUP($B676,G2.PL1!$C$10:$AF$35,11,0)</f>
        <v>Cadila Healthcare Ltd.</v>
      </c>
      <c r="M676" s="17" t="str">
        <f>VLOOKUP($B676,G2.PL1!$C$10:$AF$35,12,0)</f>
        <v>Ấn Độ</v>
      </c>
      <c r="N676" s="17" t="str">
        <f>VLOOKUP($B676,G2.PL1!$C$10:$AF$35,13,0)</f>
        <v>Viên</v>
      </c>
      <c r="O676" s="39">
        <v>10000</v>
      </c>
      <c r="P676" s="39">
        <v>10000</v>
      </c>
      <c r="Q676" s="39">
        <v>10000</v>
      </c>
      <c r="R676" s="39">
        <v>10000</v>
      </c>
      <c r="S676" s="40">
        <v>40000</v>
      </c>
      <c r="T676" s="19">
        <f>VLOOKUP($B676,G2.PL1!$C$10:$AF$35,17,0)</f>
        <v>215</v>
      </c>
      <c r="U676" s="18">
        <f t="shared" si="20"/>
        <v>8600000</v>
      </c>
      <c r="V676" s="19" t="str">
        <f>VLOOKUP($B676,G2.PL1!$C$10:$AF$35,30,0)</f>
        <v>Công ty Cổ phần Dược phẩm Thiết bị Y tế Hà Nội</v>
      </c>
      <c r="W676" s="17" t="s">
        <v>436</v>
      </c>
      <c r="X676" s="56" t="s">
        <v>290</v>
      </c>
      <c r="Y676" s="41" t="s">
        <v>437</v>
      </c>
      <c r="Z676" s="16"/>
      <c r="AA676" s="21" t="e">
        <f>VLOOKUP(W676,#REF!,2,0)</f>
        <v>#REF!</v>
      </c>
      <c r="AB676" s="16"/>
    </row>
    <row r="677" spans="1:28" ht="36">
      <c r="A677" s="38">
        <v>14</v>
      </c>
      <c r="B677" s="38" t="s">
        <v>40</v>
      </c>
      <c r="C677" s="17" t="str">
        <f>VLOOKUP(B677,G2.PL1!$C$10:$D$34,2,0)</f>
        <v>OCID</v>
      </c>
      <c r="D677" s="17" t="str">
        <f>VLOOKUP($B677,G2.PL1!$C$10:$E$34,3,0)</f>
        <v>Omeprazole (dạng hạt bao tan trong ruột)</v>
      </c>
      <c r="E677" s="17" t="str">
        <f>VLOOKUP($B677,G2.PL1!$C$10:$F$34,4,0)</f>
        <v>20mg</v>
      </c>
      <c r="F677" s="17" t="str">
        <f>VLOOKUP($B677,G2.PL1!$C$10:$AF$35,5,0)</f>
        <v>Uống</v>
      </c>
      <c r="G677" s="17" t="str">
        <f>VLOOKUP($B677,G2.PL1!$C$10:$AF$35,6,0)</f>
        <v>Viên nang cứng</v>
      </c>
      <c r="H677" s="17" t="str">
        <f>VLOOKUP($B677,G2.PL1!$C$10:$AF$35,7,0)</f>
        <v>Hộp 10 vỉ x 10 viên</v>
      </c>
      <c r="I677" s="38" t="s">
        <v>13</v>
      </c>
      <c r="J677" s="17" t="str">
        <f>VLOOKUP($B677,G2.PL1!$C$10:$AF$35,9,0)</f>
        <v>36 tháng</v>
      </c>
      <c r="K677" s="17" t="str">
        <f>VLOOKUP($B677,G2.PL1!$C$10:$AF$35,10,0)</f>
        <v>VN-10166-10</v>
      </c>
      <c r="L677" s="17" t="str">
        <f>VLOOKUP($B677,G2.PL1!$C$10:$AF$35,11,0)</f>
        <v>Cadila Healthcare Ltd.</v>
      </c>
      <c r="M677" s="17" t="str">
        <f>VLOOKUP($B677,G2.PL1!$C$10:$AF$35,12,0)</f>
        <v>Ấn Độ</v>
      </c>
      <c r="N677" s="17" t="str">
        <f>VLOOKUP($B677,G2.PL1!$C$10:$AF$35,13,0)</f>
        <v>Viên</v>
      </c>
      <c r="O677" s="39">
        <v>500</v>
      </c>
      <c r="P677" s="39">
        <v>500</v>
      </c>
      <c r="Q677" s="39">
        <v>500</v>
      </c>
      <c r="R677" s="39">
        <v>500</v>
      </c>
      <c r="S677" s="40">
        <v>2000</v>
      </c>
      <c r="T677" s="19">
        <f>VLOOKUP($B677,G2.PL1!$C$10:$AF$35,17,0)</f>
        <v>215</v>
      </c>
      <c r="U677" s="18">
        <f t="shared" si="20"/>
        <v>430000</v>
      </c>
      <c r="V677" s="19" t="str">
        <f>VLOOKUP($B677,G2.PL1!$C$10:$AF$35,30,0)</f>
        <v>Công ty Cổ phần Dược phẩm Thiết bị Y tế Hà Nội</v>
      </c>
      <c r="W677" s="17" t="s">
        <v>301</v>
      </c>
      <c r="X677" s="56" t="s">
        <v>302</v>
      </c>
      <c r="Y677" s="41" t="s">
        <v>303</v>
      </c>
      <c r="Z677" s="16"/>
      <c r="AA677" s="21" t="e">
        <f>VLOOKUP(W677,#REF!,2,0)</f>
        <v>#REF!</v>
      </c>
      <c r="AB677" s="16"/>
    </row>
    <row r="678" spans="1:28" ht="36">
      <c r="A678" s="38">
        <v>14</v>
      </c>
      <c r="B678" s="38" t="s">
        <v>40</v>
      </c>
      <c r="C678" s="17" t="str">
        <f>VLOOKUP(B678,G2.PL1!$C$10:$D$34,2,0)</f>
        <v>OCID</v>
      </c>
      <c r="D678" s="17" t="str">
        <f>VLOOKUP($B678,G2.PL1!$C$10:$E$34,3,0)</f>
        <v>Omeprazole (dạng hạt bao tan trong ruột)</v>
      </c>
      <c r="E678" s="17" t="str">
        <f>VLOOKUP($B678,G2.PL1!$C$10:$F$34,4,0)</f>
        <v>20mg</v>
      </c>
      <c r="F678" s="17" t="str">
        <f>VLOOKUP($B678,G2.PL1!$C$10:$AF$35,5,0)</f>
        <v>Uống</v>
      </c>
      <c r="G678" s="17" t="str">
        <f>VLOOKUP($B678,G2.PL1!$C$10:$AF$35,6,0)</f>
        <v>Viên nang cứng</v>
      </c>
      <c r="H678" s="17" t="str">
        <f>VLOOKUP($B678,G2.PL1!$C$10:$AF$35,7,0)</f>
        <v>Hộp 10 vỉ x 10 viên</v>
      </c>
      <c r="I678" s="38" t="s">
        <v>13</v>
      </c>
      <c r="J678" s="17" t="str">
        <f>VLOOKUP($B678,G2.PL1!$C$10:$AF$35,9,0)</f>
        <v>36 tháng</v>
      </c>
      <c r="K678" s="17" t="str">
        <f>VLOOKUP($B678,G2.PL1!$C$10:$AF$35,10,0)</f>
        <v>VN-10166-10</v>
      </c>
      <c r="L678" s="17" t="str">
        <f>VLOOKUP($B678,G2.PL1!$C$10:$AF$35,11,0)</f>
        <v>Cadila Healthcare Ltd.</v>
      </c>
      <c r="M678" s="17" t="str">
        <f>VLOOKUP($B678,G2.PL1!$C$10:$AF$35,12,0)</f>
        <v>Ấn Độ</v>
      </c>
      <c r="N678" s="17" t="str">
        <f>VLOOKUP($B678,G2.PL1!$C$10:$AF$35,13,0)</f>
        <v>Viên</v>
      </c>
      <c r="O678" s="39">
        <v>13000</v>
      </c>
      <c r="P678" s="39">
        <v>13000</v>
      </c>
      <c r="Q678" s="39">
        <v>12000</v>
      </c>
      <c r="R678" s="39">
        <v>12000</v>
      </c>
      <c r="S678" s="40">
        <v>50000</v>
      </c>
      <c r="T678" s="19">
        <f>VLOOKUP($B678,G2.PL1!$C$10:$AF$35,17,0)</f>
        <v>215</v>
      </c>
      <c r="U678" s="18">
        <f t="shared" si="20"/>
        <v>10750000</v>
      </c>
      <c r="V678" s="19" t="str">
        <f>VLOOKUP($B678,G2.PL1!$C$10:$AF$35,30,0)</f>
        <v>Công ty Cổ phần Dược phẩm Thiết bị Y tế Hà Nội</v>
      </c>
      <c r="W678" s="17" t="s">
        <v>438</v>
      </c>
      <c r="X678" s="56" t="s">
        <v>302</v>
      </c>
      <c r="Y678" s="41" t="s">
        <v>439</v>
      </c>
      <c r="Z678" s="16"/>
      <c r="AA678" s="21" t="e">
        <f>VLOOKUP(W678,#REF!,2,0)</f>
        <v>#REF!</v>
      </c>
      <c r="AB678" s="16"/>
    </row>
    <row r="679" spans="1:28" ht="36">
      <c r="A679" s="38">
        <v>14</v>
      </c>
      <c r="B679" s="38" t="s">
        <v>40</v>
      </c>
      <c r="C679" s="17" t="str">
        <f>VLOOKUP(B679,G2.PL1!$C$10:$D$34,2,0)</f>
        <v>OCID</v>
      </c>
      <c r="D679" s="17" t="str">
        <f>VLOOKUP($B679,G2.PL1!$C$10:$E$34,3,0)</f>
        <v>Omeprazole (dạng hạt bao tan trong ruột)</v>
      </c>
      <c r="E679" s="17" t="str">
        <f>VLOOKUP($B679,G2.PL1!$C$10:$F$34,4,0)</f>
        <v>20mg</v>
      </c>
      <c r="F679" s="17" t="str">
        <f>VLOOKUP($B679,G2.PL1!$C$10:$AF$35,5,0)</f>
        <v>Uống</v>
      </c>
      <c r="G679" s="17" t="str">
        <f>VLOOKUP($B679,G2.PL1!$C$10:$AF$35,6,0)</f>
        <v>Viên nang cứng</v>
      </c>
      <c r="H679" s="17" t="str">
        <f>VLOOKUP($B679,G2.PL1!$C$10:$AF$35,7,0)</f>
        <v>Hộp 10 vỉ x 10 viên</v>
      </c>
      <c r="I679" s="38" t="s">
        <v>13</v>
      </c>
      <c r="J679" s="17" t="str">
        <f>VLOOKUP($B679,G2.PL1!$C$10:$AF$35,9,0)</f>
        <v>36 tháng</v>
      </c>
      <c r="K679" s="17" t="str">
        <f>VLOOKUP($B679,G2.PL1!$C$10:$AF$35,10,0)</f>
        <v>VN-10166-10</v>
      </c>
      <c r="L679" s="17" t="str">
        <f>VLOOKUP($B679,G2.PL1!$C$10:$AF$35,11,0)</f>
        <v>Cadila Healthcare Ltd.</v>
      </c>
      <c r="M679" s="17" t="str">
        <f>VLOOKUP($B679,G2.PL1!$C$10:$AF$35,12,0)</f>
        <v>Ấn Độ</v>
      </c>
      <c r="N679" s="17" t="str">
        <f>VLOOKUP($B679,G2.PL1!$C$10:$AF$35,13,0)</f>
        <v>Viên</v>
      </c>
      <c r="O679" s="39">
        <v>10000</v>
      </c>
      <c r="P679" s="39">
        <v>10000</v>
      </c>
      <c r="Q679" s="39">
        <v>10000</v>
      </c>
      <c r="R679" s="39">
        <v>10000</v>
      </c>
      <c r="S679" s="40">
        <v>40000</v>
      </c>
      <c r="T679" s="19">
        <f>VLOOKUP($B679,G2.PL1!$C$10:$AF$35,17,0)</f>
        <v>215</v>
      </c>
      <c r="U679" s="18">
        <f t="shared" si="20"/>
        <v>8600000</v>
      </c>
      <c r="V679" s="19" t="str">
        <f>VLOOKUP($B679,G2.PL1!$C$10:$AF$35,30,0)</f>
        <v>Công ty Cổ phần Dược phẩm Thiết bị Y tế Hà Nội</v>
      </c>
      <c r="W679" s="17" t="s">
        <v>440</v>
      </c>
      <c r="X679" s="56" t="s">
        <v>302</v>
      </c>
      <c r="Y679" s="41" t="s">
        <v>441</v>
      </c>
      <c r="Z679" s="16"/>
      <c r="AA679" s="21" t="e">
        <f>VLOOKUP(W679,#REF!,2,0)</f>
        <v>#REF!</v>
      </c>
      <c r="AB679" s="16"/>
    </row>
    <row r="680" spans="1:28" ht="36">
      <c r="A680" s="38">
        <v>14</v>
      </c>
      <c r="B680" s="38" t="s">
        <v>40</v>
      </c>
      <c r="C680" s="17" t="str">
        <f>VLOOKUP(B680,G2.PL1!$C$10:$D$34,2,0)</f>
        <v>OCID</v>
      </c>
      <c r="D680" s="17" t="str">
        <f>VLOOKUP($B680,G2.PL1!$C$10:$E$34,3,0)</f>
        <v>Omeprazole (dạng hạt bao tan trong ruột)</v>
      </c>
      <c r="E680" s="17" t="str">
        <f>VLOOKUP($B680,G2.PL1!$C$10:$F$34,4,0)</f>
        <v>20mg</v>
      </c>
      <c r="F680" s="17" t="str">
        <f>VLOOKUP($B680,G2.PL1!$C$10:$AF$35,5,0)</f>
        <v>Uống</v>
      </c>
      <c r="G680" s="17" t="str">
        <f>VLOOKUP($B680,G2.PL1!$C$10:$AF$35,6,0)</f>
        <v>Viên nang cứng</v>
      </c>
      <c r="H680" s="17" t="str">
        <f>VLOOKUP($B680,G2.PL1!$C$10:$AF$35,7,0)</f>
        <v>Hộp 10 vỉ x 10 viên</v>
      </c>
      <c r="I680" s="38" t="s">
        <v>13</v>
      </c>
      <c r="J680" s="17" t="str">
        <f>VLOOKUP($B680,G2.PL1!$C$10:$AF$35,9,0)</f>
        <v>36 tháng</v>
      </c>
      <c r="K680" s="17" t="str">
        <f>VLOOKUP($B680,G2.PL1!$C$10:$AF$35,10,0)</f>
        <v>VN-10166-10</v>
      </c>
      <c r="L680" s="17" t="str">
        <f>VLOOKUP($B680,G2.PL1!$C$10:$AF$35,11,0)</f>
        <v>Cadila Healthcare Ltd.</v>
      </c>
      <c r="M680" s="17" t="str">
        <f>VLOOKUP($B680,G2.PL1!$C$10:$AF$35,12,0)</f>
        <v>Ấn Độ</v>
      </c>
      <c r="N680" s="17" t="str">
        <f>VLOOKUP($B680,G2.PL1!$C$10:$AF$35,13,0)</f>
        <v>Viên</v>
      </c>
      <c r="O680" s="39">
        <v>1000</v>
      </c>
      <c r="P680" s="39">
        <v>1000</v>
      </c>
      <c r="Q680" s="39">
        <v>1000</v>
      </c>
      <c r="R680" s="39">
        <v>1000</v>
      </c>
      <c r="S680" s="40">
        <v>4000</v>
      </c>
      <c r="T680" s="19">
        <f>VLOOKUP($B680,G2.PL1!$C$10:$AF$35,17,0)</f>
        <v>215</v>
      </c>
      <c r="U680" s="18">
        <f t="shared" si="20"/>
        <v>860000</v>
      </c>
      <c r="V680" s="19" t="str">
        <f>VLOOKUP($B680,G2.PL1!$C$10:$AF$35,30,0)</f>
        <v>Công ty Cổ phần Dược phẩm Thiết bị Y tế Hà Nội</v>
      </c>
      <c r="W680" s="17" t="s">
        <v>306</v>
      </c>
      <c r="X680" s="56" t="s">
        <v>302</v>
      </c>
      <c r="Y680" s="41" t="s">
        <v>307</v>
      </c>
      <c r="Z680" s="16"/>
      <c r="AA680" s="21" t="e">
        <f>VLOOKUP(W680,#REF!,2,0)</f>
        <v>#REF!</v>
      </c>
      <c r="AB680" s="16"/>
    </row>
    <row r="681" spans="1:28" ht="36">
      <c r="A681" s="38">
        <v>14</v>
      </c>
      <c r="B681" s="38" t="s">
        <v>40</v>
      </c>
      <c r="C681" s="17" t="str">
        <f>VLOOKUP(B681,G2.PL1!$C$10:$D$34,2,0)</f>
        <v>OCID</v>
      </c>
      <c r="D681" s="17" t="str">
        <f>VLOOKUP($B681,G2.PL1!$C$10:$E$34,3,0)</f>
        <v>Omeprazole (dạng hạt bao tan trong ruột)</v>
      </c>
      <c r="E681" s="17" t="str">
        <f>VLOOKUP($B681,G2.PL1!$C$10:$F$34,4,0)</f>
        <v>20mg</v>
      </c>
      <c r="F681" s="17" t="str">
        <f>VLOOKUP($B681,G2.PL1!$C$10:$AF$35,5,0)</f>
        <v>Uống</v>
      </c>
      <c r="G681" s="17" t="str">
        <f>VLOOKUP($B681,G2.PL1!$C$10:$AF$35,6,0)</f>
        <v>Viên nang cứng</v>
      </c>
      <c r="H681" s="17" t="str">
        <f>VLOOKUP($B681,G2.PL1!$C$10:$AF$35,7,0)</f>
        <v>Hộp 10 vỉ x 10 viên</v>
      </c>
      <c r="I681" s="38" t="s">
        <v>13</v>
      </c>
      <c r="J681" s="17" t="str">
        <f>VLOOKUP($B681,G2.PL1!$C$10:$AF$35,9,0)</f>
        <v>36 tháng</v>
      </c>
      <c r="K681" s="17" t="str">
        <f>VLOOKUP($B681,G2.PL1!$C$10:$AF$35,10,0)</f>
        <v>VN-10166-10</v>
      </c>
      <c r="L681" s="17" t="str">
        <f>VLOOKUP($B681,G2.PL1!$C$10:$AF$35,11,0)</f>
        <v>Cadila Healthcare Ltd.</v>
      </c>
      <c r="M681" s="17" t="str">
        <f>VLOOKUP($B681,G2.PL1!$C$10:$AF$35,12,0)</f>
        <v>Ấn Độ</v>
      </c>
      <c r="N681" s="17" t="str">
        <f>VLOOKUP($B681,G2.PL1!$C$10:$AF$35,13,0)</f>
        <v>Viên</v>
      </c>
      <c r="O681" s="39">
        <v>10000</v>
      </c>
      <c r="P681" s="39">
        <v>10000</v>
      </c>
      <c r="Q681" s="39">
        <v>10000</v>
      </c>
      <c r="R681" s="39">
        <v>0</v>
      </c>
      <c r="S681" s="40">
        <v>30000</v>
      </c>
      <c r="T681" s="19">
        <f>VLOOKUP($B681,G2.PL1!$C$10:$AF$35,17,0)</f>
        <v>215</v>
      </c>
      <c r="U681" s="18">
        <f t="shared" si="20"/>
        <v>6450000</v>
      </c>
      <c r="V681" s="19" t="str">
        <f>VLOOKUP($B681,G2.PL1!$C$10:$AF$35,30,0)</f>
        <v>Công ty Cổ phần Dược phẩm Thiết bị Y tế Hà Nội</v>
      </c>
      <c r="W681" s="17" t="s">
        <v>454</v>
      </c>
      <c r="X681" s="56" t="s">
        <v>171</v>
      </c>
      <c r="Y681" s="41" t="s">
        <v>455</v>
      </c>
      <c r="Z681" s="16"/>
      <c r="AA681" s="21" t="e">
        <f>VLOOKUP(W681,#REF!,2,0)</f>
        <v>#REF!</v>
      </c>
      <c r="AB681" s="16"/>
    </row>
    <row r="682" spans="1:28" ht="36">
      <c r="A682" s="38">
        <v>14</v>
      </c>
      <c r="B682" s="38" t="s">
        <v>40</v>
      </c>
      <c r="C682" s="17" t="str">
        <f>VLOOKUP(B682,G2.PL1!$C$10:$D$34,2,0)</f>
        <v>OCID</v>
      </c>
      <c r="D682" s="17" t="str">
        <f>VLOOKUP($B682,G2.PL1!$C$10:$E$34,3,0)</f>
        <v>Omeprazole (dạng hạt bao tan trong ruột)</v>
      </c>
      <c r="E682" s="17" t="str">
        <f>VLOOKUP($B682,G2.PL1!$C$10:$F$34,4,0)</f>
        <v>20mg</v>
      </c>
      <c r="F682" s="17" t="str">
        <f>VLOOKUP($B682,G2.PL1!$C$10:$AF$35,5,0)</f>
        <v>Uống</v>
      </c>
      <c r="G682" s="17" t="str">
        <f>VLOOKUP($B682,G2.PL1!$C$10:$AF$35,6,0)</f>
        <v>Viên nang cứng</v>
      </c>
      <c r="H682" s="17" t="str">
        <f>VLOOKUP($B682,G2.PL1!$C$10:$AF$35,7,0)</f>
        <v>Hộp 10 vỉ x 10 viên</v>
      </c>
      <c r="I682" s="38" t="s">
        <v>13</v>
      </c>
      <c r="J682" s="17" t="str">
        <f>VLOOKUP($B682,G2.PL1!$C$10:$AF$35,9,0)</f>
        <v>36 tháng</v>
      </c>
      <c r="K682" s="17" t="str">
        <f>VLOOKUP($B682,G2.PL1!$C$10:$AF$35,10,0)</f>
        <v>VN-10166-10</v>
      </c>
      <c r="L682" s="17" t="str">
        <f>VLOOKUP($B682,G2.PL1!$C$10:$AF$35,11,0)</f>
        <v>Cadila Healthcare Ltd.</v>
      </c>
      <c r="M682" s="17" t="str">
        <f>VLOOKUP($B682,G2.PL1!$C$10:$AF$35,12,0)</f>
        <v>Ấn Độ</v>
      </c>
      <c r="N682" s="17" t="str">
        <f>VLOOKUP($B682,G2.PL1!$C$10:$AF$35,13,0)</f>
        <v>Viên</v>
      </c>
      <c r="O682" s="39">
        <v>10000</v>
      </c>
      <c r="P682" s="39">
        <v>10000</v>
      </c>
      <c r="Q682" s="39">
        <v>10000</v>
      </c>
      <c r="R682" s="39">
        <v>10000</v>
      </c>
      <c r="S682" s="40">
        <v>40000</v>
      </c>
      <c r="T682" s="19">
        <f>VLOOKUP($B682,G2.PL1!$C$10:$AF$35,17,0)</f>
        <v>215</v>
      </c>
      <c r="U682" s="18">
        <f t="shared" si="20"/>
        <v>8600000</v>
      </c>
      <c r="V682" s="19" t="str">
        <f>VLOOKUP($B682,G2.PL1!$C$10:$AF$35,30,0)</f>
        <v>Công ty Cổ phần Dược phẩm Thiết bị Y tế Hà Nội</v>
      </c>
      <c r="W682" s="17" t="s">
        <v>617</v>
      </c>
      <c r="X682" s="56" t="s">
        <v>171</v>
      </c>
      <c r="Y682" s="41" t="s">
        <v>618</v>
      </c>
      <c r="Z682" s="16"/>
      <c r="AA682" s="21" t="e">
        <f>VLOOKUP(W682,#REF!,2,0)</f>
        <v>#REF!</v>
      </c>
      <c r="AB682" s="16"/>
    </row>
    <row r="683" spans="1:28" ht="36">
      <c r="A683" s="38">
        <v>14</v>
      </c>
      <c r="B683" s="38" t="s">
        <v>40</v>
      </c>
      <c r="C683" s="17" t="str">
        <f>VLOOKUP(B683,G2.PL1!$C$10:$D$34,2,0)</f>
        <v>OCID</v>
      </c>
      <c r="D683" s="17" t="str">
        <f>VLOOKUP($B683,G2.PL1!$C$10:$E$34,3,0)</f>
        <v>Omeprazole (dạng hạt bao tan trong ruột)</v>
      </c>
      <c r="E683" s="17" t="str">
        <f>VLOOKUP($B683,G2.PL1!$C$10:$F$34,4,0)</f>
        <v>20mg</v>
      </c>
      <c r="F683" s="17" t="str">
        <f>VLOOKUP($B683,G2.PL1!$C$10:$AF$35,5,0)</f>
        <v>Uống</v>
      </c>
      <c r="G683" s="17" t="str">
        <f>VLOOKUP($B683,G2.PL1!$C$10:$AF$35,6,0)</f>
        <v>Viên nang cứng</v>
      </c>
      <c r="H683" s="17" t="str">
        <f>VLOOKUP($B683,G2.PL1!$C$10:$AF$35,7,0)</f>
        <v>Hộp 10 vỉ x 10 viên</v>
      </c>
      <c r="I683" s="38" t="s">
        <v>13</v>
      </c>
      <c r="J683" s="17" t="str">
        <f>VLOOKUP($B683,G2.PL1!$C$10:$AF$35,9,0)</f>
        <v>36 tháng</v>
      </c>
      <c r="K683" s="17" t="str">
        <f>VLOOKUP($B683,G2.PL1!$C$10:$AF$35,10,0)</f>
        <v>VN-10166-10</v>
      </c>
      <c r="L683" s="17" t="str">
        <f>VLOOKUP($B683,G2.PL1!$C$10:$AF$35,11,0)</f>
        <v>Cadila Healthcare Ltd.</v>
      </c>
      <c r="M683" s="17" t="str">
        <f>VLOOKUP($B683,G2.PL1!$C$10:$AF$35,12,0)</f>
        <v>Ấn Độ</v>
      </c>
      <c r="N683" s="17" t="str">
        <f>VLOOKUP($B683,G2.PL1!$C$10:$AF$35,13,0)</f>
        <v>Viên</v>
      </c>
      <c r="O683" s="39">
        <v>25000</v>
      </c>
      <c r="P683" s="39">
        <v>25000</v>
      </c>
      <c r="Q683" s="39">
        <v>25000</v>
      </c>
      <c r="R683" s="39">
        <v>25000</v>
      </c>
      <c r="S683" s="40">
        <v>100000</v>
      </c>
      <c r="T683" s="19">
        <f>VLOOKUP($B683,G2.PL1!$C$10:$AF$35,17,0)</f>
        <v>215</v>
      </c>
      <c r="U683" s="18">
        <f t="shared" si="20"/>
        <v>21500000</v>
      </c>
      <c r="V683" s="19" t="str">
        <f>VLOOKUP($B683,G2.PL1!$C$10:$AF$35,30,0)</f>
        <v>Công ty Cổ phần Dược phẩm Thiết bị Y tế Hà Nội</v>
      </c>
      <c r="W683" s="17" t="s">
        <v>189</v>
      </c>
      <c r="X683" s="56" t="s">
        <v>182</v>
      </c>
      <c r="Y683" s="41" t="s">
        <v>190</v>
      </c>
      <c r="Z683" s="16"/>
      <c r="AA683" s="21" t="e">
        <f>VLOOKUP(W683,#REF!,2,0)</f>
        <v>#REF!</v>
      </c>
      <c r="AB683" s="16"/>
    </row>
    <row r="684" spans="1:28" ht="36">
      <c r="A684" s="38">
        <v>14</v>
      </c>
      <c r="B684" s="38" t="s">
        <v>40</v>
      </c>
      <c r="C684" s="17" t="str">
        <f>VLOOKUP(B684,G2.PL1!$C$10:$D$34,2,0)</f>
        <v>OCID</v>
      </c>
      <c r="D684" s="17" t="str">
        <f>VLOOKUP($B684,G2.PL1!$C$10:$E$34,3,0)</f>
        <v>Omeprazole (dạng hạt bao tan trong ruột)</v>
      </c>
      <c r="E684" s="17" t="str">
        <f>VLOOKUP($B684,G2.PL1!$C$10:$F$34,4,0)</f>
        <v>20mg</v>
      </c>
      <c r="F684" s="17" t="str">
        <f>VLOOKUP($B684,G2.PL1!$C$10:$AF$35,5,0)</f>
        <v>Uống</v>
      </c>
      <c r="G684" s="17" t="str">
        <f>VLOOKUP($B684,G2.PL1!$C$10:$AF$35,6,0)</f>
        <v>Viên nang cứng</v>
      </c>
      <c r="H684" s="17" t="str">
        <f>VLOOKUP($B684,G2.PL1!$C$10:$AF$35,7,0)</f>
        <v>Hộp 10 vỉ x 10 viên</v>
      </c>
      <c r="I684" s="38" t="s">
        <v>13</v>
      </c>
      <c r="J684" s="17" t="str">
        <f>VLOOKUP($B684,G2.PL1!$C$10:$AF$35,9,0)</f>
        <v>36 tháng</v>
      </c>
      <c r="K684" s="17" t="str">
        <f>VLOOKUP($B684,G2.PL1!$C$10:$AF$35,10,0)</f>
        <v>VN-10166-10</v>
      </c>
      <c r="L684" s="17" t="str">
        <f>VLOOKUP($B684,G2.PL1!$C$10:$AF$35,11,0)</f>
        <v>Cadila Healthcare Ltd.</v>
      </c>
      <c r="M684" s="17" t="str">
        <f>VLOOKUP($B684,G2.PL1!$C$10:$AF$35,12,0)</f>
        <v>Ấn Độ</v>
      </c>
      <c r="N684" s="17" t="str">
        <f>VLOOKUP($B684,G2.PL1!$C$10:$AF$35,13,0)</f>
        <v>Viên</v>
      </c>
      <c r="O684" s="39">
        <v>10000</v>
      </c>
      <c r="P684" s="39">
        <v>10000</v>
      </c>
      <c r="Q684" s="39">
        <v>10000</v>
      </c>
      <c r="R684" s="39">
        <v>10000</v>
      </c>
      <c r="S684" s="40">
        <v>40000</v>
      </c>
      <c r="T684" s="19">
        <f>VLOOKUP($B684,G2.PL1!$C$10:$AF$35,17,0)</f>
        <v>215</v>
      </c>
      <c r="U684" s="18">
        <f t="shared" si="20"/>
        <v>8600000</v>
      </c>
      <c r="V684" s="19" t="str">
        <f>VLOOKUP($B684,G2.PL1!$C$10:$AF$35,30,0)</f>
        <v>Công ty Cổ phần Dược phẩm Thiết bị Y tế Hà Nội</v>
      </c>
      <c r="W684" s="17" t="s">
        <v>193</v>
      </c>
      <c r="X684" s="56" t="s">
        <v>182</v>
      </c>
      <c r="Y684" s="41" t="s">
        <v>194</v>
      </c>
      <c r="Z684" s="16"/>
      <c r="AA684" s="21" t="e">
        <f>VLOOKUP(W684,#REF!,2,0)</f>
        <v>#REF!</v>
      </c>
      <c r="AB684" s="16"/>
    </row>
    <row r="685" spans="1:28" ht="36">
      <c r="A685" s="38">
        <v>14</v>
      </c>
      <c r="B685" s="38" t="s">
        <v>40</v>
      </c>
      <c r="C685" s="17" t="str">
        <f>VLOOKUP(B685,G2.PL1!$C$10:$D$34,2,0)</f>
        <v>OCID</v>
      </c>
      <c r="D685" s="17" t="str">
        <f>VLOOKUP($B685,G2.PL1!$C$10:$E$34,3,0)</f>
        <v>Omeprazole (dạng hạt bao tan trong ruột)</v>
      </c>
      <c r="E685" s="17" t="str">
        <f>VLOOKUP($B685,G2.PL1!$C$10:$F$34,4,0)</f>
        <v>20mg</v>
      </c>
      <c r="F685" s="17" t="str">
        <f>VLOOKUP($B685,G2.PL1!$C$10:$AF$35,5,0)</f>
        <v>Uống</v>
      </c>
      <c r="G685" s="17" t="str">
        <f>VLOOKUP($B685,G2.PL1!$C$10:$AF$35,6,0)</f>
        <v>Viên nang cứng</v>
      </c>
      <c r="H685" s="17" t="str">
        <f>VLOOKUP($B685,G2.PL1!$C$10:$AF$35,7,0)</f>
        <v>Hộp 10 vỉ x 10 viên</v>
      </c>
      <c r="I685" s="38" t="s">
        <v>13</v>
      </c>
      <c r="J685" s="17" t="str">
        <f>VLOOKUP($B685,G2.PL1!$C$10:$AF$35,9,0)</f>
        <v>36 tháng</v>
      </c>
      <c r="K685" s="17" t="str">
        <f>VLOOKUP($B685,G2.PL1!$C$10:$AF$35,10,0)</f>
        <v>VN-10166-10</v>
      </c>
      <c r="L685" s="17" t="str">
        <f>VLOOKUP($B685,G2.PL1!$C$10:$AF$35,11,0)</f>
        <v>Cadila Healthcare Ltd.</v>
      </c>
      <c r="M685" s="17" t="str">
        <f>VLOOKUP($B685,G2.PL1!$C$10:$AF$35,12,0)</f>
        <v>Ấn Độ</v>
      </c>
      <c r="N685" s="17" t="str">
        <f>VLOOKUP($B685,G2.PL1!$C$10:$AF$35,13,0)</f>
        <v>Viên</v>
      </c>
      <c r="O685" s="39">
        <v>11875</v>
      </c>
      <c r="P685" s="39">
        <v>11875</v>
      </c>
      <c r="Q685" s="39">
        <v>11875</v>
      </c>
      <c r="R685" s="39">
        <v>11875</v>
      </c>
      <c r="S685" s="40">
        <v>47500</v>
      </c>
      <c r="T685" s="19">
        <f>VLOOKUP($B685,G2.PL1!$C$10:$AF$35,17,0)</f>
        <v>215</v>
      </c>
      <c r="U685" s="18">
        <f t="shared" si="20"/>
        <v>10212500</v>
      </c>
      <c r="V685" s="19" t="str">
        <f>VLOOKUP($B685,G2.PL1!$C$10:$AF$35,30,0)</f>
        <v>Công ty Cổ phần Dược phẩm Thiết bị Y tế Hà Nội</v>
      </c>
      <c r="W685" s="17" t="s">
        <v>195</v>
      </c>
      <c r="X685" s="56" t="s">
        <v>182</v>
      </c>
      <c r="Y685" s="41" t="s">
        <v>196</v>
      </c>
      <c r="Z685" s="16"/>
      <c r="AA685" s="21" t="e">
        <f>VLOOKUP(W685,#REF!,2,0)</f>
        <v>#REF!</v>
      </c>
      <c r="AB685" s="16"/>
    </row>
    <row r="686" spans="1:28" ht="36">
      <c r="A686" s="38">
        <v>14</v>
      </c>
      <c r="B686" s="38" t="s">
        <v>40</v>
      </c>
      <c r="C686" s="17" t="str">
        <f>VLOOKUP(B686,G2.PL1!$C$10:$D$34,2,0)</f>
        <v>OCID</v>
      </c>
      <c r="D686" s="17" t="str">
        <f>VLOOKUP($B686,G2.PL1!$C$10:$E$34,3,0)</f>
        <v>Omeprazole (dạng hạt bao tan trong ruột)</v>
      </c>
      <c r="E686" s="17" t="str">
        <f>VLOOKUP($B686,G2.PL1!$C$10:$F$34,4,0)</f>
        <v>20mg</v>
      </c>
      <c r="F686" s="17" t="str">
        <f>VLOOKUP($B686,G2.PL1!$C$10:$AF$35,5,0)</f>
        <v>Uống</v>
      </c>
      <c r="G686" s="17" t="str">
        <f>VLOOKUP($B686,G2.PL1!$C$10:$AF$35,6,0)</f>
        <v>Viên nang cứng</v>
      </c>
      <c r="H686" s="17" t="str">
        <f>VLOOKUP($B686,G2.PL1!$C$10:$AF$35,7,0)</f>
        <v>Hộp 10 vỉ x 10 viên</v>
      </c>
      <c r="I686" s="38" t="s">
        <v>13</v>
      </c>
      <c r="J686" s="17" t="str">
        <f>VLOOKUP($B686,G2.PL1!$C$10:$AF$35,9,0)</f>
        <v>36 tháng</v>
      </c>
      <c r="K686" s="17" t="str">
        <f>VLOOKUP($B686,G2.PL1!$C$10:$AF$35,10,0)</f>
        <v>VN-10166-10</v>
      </c>
      <c r="L686" s="17" t="str">
        <f>VLOOKUP($B686,G2.PL1!$C$10:$AF$35,11,0)</f>
        <v>Cadila Healthcare Ltd.</v>
      </c>
      <c r="M686" s="17" t="str">
        <f>VLOOKUP($B686,G2.PL1!$C$10:$AF$35,12,0)</f>
        <v>Ấn Độ</v>
      </c>
      <c r="N686" s="17" t="str">
        <f>VLOOKUP($B686,G2.PL1!$C$10:$AF$35,13,0)</f>
        <v>Viên</v>
      </c>
      <c r="O686" s="39">
        <v>3000</v>
      </c>
      <c r="P686" s="39">
        <v>3000</v>
      </c>
      <c r="Q686" s="39">
        <v>3000</v>
      </c>
      <c r="R686" s="39">
        <v>3000</v>
      </c>
      <c r="S686" s="40">
        <v>12000</v>
      </c>
      <c r="T686" s="19">
        <f>VLOOKUP($B686,G2.PL1!$C$10:$AF$35,17,0)</f>
        <v>215</v>
      </c>
      <c r="U686" s="18">
        <f t="shared" si="20"/>
        <v>2580000</v>
      </c>
      <c r="V686" s="19" t="str">
        <f>VLOOKUP($B686,G2.PL1!$C$10:$AF$35,30,0)</f>
        <v>Công ty Cổ phần Dược phẩm Thiết bị Y tế Hà Nội</v>
      </c>
      <c r="W686" s="17" t="s">
        <v>199</v>
      </c>
      <c r="X686" s="56" t="s">
        <v>182</v>
      </c>
      <c r="Y686" s="41" t="s">
        <v>200</v>
      </c>
      <c r="Z686" s="16"/>
      <c r="AA686" s="21" t="e">
        <f>VLOOKUP(W686,#REF!,2,0)</f>
        <v>#REF!</v>
      </c>
      <c r="AB686" s="16"/>
    </row>
    <row r="687" spans="1:28" ht="36">
      <c r="A687" s="38">
        <v>14</v>
      </c>
      <c r="B687" s="38" t="s">
        <v>40</v>
      </c>
      <c r="C687" s="17" t="str">
        <f>VLOOKUP(B687,G2.PL1!$C$10:$D$34,2,0)</f>
        <v>OCID</v>
      </c>
      <c r="D687" s="17" t="str">
        <f>VLOOKUP($B687,G2.PL1!$C$10:$E$34,3,0)</f>
        <v>Omeprazole (dạng hạt bao tan trong ruột)</v>
      </c>
      <c r="E687" s="17" t="str">
        <f>VLOOKUP($B687,G2.PL1!$C$10:$F$34,4,0)</f>
        <v>20mg</v>
      </c>
      <c r="F687" s="17" t="str">
        <f>VLOOKUP($B687,G2.PL1!$C$10:$AF$35,5,0)</f>
        <v>Uống</v>
      </c>
      <c r="G687" s="17" t="str">
        <f>VLOOKUP($B687,G2.PL1!$C$10:$AF$35,6,0)</f>
        <v>Viên nang cứng</v>
      </c>
      <c r="H687" s="17" t="str">
        <f>VLOOKUP($B687,G2.PL1!$C$10:$AF$35,7,0)</f>
        <v>Hộp 10 vỉ x 10 viên</v>
      </c>
      <c r="I687" s="38" t="s">
        <v>13</v>
      </c>
      <c r="J687" s="17" t="str">
        <f>VLOOKUP($B687,G2.PL1!$C$10:$AF$35,9,0)</f>
        <v>36 tháng</v>
      </c>
      <c r="K687" s="17" t="str">
        <f>VLOOKUP($B687,G2.PL1!$C$10:$AF$35,10,0)</f>
        <v>VN-10166-10</v>
      </c>
      <c r="L687" s="17" t="str">
        <f>VLOOKUP($B687,G2.PL1!$C$10:$AF$35,11,0)</f>
        <v>Cadila Healthcare Ltd.</v>
      </c>
      <c r="M687" s="17" t="str">
        <f>VLOOKUP($B687,G2.PL1!$C$10:$AF$35,12,0)</f>
        <v>Ấn Độ</v>
      </c>
      <c r="N687" s="17" t="str">
        <f>VLOOKUP($B687,G2.PL1!$C$10:$AF$35,13,0)</f>
        <v>Viên</v>
      </c>
      <c r="O687" s="39">
        <v>25000</v>
      </c>
      <c r="P687" s="39">
        <v>25000</v>
      </c>
      <c r="Q687" s="39">
        <v>25000</v>
      </c>
      <c r="R687" s="39">
        <v>25000</v>
      </c>
      <c r="S687" s="40">
        <v>100000</v>
      </c>
      <c r="T687" s="19">
        <f>VLOOKUP($B687,G2.PL1!$C$10:$AF$35,17,0)</f>
        <v>215</v>
      </c>
      <c r="U687" s="18">
        <f t="shared" si="20"/>
        <v>21500000</v>
      </c>
      <c r="V687" s="19" t="str">
        <f>VLOOKUP($B687,G2.PL1!$C$10:$AF$35,30,0)</f>
        <v>Công ty Cổ phần Dược phẩm Thiết bị Y tế Hà Nội</v>
      </c>
      <c r="W687" s="17" t="s">
        <v>338</v>
      </c>
      <c r="X687" s="56" t="s">
        <v>182</v>
      </c>
      <c r="Y687" s="41" t="s">
        <v>339</v>
      </c>
      <c r="Z687" s="16"/>
      <c r="AA687" s="21" t="e">
        <f>VLOOKUP(W687,#REF!,2,0)</f>
        <v>#REF!</v>
      </c>
      <c r="AB687" s="16"/>
    </row>
    <row r="688" spans="1:28" ht="36">
      <c r="A688" s="38">
        <v>14</v>
      </c>
      <c r="B688" s="38" t="s">
        <v>40</v>
      </c>
      <c r="C688" s="17" t="str">
        <f>VLOOKUP(B688,G2.PL1!$C$10:$D$34,2,0)</f>
        <v>OCID</v>
      </c>
      <c r="D688" s="17" t="str">
        <f>VLOOKUP($B688,G2.PL1!$C$10:$E$34,3,0)</f>
        <v>Omeprazole (dạng hạt bao tan trong ruột)</v>
      </c>
      <c r="E688" s="17" t="str">
        <f>VLOOKUP($B688,G2.PL1!$C$10:$F$34,4,0)</f>
        <v>20mg</v>
      </c>
      <c r="F688" s="17" t="str">
        <f>VLOOKUP($B688,G2.PL1!$C$10:$AF$35,5,0)</f>
        <v>Uống</v>
      </c>
      <c r="G688" s="17" t="str">
        <f>VLOOKUP($B688,G2.PL1!$C$10:$AF$35,6,0)</f>
        <v>Viên nang cứng</v>
      </c>
      <c r="H688" s="17" t="str">
        <f>VLOOKUP($B688,G2.PL1!$C$10:$AF$35,7,0)</f>
        <v>Hộp 10 vỉ x 10 viên</v>
      </c>
      <c r="I688" s="38" t="s">
        <v>13</v>
      </c>
      <c r="J688" s="17" t="str">
        <f>VLOOKUP($B688,G2.PL1!$C$10:$AF$35,9,0)</f>
        <v>36 tháng</v>
      </c>
      <c r="K688" s="17" t="str">
        <f>VLOOKUP($B688,G2.PL1!$C$10:$AF$35,10,0)</f>
        <v>VN-10166-10</v>
      </c>
      <c r="L688" s="17" t="str">
        <f>VLOOKUP($B688,G2.PL1!$C$10:$AF$35,11,0)</f>
        <v>Cadila Healthcare Ltd.</v>
      </c>
      <c r="M688" s="17" t="str">
        <f>VLOOKUP($B688,G2.PL1!$C$10:$AF$35,12,0)</f>
        <v>Ấn Độ</v>
      </c>
      <c r="N688" s="17" t="str">
        <f>VLOOKUP($B688,G2.PL1!$C$10:$AF$35,13,0)</f>
        <v>Viên</v>
      </c>
      <c r="O688" s="39">
        <v>12000</v>
      </c>
      <c r="P688" s="39">
        <v>15000</v>
      </c>
      <c r="Q688" s="39">
        <v>15000</v>
      </c>
      <c r="R688" s="39">
        <v>15000</v>
      </c>
      <c r="S688" s="40">
        <v>57000</v>
      </c>
      <c r="T688" s="19">
        <f>VLOOKUP($B688,G2.PL1!$C$10:$AF$35,17,0)</f>
        <v>215</v>
      </c>
      <c r="U688" s="18">
        <f t="shared" si="20"/>
        <v>12255000</v>
      </c>
      <c r="V688" s="19" t="str">
        <f>VLOOKUP($B688,G2.PL1!$C$10:$AF$35,30,0)</f>
        <v>Công ty Cổ phần Dược phẩm Thiết bị Y tế Hà Nội</v>
      </c>
      <c r="W688" s="17" t="s">
        <v>204</v>
      </c>
      <c r="X688" s="56" t="s">
        <v>182</v>
      </c>
      <c r="Y688" s="41" t="s">
        <v>205</v>
      </c>
      <c r="Z688" s="16"/>
      <c r="AA688" s="21" t="e">
        <f>VLOOKUP(W688,#REF!,2,0)</f>
        <v>#REF!</v>
      </c>
      <c r="AB688" s="16"/>
    </row>
    <row r="689" spans="1:28" ht="36">
      <c r="A689" s="38">
        <v>14</v>
      </c>
      <c r="B689" s="38" t="s">
        <v>40</v>
      </c>
      <c r="C689" s="17" t="str">
        <f>VLOOKUP(B689,G2.PL1!$C$10:$D$34,2,0)</f>
        <v>OCID</v>
      </c>
      <c r="D689" s="17" t="str">
        <f>VLOOKUP($B689,G2.PL1!$C$10:$E$34,3,0)</f>
        <v>Omeprazole (dạng hạt bao tan trong ruột)</v>
      </c>
      <c r="E689" s="17" t="str">
        <f>VLOOKUP($B689,G2.PL1!$C$10:$F$34,4,0)</f>
        <v>20mg</v>
      </c>
      <c r="F689" s="17" t="str">
        <f>VLOOKUP($B689,G2.PL1!$C$10:$AF$35,5,0)</f>
        <v>Uống</v>
      </c>
      <c r="G689" s="17" t="str">
        <f>VLOOKUP($B689,G2.PL1!$C$10:$AF$35,6,0)</f>
        <v>Viên nang cứng</v>
      </c>
      <c r="H689" s="17" t="str">
        <f>VLOOKUP($B689,G2.PL1!$C$10:$AF$35,7,0)</f>
        <v>Hộp 10 vỉ x 10 viên</v>
      </c>
      <c r="I689" s="38" t="s">
        <v>13</v>
      </c>
      <c r="J689" s="17" t="str">
        <f>VLOOKUP($B689,G2.PL1!$C$10:$AF$35,9,0)</f>
        <v>36 tháng</v>
      </c>
      <c r="K689" s="17" t="str">
        <f>VLOOKUP($B689,G2.PL1!$C$10:$AF$35,10,0)</f>
        <v>VN-10166-10</v>
      </c>
      <c r="L689" s="17" t="str">
        <f>VLOOKUP($B689,G2.PL1!$C$10:$AF$35,11,0)</f>
        <v>Cadila Healthcare Ltd.</v>
      </c>
      <c r="M689" s="17" t="str">
        <f>VLOOKUP($B689,G2.PL1!$C$10:$AF$35,12,0)</f>
        <v>Ấn Độ</v>
      </c>
      <c r="N689" s="17" t="str">
        <f>VLOOKUP($B689,G2.PL1!$C$10:$AF$35,13,0)</f>
        <v>Viên</v>
      </c>
      <c r="O689" s="39">
        <v>5000</v>
      </c>
      <c r="P689" s="39">
        <v>5000</v>
      </c>
      <c r="Q689" s="39">
        <v>5000</v>
      </c>
      <c r="R689" s="39">
        <v>5000</v>
      </c>
      <c r="S689" s="40">
        <v>20000</v>
      </c>
      <c r="T689" s="19">
        <f>VLOOKUP($B689,G2.PL1!$C$10:$AF$35,17,0)</f>
        <v>215</v>
      </c>
      <c r="U689" s="18">
        <f t="shared" si="20"/>
        <v>4300000</v>
      </c>
      <c r="V689" s="19" t="str">
        <f>VLOOKUP($B689,G2.PL1!$C$10:$AF$35,30,0)</f>
        <v>Công ty Cổ phần Dược phẩm Thiết bị Y tế Hà Nội</v>
      </c>
      <c r="W689" s="17" t="s">
        <v>623</v>
      </c>
      <c r="X689" s="56" t="s">
        <v>207</v>
      </c>
      <c r="Y689" s="41" t="s">
        <v>624</v>
      </c>
      <c r="Z689" s="16"/>
      <c r="AA689" s="21" t="e">
        <f>VLOOKUP(W689,#REF!,2,0)</f>
        <v>#REF!</v>
      </c>
      <c r="AB689" s="16"/>
    </row>
    <row r="690" spans="1:28" ht="36">
      <c r="A690" s="38">
        <v>14</v>
      </c>
      <c r="B690" s="38" t="s">
        <v>40</v>
      </c>
      <c r="C690" s="17" t="str">
        <f>VLOOKUP(B690,G2.PL1!$C$10:$D$34,2,0)</f>
        <v>OCID</v>
      </c>
      <c r="D690" s="17" t="str">
        <f>VLOOKUP($B690,G2.PL1!$C$10:$E$34,3,0)</f>
        <v>Omeprazole (dạng hạt bao tan trong ruột)</v>
      </c>
      <c r="E690" s="17" t="str">
        <f>VLOOKUP($B690,G2.PL1!$C$10:$F$34,4,0)</f>
        <v>20mg</v>
      </c>
      <c r="F690" s="17" t="str">
        <f>VLOOKUP($B690,G2.PL1!$C$10:$AF$35,5,0)</f>
        <v>Uống</v>
      </c>
      <c r="G690" s="17" t="str">
        <f>VLOOKUP($B690,G2.PL1!$C$10:$AF$35,6,0)</f>
        <v>Viên nang cứng</v>
      </c>
      <c r="H690" s="17" t="str">
        <f>VLOOKUP($B690,G2.PL1!$C$10:$AF$35,7,0)</f>
        <v>Hộp 10 vỉ x 10 viên</v>
      </c>
      <c r="I690" s="38" t="s">
        <v>13</v>
      </c>
      <c r="J690" s="17" t="str">
        <f>VLOOKUP($B690,G2.PL1!$C$10:$AF$35,9,0)</f>
        <v>36 tháng</v>
      </c>
      <c r="K690" s="17" t="str">
        <f>VLOOKUP($B690,G2.PL1!$C$10:$AF$35,10,0)</f>
        <v>VN-10166-10</v>
      </c>
      <c r="L690" s="17" t="str">
        <f>VLOOKUP($B690,G2.PL1!$C$10:$AF$35,11,0)</f>
        <v>Cadila Healthcare Ltd.</v>
      </c>
      <c r="M690" s="17" t="str">
        <f>VLOOKUP($B690,G2.PL1!$C$10:$AF$35,12,0)</f>
        <v>Ấn Độ</v>
      </c>
      <c r="N690" s="17" t="str">
        <f>VLOOKUP($B690,G2.PL1!$C$10:$AF$35,13,0)</f>
        <v>Viên</v>
      </c>
      <c r="O690" s="39">
        <v>5000</v>
      </c>
      <c r="P690" s="39">
        <v>6000</v>
      </c>
      <c r="Q690" s="39">
        <v>5000</v>
      </c>
      <c r="R690" s="39">
        <v>6000</v>
      </c>
      <c r="S690" s="40">
        <v>22000</v>
      </c>
      <c r="T690" s="19">
        <f>VLOOKUP($B690,G2.PL1!$C$10:$AF$35,17,0)</f>
        <v>215</v>
      </c>
      <c r="U690" s="18">
        <f t="shared" si="20"/>
        <v>4730000</v>
      </c>
      <c r="V690" s="19" t="str">
        <f>VLOOKUP($B690,G2.PL1!$C$10:$AF$35,30,0)</f>
        <v>Công ty Cổ phần Dược phẩm Thiết bị Y tế Hà Nội</v>
      </c>
      <c r="W690" s="17" t="s">
        <v>458</v>
      </c>
      <c r="X690" s="56" t="s">
        <v>207</v>
      </c>
      <c r="Y690" s="41" t="s">
        <v>459</v>
      </c>
      <c r="Z690" s="16"/>
      <c r="AA690" s="21" t="e">
        <f>VLOOKUP(W690,#REF!,2,0)</f>
        <v>#REF!</v>
      </c>
      <c r="AB690" s="16"/>
    </row>
    <row r="691" spans="1:28" ht="36">
      <c r="A691" s="38">
        <v>14</v>
      </c>
      <c r="B691" s="38" t="s">
        <v>40</v>
      </c>
      <c r="C691" s="17" t="str">
        <f>VLOOKUP(B691,G2.PL1!$C$10:$D$34,2,0)</f>
        <v>OCID</v>
      </c>
      <c r="D691" s="17" t="str">
        <f>VLOOKUP($B691,G2.PL1!$C$10:$E$34,3,0)</f>
        <v>Omeprazole (dạng hạt bao tan trong ruột)</v>
      </c>
      <c r="E691" s="17" t="str">
        <f>VLOOKUP($B691,G2.PL1!$C$10:$F$34,4,0)</f>
        <v>20mg</v>
      </c>
      <c r="F691" s="17" t="str">
        <f>VLOOKUP($B691,G2.PL1!$C$10:$AF$35,5,0)</f>
        <v>Uống</v>
      </c>
      <c r="G691" s="17" t="str">
        <f>VLOOKUP($B691,G2.PL1!$C$10:$AF$35,6,0)</f>
        <v>Viên nang cứng</v>
      </c>
      <c r="H691" s="17" t="str">
        <f>VLOOKUP($B691,G2.PL1!$C$10:$AF$35,7,0)</f>
        <v>Hộp 10 vỉ x 10 viên</v>
      </c>
      <c r="I691" s="38" t="s">
        <v>13</v>
      </c>
      <c r="J691" s="17" t="str">
        <f>VLOOKUP($B691,G2.PL1!$C$10:$AF$35,9,0)</f>
        <v>36 tháng</v>
      </c>
      <c r="K691" s="17" t="str">
        <f>VLOOKUP($B691,G2.PL1!$C$10:$AF$35,10,0)</f>
        <v>VN-10166-10</v>
      </c>
      <c r="L691" s="17" t="str">
        <f>VLOOKUP($B691,G2.PL1!$C$10:$AF$35,11,0)</f>
        <v>Cadila Healthcare Ltd.</v>
      </c>
      <c r="M691" s="17" t="str">
        <f>VLOOKUP($B691,G2.PL1!$C$10:$AF$35,12,0)</f>
        <v>Ấn Độ</v>
      </c>
      <c r="N691" s="17" t="str">
        <f>VLOOKUP($B691,G2.PL1!$C$10:$AF$35,13,0)</f>
        <v>Viên</v>
      </c>
      <c r="O691" s="39">
        <v>18150</v>
      </c>
      <c r="P691" s="39">
        <v>18150</v>
      </c>
      <c r="Q691" s="39">
        <v>19800</v>
      </c>
      <c r="R691" s="39">
        <v>19965</v>
      </c>
      <c r="S691" s="40">
        <v>76065</v>
      </c>
      <c r="T691" s="19">
        <f>VLOOKUP($B691,G2.PL1!$C$10:$AF$35,17,0)</f>
        <v>215</v>
      </c>
      <c r="U691" s="18">
        <f t="shared" si="20"/>
        <v>16353975</v>
      </c>
      <c r="V691" s="19" t="str">
        <f>VLOOKUP($B691,G2.PL1!$C$10:$AF$35,30,0)</f>
        <v>Công ty Cổ phần Dược phẩm Thiết bị Y tế Hà Nội</v>
      </c>
      <c r="W691" s="17" t="s">
        <v>460</v>
      </c>
      <c r="X691" s="56" t="s">
        <v>207</v>
      </c>
      <c r="Y691" s="41" t="s">
        <v>461</v>
      </c>
      <c r="Z691" s="16"/>
      <c r="AA691" s="21" t="e">
        <f>VLOOKUP(W691,#REF!,2,0)</f>
        <v>#REF!</v>
      </c>
      <c r="AB691" s="16"/>
    </row>
    <row r="692" spans="1:28" ht="36">
      <c r="A692" s="38">
        <v>14</v>
      </c>
      <c r="B692" s="38" t="s">
        <v>40</v>
      </c>
      <c r="C692" s="17" t="str">
        <f>VLOOKUP(B692,G2.PL1!$C$10:$D$34,2,0)</f>
        <v>OCID</v>
      </c>
      <c r="D692" s="17" t="str">
        <f>VLOOKUP($B692,G2.PL1!$C$10:$E$34,3,0)</f>
        <v>Omeprazole (dạng hạt bao tan trong ruột)</v>
      </c>
      <c r="E692" s="17" t="str">
        <f>VLOOKUP($B692,G2.PL1!$C$10:$F$34,4,0)</f>
        <v>20mg</v>
      </c>
      <c r="F692" s="17" t="str">
        <f>VLOOKUP($B692,G2.PL1!$C$10:$AF$35,5,0)</f>
        <v>Uống</v>
      </c>
      <c r="G692" s="17" t="str">
        <f>VLOOKUP($B692,G2.PL1!$C$10:$AF$35,6,0)</f>
        <v>Viên nang cứng</v>
      </c>
      <c r="H692" s="17" t="str">
        <f>VLOOKUP($B692,G2.PL1!$C$10:$AF$35,7,0)</f>
        <v>Hộp 10 vỉ x 10 viên</v>
      </c>
      <c r="I692" s="38" t="s">
        <v>13</v>
      </c>
      <c r="J692" s="17" t="str">
        <f>VLOOKUP($B692,G2.PL1!$C$10:$AF$35,9,0)</f>
        <v>36 tháng</v>
      </c>
      <c r="K692" s="17" t="str">
        <f>VLOOKUP($B692,G2.PL1!$C$10:$AF$35,10,0)</f>
        <v>VN-10166-10</v>
      </c>
      <c r="L692" s="17" t="str">
        <f>VLOOKUP($B692,G2.PL1!$C$10:$AF$35,11,0)</f>
        <v>Cadila Healthcare Ltd.</v>
      </c>
      <c r="M692" s="17" t="str">
        <f>VLOOKUP($B692,G2.PL1!$C$10:$AF$35,12,0)</f>
        <v>Ấn Độ</v>
      </c>
      <c r="N692" s="17" t="str">
        <f>VLOOKUP($B692,G2.PL1!$C$10:$AF$35,13,0)</f>
        <v>Viên</v>
      </c>
      <c r="O692" s="39">
        <v>65000</v>
      </c>
      <c r="P692" s="39">
        <v>65000</v>
      </c>
      <c r="Q692" s="39">
        <v>65000</v>
      </c>
      <c r="R692" s="39">
        <v>65000</v>
      </c>
      <c r="S692" s="40">
        <v>260000</v>
      </c>
      <c r="T692" s="19">
        <f>VLOOKUP($B692,G2.PL1!$C$10:$AF$35,17,0)</f>
        <v>215</v>
      </c>
      <c r="U692" s="18">
        <f t="shared" si="20"/>
        <v>55900000</v>
      </c>
      <c r="V692" s="19" t="str">
        <f>VLOOKUP($B692,G2.PL1!$C$10:$AF$35,30,0)</f>
        <v>Công ty Cổ phần Dược phẩm Thiết bị Y tế Hà Nội</v>
      </c>
      <c r="W692" s="17" t="s">
        <v>798</v>
      </c>
      <c r="X692" s="56" t="s">
        <v>207</v>
      </c>
      <c r="Y692" s="41" t="s">
        <v>799</v>
      </c>
      <c r="Z692" s="16"/>
      <c r="AA692" s="21" t="e">
        <f>VLOOKUP(W692,#REF!,2,0)</f>
        <v>#REF!</v>
      </c>
      <c r="AB692" s="16"/>
    </row>
    <row r="693" spans="1:28" ht="36">
      <c r="A693" s="38">
        <v>14</v>
      </c>
      <c r="B693" s="38" t="s">
        <v>40</v>
      </c>
      <c r="C693" s="17" t="str">
        <f>VLOOKUP(B693,G2.PL1!$C$10:$D$34,2,0)</f>
        <v>OCID</v>
      </c>
      <c r="D693" s="17" t="str">
        <f>VLOOKUP($B693,G2.PL1!$C$10:$E$34,3,0)</f>
        <v>Omeprazole (dạng hạt bao tan trong ruột)</v>
      </c>
      <c r="E693" s="17" t="str">
        <f>VLOOKUP($B693,G2.PL1!$C$10:$F$34,4,0)</f>
        <v>20mg</v>
      </c>
      <c r="F693" s="17" t="str">
        <f>VLOOKUP($B693,G2.PL1!$C$10:$AF$35,5,0)</f>
        <v>Uống</v>
      </c>
      <c r="G693" s="17" t="str">
        <f>VLOOKUP($B693,G2.PL1!$C$10:$AF$35,6,0)</f>
        <v>Viên nang cứng</v>
      </c>
      <c r="H693" s="17" t="str">
        <f>VLOOKUP($B693,G2.PL1!$C$10:$AF$35,7,0)</f>
        <v>Hộp 10 vỉ x 10 viên</v>
      </c>
      <c r="I693" s="38" t="s">
        <v>13</v>
      </c>
      <c r="J693" s="17" t="str">
        <f>VLOOKUP($B693,G2.PL1!$C$10:$AF$35,9,0)</f>
        <v>36 tháng</v>
      </c>
      <c r="K693" s="17" t="str">
        <f>VLOOKUP($B693,G2.PL1!$C$10:$AF$35,10,0)</f>
        <v>VN-10166-10</v>
      </c>
      <c r="L693" s="17" t="str">
        <f>VLOOKUP($B693,G2.PL1!$C$10:$AF$35,11,0)</f>
        <v>Cadila Healthcare Ltd.</v>
      </c>
      <c r="M693" s="17" t="str">
        <f>VLOOKUP($B693,G2.PL1!$C$10:$AF$35,12,0)</f>
        <v>Ấn Độ</v>
      </c>
      <c r="N693" s="17" t="str">
        <f>VLOOKUP($B693,G2.PL1!$C$10:$AF$35,13,0)</f>
        <v>Viên</v>
      </c>
      <c r="O693" s="39">
        <v>2000</v>
      </c>
      <c r="P693" s="39">
        <v>1000</v>
      </c>
      <c r="Q693" s="39">
        <v>1000</v>
      </c>
      <c r="R693" s="39">
        <v>1000</v>
      </c>
      <c r="S693" s="40">
        <v>5000</v>
      </c>
      <c r="T693" s="19">
        <f>VLOOKUP($B693,G2.PL1!$C$10:$AF$35,17,0)</f>
        <v>215</v>
      </c>
      <c r="U693" s="18">
        <f t="shared" si="20"/>
        <v>1075000</v>
      </c>
      <c r="V693" s="19" t="str">
        <f>VLOOKUP($B693,G2.PL1!$C$10:$AF$35,30,0)</f>
        <v>Công ty Cổ phần Dược phẩm Thiết bị Y tế Hà Nội</v>
      </c>
      <c r="W693" s="17" t="s">
        <v>474</v>
      </c>
      <c r="X693" s="56" t="s">
        <v>343</v>
      </c>
      <c r="Y693" s="41" t="s">
        <v>475</v>
      </c>
      <c r="Z693" s="16"/>
      <c r="AA693" s="21" t="e">
        <f>VLOOKUP(W693,#REF!,2,0)</f>
        <v>#REF!</v>
      </c>
      <c r="AB693" s="16"/>
    </row>
    <row r="694" spans="1:28" ht="36">
      <c r="A694" s="38">
        <v>14</v>
      </c>
      <c r="B694" s="38" t="s">
        <v>40</v>
      </c>
      <c r="C694" s="17" t="str">
        <f>VLOOKUP(B694,G2.PL1!$C$10:$D$34,2,0)</f>
        <v>OCID</v>
      </c>
      <c r="D694" s="17" t="str">
        <f>VLOOKUP($B694,G2.PL1!$C$10:$E$34,3,0)</f>
        <v>Omeprazole (dạng hạt bao tan trong ruột)</v>
      </c>
      <c r="E694" s="17" t="str">
        <f>VLOOKUP($B694,G2.PL1!$C$10:$F$34,4,0)</f>
        <v>20mg</v>
      </c>
      <c r="F694" s="17" t="str">
        <f>VLOOKUP($B694,G2.PL1!$C$10:$AF$35,5,0)</f>
        <v>Uống</v>
      </c>
      <c r="G694" s="17" t="str">
        <f>VLOOKUP($B694,G2.PL1!$C$10:$AF$35,6,0)</f>
        <v>Viên nang cứng</v>
      </c>
      <c r="H694" s="17" t="str">
        <f>VLOOKUP($B694,G2.PL1!$C$10:$AF$35,7,0)</f>
        <v>Hộp 10 vỉ x 10 viên</v>
      </c>
      <c r="I694" s="38" t="s">
        <v>13</v>
      </c>
      <c r="J694" s="17" t="str">
        <f>VLOOKUP($B694,G2.PL1!$C$10:$AF$35,9,0)</f>
        <v>36 tháng</v>
      </c>
      <c r="K694" s="17" t="str">
        <f>VLOOKUP($B694,G2.PL1!$C$10:$AF$35,10,0)</f>
        <v>VN-10166-10</v>
      </c>
      <c r="L694" s="17" t="str">
        <f>VLOOKUP($B694,G2.PL1!$C$10:$AF$35,11,0)</f>
        <v>Cadila Healthcare Ltd.</v>
      </c>
      <c r="M694" s="17" t="str">
        <f>VLOOKUP($B694,G2.PL1!$C$10:$AF$35,12,0)</f>
        <v>Ấn Độ</v>
      </c>
      <c r="N694" s="17" t="str">
        <f>VLOOKUP($B694,G2.PL1!$C$10:$AF$35,13,0)</f>
        <v>Viên</v>
      </c>
      <c r="O694" s="39">
        <v>250</v>
      </c>
      <c r="P694" s="39">
        <v>250</v>
      </c>
      <c r="Q694" s="39">
        <v>250</v>
      </c>
      <c r="R694" s="39">
        <v>250</v>
      </c>
      <c r="S694" s="40">
        <v>1000</v>
      </c>
      <c r="T694" s="19">
        <f>VLOOKUP($B694,G2.PL1!$C$10:$AF$35,17,0)</f>
        <v>215</v>
      </c>
      <c r="U694" s="18">
        <f t="shared" si="20"/>
        <v>215000</v>
      </c>
      <c r="V694" s="19" t="str">
        <f>VLOOKUP($B694,G2.PL1!$C$10:$AF$35,30,0)</f>
        <v>Công ty Cổ phần Dược phẩm Thiết bị Y tế Hà Nội</v>
      </c>
      <c r="W694" s="17" t="s">
        <v>697</v>
      </c>
      <c r="X694" s="56" t="s">
        <v>343</v>
      </c>
      <c r="Y694" s="41" t="s">
        <v>818</v>
      </c>
      <c r="Z694" s="16"/>
      <c r="AA694" s="21" t="e">
        <f>VLOOKUP(W694,#REF!,2,0)</f>
        <v>#REF!</v>
      </c>
      <c r="AB694" s="16"/>
    </row>
    <row r="695" spans="1:28" ht="36">
      <c r="A695" s="38">
        <v>14</v>
      </c>
      <c r="B695" s="38" t="s">
        <v>40</v>
      </c>
      <c r="C695" s="17" t="str">
        <f>VLOOKUP(B695,G2.PL1!$C$10:$D$34,2,0)</f>
        <v>OCID</v>
      </c>
      <c r="D695" s="17" t="str">
        <f>VLOOKUP($B695,G2.PL1!$C$10:$E$34,3,0)</f>
        <v>Omeprazole (dạng hạt bao tan trong ruột)</v>
      </c>
      <c r="E695" s="17" t="str">
        <f>VLOOKUP($B695,G2.PL1!$C$10:$F$34,4,0)</f>
        <v>20mg</v>
      </c>
      <c r="F695" s="17" t="str">
        <f>VLOOKUP($B695,G2.PL1!$C$10:$AF$35,5,0)</f>
        <v>Uống</v>
      </c>
      <c r="G695" s="17" t="str">
        <f>VLOOKUP($B695,G2.PL1!$C$10:$AF$35,6,0)</f>
        <v>Viên nang cứng</v>
      </c>
      <c r="H695" s="17" t="str">
        <f>VLOOKUP($B695,G2.PL1!$C$10:$AF$35,7,0)</f>
        <v>Hộp 10 vỉ x 10 viên</v>
      </c>
      <c r="I695" s="38" t="s">
        <v>13</v>
      </c>
      <c r="J695" s="17" t="str">
        <f>VLOOKUP($B695,G2.PL1!$C$10:$AF$35,9,0)</f>
        <v>36 tháng</v>
      </c>
      <c r="K695" s="17" t="str">
        <f>VLOOKUP($B695,G2.PL1!$C$10:$AF$35,10,0)</f>
        <v>VN-10166-10</v>
      </c>
      <c r="L695" s="17" t="str">
        <f>VLOOKUP($B695,G2.PL1!$C$10:$AF$35,11,0)</f>
        <v>Cadila Healthcare Ltd.</v>
      </c>
      <c r="M695" s="17" t="str">
        <f>VLOOKUP($B695,G2.PL1!$C$10:$AF$35,12,0)</f>
        <v>Ấn Độ</v>
      </c>
      <c r="N695" s="17" t="str">
        <f>VLOOKUP($B695,G2.PL1!$C$10:$AF$35,13,0)</f>
        <v>Viên</v>
      </c>
      <c r="O695" s="39">
        <v>5675</v>
      </c>
      <c r="P695" s="39">
        <v>4675</v>
      </c>
      <c r="Q695" s="39">
        <v>5225</v>
      </c>
      <c r="R695" s="39">
        <v>5625</v>
      </c>
      <c r="S695" s="40">
        <v>21200</v>
      </c>
      <c r="T695" s="19">
        <f>VLOOKUP($B695,G2.PL1!$C$10:$AF$35,17,0)</f>
        <v>215</v>
      </c>
      <c r="U695" s="18">
        <f t="shared" si="20"/>
        <v>4558000</v>
      </c>
      <c r="V695" s="19" t="str">
        <f>VLOOKUP($B695,G2.PL1!$C$10:$AF$35,30,0)</f>
        <v>Công ty Cổ phần Dược phẩm Thiết bị Y tế Hà Nội</v>
      </c>
      <c r="W695" s="17" t="s">
        <v>476</v>
      </c>
      <c r="X695" s="56" t="s">
        <v>343</v>
      </c>
      <c r="Y695" s="41" t="s">
        <v>477</v>
      </c>
      <c r="Z695" s="16"/>
      <c r="AA695" s="21" t="e">
        <f>VLOOKUP(W695,#REF!,2,0)</f>
        <v>#REF!</v>
      </c>
      <c r="AB695" s="16"/>
    </row>
    <row r="696" spans="1:28" ht="36">
      <c r="A696" s="38">
        <v>14</v>
      </c>
      <c r="B696" s="38" t="s">
        <v>40</v>
      </c>
      <c r="C696" s="17" t="str">
        <f>VLOOKUP(B696,G2.PL1!$C$10:$D$34,2,0)</f>
        <v>OCID</v>
      </c>
      <c r="D696" s="17" t="str">
        <f>VLOOKUP($B696,G2.PL1!$C$10:$E$34,3,0)</f>
        <v>Omeprazole (dạng hạt bao tan trong ruột)</v>
      </c>
      <c r="E696" s="17" t="str">
        <f>VLOOKUP($B696,G2.PL1!$C$10:$F$34,4,0)</f>
        <v>20mg</v>
      </c>
      <c r="F696" s="17" t="str">
        <f>VLOOKUP($B696,G2.PL1!$C$10:$AF$35,5,0)</f>
        <v>Uống</v>
      </c>
      <c r="G696" s="17" t="str">
        <f>VLOOKUP($B696,G2.PL1!$C$10:$AF$35,6,0)</f>
        <v>Viên nang cứng</v>
      </c>
      <c r="H696" s="17" t="str">
        <f>VLOOKUP($B696,G2.PL1!$C$10:$AF$35,7,0)</f>
        <v>Hộp 10 vỉ x 10 viên</v>
      </c>
      <c r="I696" s="38" t="s">
        <v>13</v>
      </c>
      <c r="J696" s="17" t="str">
        <f>VLOOKUP($B696,G2.PL1!$C$10:$AF$35,9,0)</f>
        <v>36 tháng</v>
      </c>
      <c r="K696" s="17" t="str">
        <f>VLOOKUP($B696,G2.PL1!$C$10:$AF$35,10,0)</f>
        <v>VN-10166-10</v>
      </c>
      <c r="L696" s="17" t="str">
        <f>VLOOKUP($B696,G2.PL1!$C$10:$AF$35,11,0)</f>
        <v>Cadila Healthcare Ltd.</v>
      </c>
      <c r="M696" s="17" t="str">
        <f>VLOOKUP($B696,G2.PL1!$C$10:$AF$35,12,0)</f>
        <v>Ấn Độ</v>
      </c>
      <c r="N696" s="17" t="str">
        <f>VLOOKUP($B696,G2.PL1!$C$10:$AF$35,13,0)</f>
        <v>Viên</v>
      </c>
      <c r="O696" s="39">
        <v>19800</v>
      </c>
      <c r="P696" s="39">
        <v>19800</v>
      </c>
      <c r="Q696" s="39">
        <v>19800</v>
      </c>
      <c r="R696" s="39">
        <v>19800</v>
      </c>
      <c r="S696" s="40">
        <v>79200</v>
      </c>
      <c r="T696" s="19">
        <f>VLOOKUP($B696,G2.PL1!$C$10:$AF$35,17,0)</f>
        <v>215</v>
      </c>
      <c r="U696" s="18">
        <f t="shared" si="20"/>
        <v>17028000</v>
      </c>
      <c r="V696" s="19" t="str">
        <f>VLOOKUP($B696,G2.PL1!$C$10:$AF$35,30,0)</f>
        <v>Công ty Cổ phần Dược phẩm Thiết bị Y tế Hà Nội</v>
      </c>
      <c r="W696" s="17" t="s">
        <v>213</v>
      </c>
      <c r="X696" s="56" t="s">
        <v>214</v>
      </c>
      <c r="Y696" s="41" t="s">
        <v>215</v>
      </c>
      <c r="Z696" s="16"/>
      <c r="AA696" s="21" t="e">
        <f>VLOOKUP(W696,#REF!,2,0)</f>
        <v>#REF!</v>
      </c>
      <c r="AB696" s="16"/>
    </row>
    <row r="697" spans="1:28" ht="36">
      <c r="A697" s="38">
        <v>14</v>
      </c>
      <c r="B697" s="38" t="s">
        <v>40</v>
      </c>
      <c r="C697" s="17" t="str">
        <f>VLOOKUP(B697,G2.PL1!$C$10:$D$34,2,0)</f>
        <v>OCID</v>
      </c>
      <c r="D697" s="17" t="str">
        <f>VLOOKUP($B697,G2.PL1!$C$10:$E$34,3,0)</f>
        <v>Omeprazole (dạng hạt bao tan trong ruột)</v>
      </c>
      <c r="E697" s="17" t="str">
        <f>VLOOKUP($B697,G2.PL1!$C$10:$F$34,4,0)</f>
        <v>20mg</v>
      </c>
      <c r="F697" s="17" t="str">
        <f>VLOOKUP($B697,G2.PL1!$C$10:$AF$35,5,0)</f>
        <v>Uống</v>
      </c>
      <c r="G697" s="17" t="str">
        <f>VLOOKUP($B697,G2.PL1!$C$10:$AF$35,6,0)</f>
        <v>Viên nang cứng</v>
      </c>
      <c r="H697" s="17" t="str">
        <f>VLOOKUP($B697,G2.PL1!$C$10:$AF$35,7,0)</f>
        <v>Hộp 10 vỉ x 10 viên</v>
      </c>
      <c r="I697" s="38" t="s">
        <v>13</v>
      </c>
      <c r="J697" s="17" t="str">
        <f>VLOOKUP($B697,G2.PL1!$C$10:$AF$35,9,0)</f>
        <v>36 tháng</v>
      </c>
      <c r="K697" s="17" t="str">
        <f>VLOOKUP($B697,G2.PL1!$C$10:$AF$35,10,0)</f>
        <v>VN-10166-10</v>
      </c>
      <c r="L697" s="17" t="str">
        <f>VLOOKUP($B697,G2.PL1!$C$10:$AF$35,11,0)</f>
        <v>Cadila Healthcare Ltd.</v>
      </c>
      <c r="M697" s="17" t="str">
        <f>VLOOKUP($B697,G2.PL1!$C$10:$AF$35,12,0)</f>
        <v>Ấn Độ</v>
      </c>
      <c r="N697" s="17" t="str">
        <f>VLOOKUP($B697,G2.PL1!$C$10:$AF$35,13,0)</f>
        <v>Viên</v>
      </c>
      <c r="O697" s="39">
        <v>70180</v>
      </c>
      <c r="P697" s="39">
        <v>70180</v>
      </c>
      <c r="Q697" s="39">
        <v>70180</v>
      </c>
      <c r="R697" s="39">
        <v>70180</v>
      </c>
      <c r="S697" s="40">
        <v>280720</v>
      </c>
      <c r="T697" s="19">
        <f>VLOOKUP($B697,G2.PL1!$C$10:$AF$35,17,0)</f>
        <v>215</v>
      </c>
      <c r="U697" s="18">
        <f t="shared" si="20"/>
        <v>60354800</v>
      </c>
      <c r="V697" s="19" t="str">
        <f>VLOOKUP($B697,G2.PL1!$C$10:$AF$35,30,0)</f>
        <v>Công ty Cổ phần Dược phẩm Thiết bị Y tế Hà Nội</v>
      </c>
      <c r="W697" s="17" t="s">
        <v>216</v>
      </c>
      <c r="X697" s="56" t="s">
        <v>214</v>
      </c>
      <c r="Y697" s="41" t="s">
        <v>217</v>
      </c>
      <c r="Z697" s="16"/>
      <c r="AA697" s="21" t="e">
        <f>VLOOKUP(W697,#REF!,2,0)</f>
        <v>#REF!</v>
      </c>
      <c r="AB697" s="16"/>
    </row>
    <row r="698" spans="1:28" ht="36">
      <c r="A698" s="38">
        <v>14</v>
      </c>
      <c r="B698" s="38" t="s">
        <v>40</v>
      </c>
      <c r="C698" s="17" t="str">
        <f>VLOOKUP(B698,G2.PL1!$C$10:$D$34,2,0)</f>
        <v>OCID</v>
      </c>
      <c r="D698" s="17" t="str">
        <f>VLOOKUP($B698,G2.PL1!$C$10:$E$34,3,0)</f>
        <v>Omeprazole (dạng hạt bao tan trong ruột)</v>
      </c>
      <c r="E698" s="17" t="str">
        <f>VLOOKUP($B698,G2.PL1!$C$10:$F$34,4,0)</f>
        <v>20mg</v>
      </c>
      <c r="F698" s="17" t="str">
        <f>VLOOKUP($B698,G2.PL1!$C$10:$AF$35,5,0)</f>
        <v>Uống</v>
      </c>
      <c r="G698" s="17" t="str">
        <f>VLOOKUP($B698,G2.PL1!$C$10:$AF$35,6,0)</f>
        <v>Viên nang cứng</v>
      </c>
      <c r="H698" s="17" t="str">
        <f>VLOOKUP($B698,G2.PL1!$C$10:$AF$35,7,0)</f>
        <v>Hộp 10 vỉ x 10 viên</v>
      </c>
      <c r="I698" s="38" t="s">
        <v>13</v>
      </c>
      <c r="J698" s="17" t="str">
        <f>VLOOKUP($B698,G2.PL1!$C$10:$AF$35,9,0)</f>
        <v>36 tháng</v>
      </c>
      <c r="K698" s="17" t="str">
        <f>VLOOKUP($B698,G2.PL1!$C$10:$AF$35,10,0)</f>
        <v>VN-10166-10</v>
      </c>
      <c r="L698" s="17" t="str">
        <f>VLOOKUP($B698,G2.PL1!$C$10:$AF$35,11,0)</f>
        <v>Cadila Healthcare Ltd.</v>
      </c>
      <c r="M698" s="17" t="str">
        <f>VLOOKUP($B698,G2.PL1!$C$10:$AF$35,12,0)</f>
        <v>Ấn Độ</v>
      </c>
      <c r="N698" s="17" t="str">
        <f>VLOOKUP($B698,G2.PL1!$C$10:$AF$35,13,0)</f>
        <v>Viên</v>
      </c>
      <c r="O698" s="39">
        <v>15000</v>
      </c>
      <c r="P698" s="39">
        <v>15000</v>
      </c>
      <c r="Q698" s="39">
        <v>15000</v>
      </c>
      <c r="R698" s="39">
        <v>15000</v>
      </c>
      <c r="S698" s="40">
        <v>60000</v>
      </c>
      <c r="T698" s="19">
        <f>VLOOKUP($B698,G2.PL1!$C$10:$AF$35,17,0)</f>
        <v>215</v>
      </c>
      <c r="U698" s="18">
        <f t="shared" si="20"/>
        <v>12900000</v>
      </c>
      <c r="V698" s="19" t="str">
        <f>VLOOKUP($B698,G2.PL1!$C$10:$AF$35,30,0)</f>
        <v>Công ty Cổ phần Dược phẩm Thiết bị Y tế Hà Nội</v>
      </c>
      <c r="W698" s="17" t="s">
        <v>625</v>
      </c>
      <c r="X698" s="56" t="s">
        <v>214</v>
      </c>
      <c r="Y698" s="41" t="s">
        <v>626</v>
      </c>
      <c r="Z698" s="16"/>
      <c r="AA698" s="21" t="e">
        <f>VLOOKUP(W698,#REF!,2,0)</f>
        <v>#REF!</v>
      </c>
      <c r="AB698" s="16"/>
    </row>
    <row r="699" spans="1:28" ht="36">
      <c r="A699" s="38">
        <v>14</v>
      </c>
      <c r="B699" s="38" t="s">
        <v>40</v>
      </c>
      <c r="C699" s="17" t="str">
        <f>VLOOKUP(B699,G2.PL1!$C$10:$D$34,2,0)</f>
        <v>OCID</v>
      </c>
      <c r="D699" s="17" t="str">
        <f>VLOOKUP($B699,G2.PL1!$C$10:$E$34,3,0)</f>
        <v>Omeprazole (dạng hạt bao tan trong ruột)</v>
      </c>
      <c r="E699" s="17" t="str">
        <f>VLOOKUP($B699,G2.PL1!$C$10:$F$34,4,0)</f>
        <v>20mg</v>
      </c>
      <c r="F699" s="17" t="str">
        <f>VLOOKUP($B699,G2.PL1!$C$10:$AF$35,5,0)</f>
        <v>Uống</v>
      </c>
      <c r="G699" s="17" t="str">
        <f>VLOOKUP($B699,G2.PL1!$C$10:$AF$35,6,0)</f>
        <v>Viên nang cứng</v>
      </c>
      <c r="H699" s="17" t="str">
        <f>VLOOKUP($B699,G2.PL1!$C$10:$AF$35,7,0)</f>
        <v>Hộp 10 vỉ x 10 viên</v>
      </c>
      <c r="I699" s="38" t="s">
        <v>13</v>
      </c>
      <c r="J699" s="17" t="str">
        <f>VLOOKUP($B699,G2.PL1!$C$10:$AF$35,9,0)</f>
        <v>36 tháng</v>
      </c>
      <c r="K699" s="17" t="str">
        <f>VLOOKUP($B699,G2.PL1!$C$10:$AF$35,10,0)</f>
        <v>VN-10166-10</v>
      </c>
      <c r="L699" s="17" t="str">
        <f>VLOOKUP($B699,G2.PL1!$C$10:$AF$35,11,0)</f>
        <v>Cadila Healthcare Ltd.</v>
      </c>
      <c r="M699" s="17" t="str">
        <f>VLOOKUP($B699,G2.PL1!$C$10:$AF$35,12,0)</f>
        <v>Ấn Độ</v>
      </c>
      <c r="N699" s="17" t="str">
        <f>VLOOKUP($B699,G2.PL1!$C$10:$AF$35,13,0)</f>
        <v>Viên</v>
      </c>
      <c r="O699" s="39">
        <v>7000</v>
      </c>
      <c r="P699" s="39">
        <v>7500</v>
      </c>
      <c r="Q699" s="39">
        <v>8000</v>
      </c>
      <c r="R699" s="39">
        <v>7500</v>
      </c>
      <c r="S699" s="40">
        <v>30000</v>
      </c>
      <c r="T699" s="19">
        <f>VLOOKUP($B699,G2.PL1!$C$10:$AF$35,17,0)</f>
        <v>215</v>
      </c>
      <c r="U699" s="18">
        <f t="shared" si="20"/>
        <v>6450000</v>
      </c>
      <c r="V699" s="19" t="str">
        <f>VLOOKUP($B699,G2.PL1!$C$10:$AF$35,30,0)</f>
        <v>Công ty Cổ phần Dược phẩm Thiết bị Y tế Hà Nội</v>
      </c>
      <c r="W699" s="17" t="s">
        <v>480</v>
      </c>
      <c r="X699" s="56" t="s">
        <v>214</v>
      </c>
      <c r="Y699" s="41" t="s">
        <v>481</v>
      </c>
      <c r="Z699" s="16"/>
      <c r="AA699" s="21" t="e">
        <f>VLOOKUP(W699,#REF!,2,0)</f>
        <v>#REF!</v>
      </c>
      <c r="AB699" s="16"/>
    </row>
    <row r="700" spans="1:28" ht="36">
      <c r="A700" s="38">
        <v>14</v>
      </c>
      <c r="B700" s="38" t="s">
        <v>40</v>
      </c>
      <c r="C700" s="17" t="str">
        <f>VLOOKUP(B700,G2.PL1!$C$10:$D$34,2,0)</f>
        <v>OCID</v>
      </c>
      <c r="D700" s="17" t="str">
        <f>VLOOKUP($B700,G2.PL1!$C$10:$E$34,3,0)</f>
        <v>Omeprazole (dạng hạt bao tan trong ruột)</v>
      </c>
      <c r="E700" s="17" t="str">
        <f>VLOOKUP($B700,G2.PL1!$C$10:$F$34,4,0)</f>
        <v>20mg</v>
      </c>
      <c r="F700" s="17" t="str">
        <f>VLOOKUP($B700,G2.PL1!$C$10:$AF$35,5,0)</f>
        <v>Uống</v>
      </c>
      <c r="G700" s="17" t="str">
        <f>VLOOKUP($B700,G2.PL1!$C$10:$AF$35,6,0)</f>
        <v>Viên nang cứng</v>
      </c>
      <c r="H700" s="17" t="str">
        <f>VLOOKUP($B700,G2.PL1!$C$10:$AF$35,7,0)</f>
        <v>Hộp 10 vỉ x 10 viên</v>
      </c>
      <c r="I700" s="38" t="s">
        <v>13</v>
      </c>
      <c r="J700" s="17" t="str">
        <f>VLOOKUP($B700,G2.PL1!$C$10:$AF$35,9,0)</f>
        <v>36 tháng</v>
      </c>
      <c r="K700" s="17" t="str">
        <f>VLOOKUP($B700,G2.PL1!$C$10:$AF$35,10,0)</f>
        <v>VN-10166-10</v>
      </c>
      <c r="L700" s="17" t="str">
        <f>VLOOKUP($B700,G2.PL1!$C$10:$AF$35,11,0)</f>
        <v>Cadila Healthcare Ltd.</v>
      </c>
      <c r="M700" s="17" t="str">
        <f>VLOOKUP($B700,G2.PL1!$C$10:$AF$35,12,0)</f>
        <v>Ấn Độ</v>
      </c>
      <c r="N700" s="17" t="str">
        <f>VLOOKUP($B700,G2.PL1!$C$10:$AF$35,13,0)</f>
        <v>Viên</v>
      </c>
      <c r="O700" s="39">
        <v>10000</v>
      </c>
      <c r="P700" s="39">
        <v>10000</v>
      </c>
      <c r="Q700" s="39">
        <v>10000</v>
      </c>
      <c r="R700" s="39">
        <v>10000</v>
      </c>
      <c r="S700" s="40">
        <v>40000</v>
      </c>
      <c r="T700" s="19">
        <f>VLOOKUP($B700,G2.PL1!$C$10:$AF$35,17,0)</f>
        <v>215</v>
      </c>
      <c r="U700" s="18">
        <f t="shared" si="20"/>
        <v>8600000</v>
      </c>
      <c r="V700" s="19" t="str">
        <f>VLOOKUP($B700,G2.PL1!$C$10:$AF$35,30,0)</f>
        <v>Công ty Cổ phần Dược phẩm Thiết bị Y tế Hà Nội</v>
      </c>
      <c r="W700" s="17" t="s">
        <v>788</v>
      </c>
      <c r="X700" s="56" t="s">
        <v>214</v>
      </c>
      <c r="Y700" s="41" t="s">
        <v>789</v>
      </c>
      <c r="Z700" s="16"/>
      <c r="AA700" s="21" t="e">
        <f>VLOOKUP(W700,#REF!,2,0)</f>
        <v>#REF!</v>
      </c>
      <c r="AB700" s="16"/>
    </row>
    <row r="701" spans="1:28" ht="36">
      <c r="A701" s="38">
        <v>14</v>
      </c>
      <c r="B701" s="38" t="s">
        <v>40</v>
      </c>
      <c r="C701" s="17" t="str">
        <f>VLOOKUP(B701,G2.PL1!$C$10:$D$34,2,0)</f>
        <v>OCID</v>
      </c>
      <c r="D701" s="17" t="str">
        <f>VLOOKUP($B701,G2.PL1!$C$10:$E$34,3,0)</f>
        <v>Omeprazole (dạng hạt bao tan trong ruột)</v>
      </c>
      <c r="E701" s="17" t="str">
        <f>VLOOKUP($B701,G2.PL1!$C$10:$F$34,4,0)</f>
        <v>20mg</v>
      </c>
      <c r="F701" s="17" t="str">
        <f>VLOOKUP($B701,G2.PL1!$C$10:$AF$35,5,0)</f>
        <v>Uống</v>
      </c>
      <c r="G701" s="17" t="str">
        <f>VLOOKUP($B701,G2.PL1!$C$10:$AF$35,6,0)</f>
        <v>Viên nang cứng</v>
      </c>
      <c r="H701" s="17" t="str">
        <f>VLOOKUP($B701,G2.PL1!$C$10:$AF$35,7,0)</f>
        <v>Hộp 10 vỉ x 10 viên</v>
      </c>
      <c r="I701" s="38" t="s">
        <v>13</v>
      </c>
      <c r="J701" s="17" t="str">
        <f>VLOOKUP($B701,G2.PL1!$C$10:$AF$35,9,0)</f>
        <v>36 tháng</v>
      </c>
      <c r="K701" s="17" t="str">
        <f>VLOOKUP($B701,G2.PL1!$C$10:$AF$35,10,0)</f>
        <v>VN-10166-10</v>
      </c>
      <c r="L701" s="17" t="str">
        <f>VLOOKUP($B701,G2.PL1!$C$10:$AF$35,11,0)</f>
        <v>Cadila Healthcare Ltd.</v>
      </c>
      <c r="M701" s="17" t="str">
        <f>VLOOKUP($B701,G2.PL1!$C$10:$AF$35,12,0)</f>
        <v>Ấn Độ</v>
      </c>
      <c r="N701" s="17" t="str">
        <f>VLOOKUP($B701,G2.PL1!$C$10:$AF$35,13,0)</f>
        <v>Viên</v>
      </c>
      <c r="O701" s="39">
        <v>35000</v>
      </c>
      <c r="P701" s="39">
        <v>35000</v>
      </c>
      <c r="Q701" s="39">
        <v>35000</v>
      </c>
      <c r="R701" s="39">
        <v>35000</v>
      </c>
      <c r="S701" s="40">
        <v>140000</v>
      </c>
      <c r="T701" s="19">
        <f>VLOOKUP($B701,G2.PL1!$C$10:$AF$35,17,0)</f>
        <v>215</v>
      </c>
      <c r="U701" s="18">
        <f t="shared" si="20"/>
        <v>30100000</v>
      </c>
      <c r="V701" s="19" t="str">
        <f>VLOOKUP($B701,G2.PL1!$C$10:$AF$35,30,0)</f>
        <v>Công ty Cổ phần Dược phẩm Thiết bị Y tế Hà Nội</v>
      </c>
      <c r="W701" s="17" t="s">
        <v>484</v>
      </c>
      <c r="X701" s="56" t="s">
        <v>214</v>
      </c>
      <c r="Y701" s="41" t="s">
        <v>485</v>
      </c>
      <c r="Z701" s="16"/>
      <c r="AA701" s="21" t="e">
        <f>VLOOKUP(W701,#REF!,2,0)</f>
        <v>#REF!</v>
      </c>
      <c r="AB701" s="16"/>
    </row>
    <row r="702" spans="1:28" ht="36">
      <c r="A702" s="38">
        <v>14</v>
      </c>
      <c r="B702" s="38" t="s">
        <v>40</v>
      </c>
      <c r="C702" s="17" t="str">
        <f>VLOOKUP(B702,G2.PL1!$C$10:$D$34,2,0)</f>
        <v>OCID</v>
      </c>
      <c r="D702" s="17" t="str">
        <f>VLOOKUP($B702,G2.PL1!$C$10:$E$34,3,0)</f>
        <v>Omeprazole (dạng hạt bao tan trong ruột)</v>
      </c>
      <c r="E702" s="17" t="str">
        <f>VLOOKUP($B702,G2.PL1!$C$10:$F$34,4,0)</f>
        <v>20mg</v>
      </c>
      <c r="F702" s="17" t="str">
        <f>VLOOKUP($B702,G2.PL1!$C$10:$AF$35,5,0)</f>
        <v>Uống</v>
      </c>
      <c r="G702" s="17" t="str">
        <f>VLOOKUP($B702,G2.PL1!$C$10:$AF$35,6,0)</f>
        <v>Viên nang cứng</v>
      </c>
      <c r="H702" s="17" t="str">
        <f>VLOOKUP($B702,G2.PL1!$C$10:$AF$35,7,0)</f>
        <v>Hộp 10 vỉ x 10 viên</v>
      </c>
      <c r="I702" s="38" t="s">
        <v>13</v>
      </c>
      <c r="J702" s="17" t="str">
        <f>VLOOKUP($B702,G2.PL1!$C$10:$AF$35,9,0)</f>
        <v>36 tháng</v>
      </c>
      <c r="K702" s="17" t="str">
        <f>VLOOKUP($B702,G2.PL1!$C$10:$AF$35,10,0)</f>
        <v>VN-10166-10</v>
      </c>
      <c r="L702" s="17" t="str">
        <f>VLOOKUP($B702,G2.PL1!$C$10:$AF$35,11,0)</f>
        <v>Cadila Healthcare Ltd.</v>
      </c>
      <c r="M702" s="17" t="str">
        <f>VLOOKUP($B702,G2.PL1!$C$10:$AF$35,12,0)</f>
        <v>Ấn Độ</v>
      </c>
      <c r="N702" s="17" t="str">
        <f>VLOOKUP($B702,G2.PL1!$C$10:$AF$35,13,0)</f>
        <v>Viên</v>
      </c>
      <c r="O702" s="39">
        <v>2500</v>
      </c>
      <c r="P702" s="39">
        <v>2500</v>
      </c>
      <c r="Q702" s="39">
        <v>2500</v>
      </c>
      <c r="R702" s="39">
        <v>2500</v>
      </c>
      <c r="S702" s="40">
        <v>10000</v>
      </c>
      <c r="T702" s="19">
        <f>VLOOKUP($B702,G2.PL1!$C$10:$AF$35,17,0)</f>
        <v>215</v>
      </c>
      <c r="U702" s="18">
        <f t="shared" si="20"/>
        <v>2150000</v>
      </c>
      <c r="V702" s="19" t="str">
        <f>VLOOKUP($B702,G2.PL1!$C$10:$AF$35,30,0)</f>
        <v>Công ty Cổ phần Dược phẩm Thiết bị Y tế Hà Nội</v>
      </c>
      <c r="W702" s="17" t="s">
        <v>790</v>
      </c>
      <c r="X702" s="56" t="s">
        <v>214</v>
      </c>
      <c r="Y702" s="41" t="s">
        <v>791</v>
      </c>
      <c r="Z702" s="16"/>
      <c r="AA702" s="21" t="e">
        <f>VLOOKUP(W702,#REF!,2,0)</f>
        <v>#REF!</v>
      </c>
      <c r="AB702" s="16"/>
    </row>
    <row r="703" spans="1:28" ht="36">
      <c r="A703" s="38">
        <v>14</v>
      </c>
      <c r="B703" s="38" t="s">
        <v>40</v>
      </c>
      <c r="C703" s="17" t="str">
        <f>VLOOKUP(B703,G2.PL1!$C$10:$D$34,2,0)</f>
        <v>OCID</v>
      </c>
      <c r="D703" s="17" t="str">
        <f>VLOOKUP($B703,G2.PL1!$C$10:$E$34,3,0)</f>
        <v>Omeprazole (dạng hạt bao tan trong ruột)</v>
      </c>
      <c r="E703" s="17" t="str">
        <f>VLOOKUP($B703,G2.PL1!$C$10:$F$34,4,0)</f>
        <v>20mg</v>
      </c>
      <c r="F703" s="17" t="str">
        <f>VLOOKUP($B703,G2.PL1!$C$10:$AF$35,5,0)</f>
        <v>Uống</v>
      </c>
      <c r="G703" s="17" t="str">
        <f>VLOOKUP($B703,G2.PL1!$C$10:$AF$35,6,0)</f>
        <v>Viên nang cứng</v>
      </c>
      <c r="H703" s="17" t="str">
        <f>VLOOKUP($B703,G2.PL1!$C$10:$AF$35,7,0)</f>
        <v>Hộp 10 vỉ x 10 viên</v>
      </c>
      <c r="I703" s="38" t="s">
        <v>13</v>
      </c>
      <c r="J703" s="17" t="str">
        <f>VLOOKUP($B703,G2.PL1!$C$10:$AF$35,9,0)</f>
        <v>36 tháng</v>
      </c>
      <c r="K703" s="17" t="str">
        <f>VLOOKUP($B703,G2.PL1!$C$10:$AF$35,10,0)</f>
        <v>VN-10166-10</v>
      </c>
      <c r="L703" s="17" t="str">
        <f>VLOOKUP($B703,G2.PL1!$C$10:$AF$35,11,0)</f>
        <v>Cadila Healthcare Ltd.</v>
      </c>
      <c r="M703" s="17" t="str">
        <f>VLOOKUP($B703,G2.PL1!$C$10:$AF$35,12,0)</f>
        <v>Ấn Độ</v>
      </c>
      <c r="N703" s="17" t="str">
        <f>VLOOKUP($B703,G2.PL1!$C$10:$AF$35,13,0)</f>
        <v>Viên</v>
      </c>
      <c r="O703" s="39">
        <v>37500</v>
      </c>
      <c r="P703" s="39">
        <v>37500</v>
      </c>
      <c r="Q703" s="39">
        <v>37500</v>
      </c>
      <c r="R703" s="39">
        <v>37500</v>
      </c>
      <c r="S703" s="40">
        <v>150000</v>
      </c>
      <c r="T703" s="19">
        <f>VLOOKUP($B703,G2.PL1!$C$10:$AF$35,17,0)</f>
        <v>215</v>
      </c>
      <c r="U703" s="18">
        <f t="shared" si="20"/>
        <v>32250000</v>
      </c>
      <c r="V703" s="19" t="str">
        <f>VLOOKUP($B703,G2.PL1!$C$10:$AF$35,30,0)</f>
        <v>Công ty Cổ phần Dược phẩm Thiết bị Y tế Hà Nội</v>
      </c>
      <c r="W703" s="17" t="s">
        <v>716</v>
      </c>
      <c r="X703" s="56" t="s">
        <v>214</v>
      </c>
      <c r="Y703" s="41" t="s">
        <v>717</v>
      </c>
      <c r="Z703" s="16"/>
      <c r="AA703" s="21" t="e">
        <f>VLOOKUP(W703,#REF!,2,0)</f>
        <v>#REF!</v>
      </c>
      <c r="AB703" s="16"/>
    </row>
    <row r="704" spans="1:28" ht="36">
      <c r="A704" s="38">
        <v>14</v>
      </c>
      <c r="B704" s="38" t="s">
        <v>40</v>
      </c>
      <c r="C704" s="17" t="str">
        <f>VLOOKUP(B704,G2.PL1!$C$10:$D$34,2,0)</f>
        <v>OCID</v>
      </c>
      <c r="D704" s="17" t="str">
        <f>VLOOKUP($B704,G2.PL1!$C$10:$E$34,3,0)</f>
        <v>Omeprazole (dạng hạt bao tan trong ruột)</v>
      </c>
      <c r="E704" s="17" t="str">
        <f>VLOOKUP($B704,G2.PL1!$C$10:$F$34,4,0)</f>
        <v>20mg</v>
      </c>
      <c r="F704" s="17" t="str">
        <f>VLOOKUP($B704,G2.PL1!$C$10:$AF$35,5,0)</f>
        <v>Uống</v>
      </c>
      <c r="G704" s="17" t="str">
        <f>VLOOKUP($B704,G2.PL1!$C$10:$AF$35,6,0)</f>
        <v>Viên nang cứng</v>
      </c>
      <c r="H704" s="17" t="str">
        <f>VLOOKUP($B704,G2.PL1!$C$10:$AF$35,7,0)</f>
        <v>Hộp 10 vỉ x 10 viên</v>
      </c>
      <c r="I704" s="38" t="s">
        <v>13</v>
      </c>
      <c r="J704" s="17" t="str">
        <f>VLOOKUP($B704,G2.PL1!$C$10:$AF$35,9,0)</f>
        <v>36 tháng</v>
      </c>
      <c r="K704" s="17" t="str">
        <f>VLOOKUP($B704,G2.PL1!$C$10:$AF$35,10,0)</f>
        <v>VN-10166-10</v>
      </c>
      <c r="L704" s="17" t="str">
        <f>VLOOKUP($B704,G2.PL1!$C$10:$AF$35,11,0)</f>
        <v>Cadila Healthcare Ltd.</v>
      </c>
      <c r="M704" s="17" t="str">
        <f>VLOOKUP($B704,G2.PL1!$C$10:$AF$35,12,0)</f>
        <v>Ấn Độ</v>
      </c>
      <c r="N704" s="17" t="str">
        <f>VLOOKUP($B704,G2.PL1!$C$10:$AF$35,13,0)</f>
        <v>Viên</v>
      </c>
      <c r="O704" s="39">
        <v>150000</v>
      </c>
      <c r="P704" s="39">
        <v>150000</v>
      </c>
      <c r="Q704" s="39">
        <v>150000</v>
      </c>
      <c r="R704" s="39">
        <v>150000</v>
      </c>
      <c r="S704" s="40">
        <v>600000</v>
      </c>
      <c r="T704" s="19">
        <f>VLOOKUP($B704,G2.PL1!$C$10:$AF$35,17,0)</f>
        <v>215</v>
      </c>
      <c r="U704" s="18">
        <f t="shared" si="20"/>
        <v>129000000</v>
      </c>
      <c r="V704" s="19" t="str">
        <f>VLOOKUP($B704,G2.PL1!$C$10:$AF$35,30,0)</f>
        <v>Công ty Cổ phần Dược phẩm Thiết bị Y tế Hà Nội</v>
      </c>
      <c r="W704" s="17" t="s">
        <v>488</v>
      </c>
      <c r="X704" s="56" t="s">
        <v>214</v>
      </c>
      <c r="Y704" s="41" t="s">
        <v>489</v>
      </c>
      <c r="Z704" s="16"/>
      <c r="AA704" s="21" t="e">
        <f>VLOOKUP(W704,#REF!,2,0)</f>
        <v>#REF!</v>
      </c>
      <c r="AB704" s="16"/>
    </row>
    <row r="705" spans="1:28" ht="36">
      <c r="A705" s="38">
        <v>14</v>
      </c>
      <c r="B705" s="38" t="s">
        <v>40</v>
      </c>
      <c r="C705" s="17" t="str">
        <f>VLOOKUP(B705,G2.PL1!$C$10:$D$34,2,0)</f>
        <v>OCID</v>
      </c>
      <c r="D705" s="17" t="str">
        <f>VLOOKUP($B705,G2.PL1!$C$10:$E$34,3,0)</f>
        <v>Omeprazole (dạng hạt bao tan trong ruột)</v>
      </c>
      <c r="E705" s="17" t="str">
        <f>VLOOKUP($B705,G2.PL1!$C$10:$F$34,4,0)</f>
        <v>20mg</v>
      </c>
      <c r="F705" s="17" t="str">
        <f>VLOOKUP($B705,G2.PL1!$C$10:$AF$35,5,0)</f>
        <v>Uống</v>
      </c>
      <c r="G705" s="17" t="str">
        <f>VLOOKUP($B705,G2.PL1!$C$10:$AF$35,6,0)</f>
        <v>Viên nang cứng</v>
      </c>
      <c r="H705" s="17" t="str">
        <f>VLOOKUP($B705,G2.PL1!$C$10:$AF$35,7,0)</f>
        <v>Hộp 10 vỉ x 10 viên</v>
      </c>
      <c r="I705" s="38" t="s">
        <v>13</v>
      </c>
      <c r="J705" s="17" t="str">
        <f>VLOOKUP($B705,G2.PL1!$C$10:$AF$35,9,0)</f>
        <v>36 tháng</v>
      </c>
      <c r="K705" s="17" t="str">
        <f>VLOOKUP($B705,G2.PL1!$C$10:$AF$35,10,0)</f>
        <v>VN-10166-10</v>
      </c>
      <c r="L705" s="17" t="str">
        <f>VLOOKUP($B705,G2.PL1!$C$10:$AF$35,11,0)</f>
        <v>Cadila Healthcare Ltd.</v>
      </c>
      <c r="M705" s="17" t="str">
        <f>VLOOKUP($B705,G2.PL1!$C$10:$AF$35,12,0)</f>
        <v>Ấn Độ</v>
      </c>
      <c r="N705" s="17" t="str">
        <f>VLOOKUP($B705,G2.PL1!$C$10:$AF$35,13,0)</f>
        <v>Viên</v>
      </c>
      <c r="O705" s="39">
        <v>7000</v>
      </c>
      <c r="P705" s="39">
        <v>7000</v>
      </c>
      <c r="Q705" s="39">
        <v>7000</v>
      </c>
      <c r="R705" s="39">
        <v>7000</v>
      </c>
      <c r="S705" s="40">
        <v>28000</v>
      </c>
      <c r="T705" s="19">
        <f>VLOOKUP($B705,G2.PL1!$C$10:$AF$35,17,0)</f>
        <v>215</v>
      </c>
      <c r="U705" s="18">
        <f t="shared" si="20"/>
        <v>6020000</v>
      </c>
      <c r="V705" s="19" t="str">
        <f>VLOOKUP($B705,G2.PL1!$C$10:$AF$35,30,0)</f>
        <v>Công ty Cổ phần Dược phẩm Thiết bị Y tế Hà Nội</v>
      </c>
      <c r="W705" s="17" t="s">
        <v>490</v>
      </c>
      <c r="X705" s="56" t="s">
        <v>214</v>
      </c>
      <c r="Y705" s="41" t="s">
        <v>491</v>
      </c>
      <c r="Z705" s="16"/>
      <c r="AA705" s="21" t="e">
        <f>VLOOKUP(W705,#REF!,2,0)</f>
        <v>#REF!</v>
      </c>
      <c r="AB705" s="16"/>
    </row>
    <row r="706" spans="1:28" ht="36">
      <c r="A706" s="38">
        <v>14</v>
      </c>
      <c r="B706" s="38" t="s">
        <v>40</v>
      </c>
      <c r="C706" s="17" t="str">
        <f>VLOOKUP(B706,G2.PL1!$C$10:$D$34,2,0)</f>
        <v>OCID</v>
      </c>
      <c r="D706" s="17" t="str">
        <f>VLOOKUP($B706,G2.PL1!$C$10:$E$34,3,0)</f>
        <v>Omeprazole (dạng hạt bao tan trong ruột)</v>
      </c>
      <c r="E706" s="17" t="str">
        <f>VLOOKUP($B706,G2.PL1!$C$10:$F$34,4,0)</f>
        <v>20mg</v>
      </c>
      <c r="F706" s="17" t="str">
        <f>VLOOKUP($B706,G2.PL1!$C$10:$AF$35,5,0)</f>
        <v>Uống</v>
      </c>
      <c r="G706" s="17" t="str">
        <f>VLOOKUP($B706,G2.PL1!$C$10:$AF$35,6,0)</f>
        <v>Viên nang cứng</v>
      </c>
      <c r="H706" s="17" t="str">
        <f>VLOOKUP($B706,G2.PL1!$C$10:$AF$35,7,0)</f>
        <v>Hộp 10 vỉ x 10 viên</v>
      </c>
      <c r="I706" s="38" t="s">
        <v>13</v>
      </c>
      <c r="J706" s="17" t="str">
        <f>VLOOKUP($B706,G2.PL1!$C$10:$AF$35,9,0)</f>
        <v>36 tháng</v>
      </c>
      <c r="K706" s="17" t="str">
        <f>VLOOKUP($B706,G2.PL1!$C$10:$AF$35,10,0)</f>
        <v>VN-10166-10</v>
      </c>
      <c r="L706" s="17" t="str">
        <f>VLOOKUP($B706,G2.PL1!$C$10:$AF$35,11,0)</f>
        <v>Cadila Healthcare Ltd.</v>
      </c>
      <c r="M706" s="17" t="str">
        <f>VLOOKUP($B706,G2.PL1!$C$10:$AF$35,12,0)</f>
        <v>Ấn Độ</v>
      </c>
      <c r="N706" s="17" t="str">
        <f>VLOOKUP($B706,G2.PL1!$C$10:$AF$35,13,0)</f>
        <v>Viên</v>
      </c>
      <c r="O706" s="39">
        <v>30000</v>
      </c>
      <c r="P706" s="39">
        <v>30000</v>
      </c>
      <c r="Q706" s="39">
        <v>30000</v>
      </c>
      <c r="R706" s="39">
        <v>30000</v>
      </c>
      <c r="S706" s="40">
        <v>120000</v>
      </c>
      <c r="T706" s="19">
        <f>VLOOKUP($B706,G2.PL1!$C$10:$AF$35,17,0)</f>
        <v>215</v>
      </c>
      <c r="U706" s="18">
        <f t="shared" si="20"/>
        <v>25800000</v>
      </c>
      <c r="V706" s="19" t="str">
        <f>VLOOKUP($B706,G2.PL1!$C$10:$AF$35,30,0)</f>
        <v>Công ty Cổ phần Dược phẩm Thiết bị Y tế Hà Nội</v>
      </c>
      <c r="W706" s="17" t="s">
        <v>221</v>
      </c>
      <c r="X706" s="56" t="s">
        <v>219</v>
      </c>
      <c r="Y706" s="41" t="s">
        <v>222</v>
      </c>
      <c r="Z706" s="16"/>
      <c r="AA706" s="21" t="e">
        <f>VLOOKUP(W706,#REF!,2,0)</f>
        <v>#REF!</v>
      </c>
      <c r="AB706" s="16"/>
    </row>
    <row r="707" spans="1:28" ht="36">
      <c r="A707" s="38">
        <v>14</v>
      </c>
      <c r="B707" s="38" t="s">
        <v>40</v>
      </c>
      <c r="C707" s="17" t="str">
        <f>VLOOKUP(B707,G2.PL1!$C$10:$D$34,2,0)</f>
        <v>OCID</v>
      </c>
      <c r="D707" s="17" t="str">
        <f>VLOOKUP($B707,G2.PL1!$C$10:$E$34,3,0)</f>
        <v>Omeprazole (dạng hạt bao tan trong ruột)</v>
      </c>
      <c r="E707" s="17" t="str">
        <f>VLOOKUP($B707,G2.PL1!$C$10:$F$34,4,0)</f>
        <v>20mg</v>
      </c>
      <c r="F707" s="17" t="str">
        <f>VLOOKUP($B707,G2.PL1!$C$10:$AF$35,5,0)</f>
        <v>Uống</v>
      </c>
      <c r="G707" s="17" t="str">
        <f>VLOOKUP($B707,G2.PL1!$C$10:$AF$35,6,0)</f>
        <v>Viên nang cứng</v>
      </c>
      <c r="H707" s="17" t="str">
        <f>VLOOKUP($B707,G2.PL1!$C$10:$AF$35,7,0)</f>
        <v>Hộp 10 vỉ x 10 viên</v>
      </c>
      <c r="I707" s="38" t="s">
        <v>13</v>
      </c>
      <c r="J707" s="17" t="str">
        <f>VLOOKUP($B707,G2.PL1!$C$10:$AF$35,9,0)</f>
        <v>36 tháng</v>
      </c>
      <c r="K707" s="17" t="str">
        <f>VLOOKUP($B707,G2.PL1!$C$10:$AF$35,10,0)</f>
        <v>VN-10166-10</v>
      </c>
      <c r="L707" s="17" t="str">
        <f>VLOOKUP($B707,G2.PL1!$C$10:$AF$35,11,0)</f>
        <v>Cadila Healthcare Ltd.</v>
      </c>
      <c r="M707" s="17" t="str">
        <f>VLOOKUP($B707,G2.PL1!$C$10:$AF$35,12,0)</f>
        <v>Ấn Độ</v>
      </c>
      <c r="N707" s="17" t="str">
        <f>VLOOKUP($B707,G2.PL1!$C$10:$AF$35,13,0)</f>
        <v>Viên</v>
      </c>
      <c r="O707" s="39">
        <v>40000</v>
      </c>
      <c r="P707" s="39">
        <v>40000</v>
      </c>
      <c r="Q707" s="39">
        <v>40000</v>
      </c>
      <c r="R707" s="39">
        <v>40000</v>
      </c>
      <c r="S707" s="40">
        <v>160000</v>
      </c>
      <c r="T707" s="19">
        <f>VLOOKUP($B707,G2.PL1!$C$10:$AF$35,17,0)</f>
        <v>215</v>
      </c>
      <c r="U707" s="18">
        <f t="shared" si="20"/>
        <v>34400000</v>
      </c>
      <c r="V707" s="19" t="str">
        <f>VLOOKUP($B707,G2.PL1!$C$10:$AF$35,30,0)</f>
        <v>Công ty Cổ phần Dược phẩm Thiết bị Y tế Hà Nội</v>
      </c>
      <c r="W707" s="17" t="s">
        <v>496</v>
      </c>
      <c r="X707" s="56" t="s">
        <v>219</v>
      </c>
      <c r="Y707" s="41" t="s">
        <v>497</v>
      </c>
      <c r="Z707" s="16"/>
      <c r="AA707" s="21" t="e">
        <f>VLOOKUP(W707,#REF!,2,0)</f>
        <v>#REF!</v>
      </c>
      <c r="AB707" s="16"/>
    </row>
    <row r="708" spans="1:28" ht="36">
      <c r="A708" s="38">
        <v>14</v>
      </c>
      <c r="B708" s="38" t="s">
        <v>40</v>
      </c>
      <c r="C708" s="17" t="str">
        <f>VLOOKUP(B708,G2.PL1!$C$10:$D$34,2,0)</f>
        <v>OCID</v>
      </c>
      <c r="D708" s="17" t="str">
        <f>VLOOKUP($B708,G2.PL1!$C$10:$E$34,3,0)</f>
        <v>Omeprazole (dạng hạt bao tan trong ruột)</v>
      </c>
      <c r="E708" s="17" t="str">
        <f>VLOOKUP($B708,G2.PL1!$C$10:$F$34,4,0)</f>
        <v>20mg</v>
      </c>
      <c r="F708" s="17" t="str">
        <f>VLOOKUP($B708,G2.PL1!$C$10:$AF$35,5,0)</f>
        <v>Uống</v>
      </c>
      <c r="G708" s="17" t="str">
        <f>VLOOKUP($B708,G2.PL1!$C$10:$AF$35,6,0)</f>
        <v>Viên nang cứng</v>
      </c>
      <c r="H708" s="17" t="str">
        <f>VLOOKUP($B708,G2.PL1!$C$10:$AF$35,7,0)</f>
        <v>Hộp 10 vỉ x 10 viên</v>
      </c>
      <c r="I708" s="38" t="s">
        <v>13</v>
      </c>
      <c r="J708" s="17" t="str">
        <f>VLOOKUP($B708,G2.PL1!$C$10:$AF$35,9,0)</f>
        <v>36 tháng</v>
      </c>
      <c r="K708" s="17" t="str">
        <f>VLOOKUP($B708,G2.PL1!$C$10:$AF$35,10,0)</f>
        <v>VN-10166-10</v>
      </c>
      <c r="L708" s="17" t="str">
        <f>VLOOKUP($B708,G2.PL1!$C$10:$AF$35,11,0)</f>
        <v>Cadila Healthcare Ltd.</v>
      </c>
      <c r="M708" s="17" t="str">
        <f>VLOOKUP($B708,G2.PL1!$C$10:$AF$35,12,0)</f>
        <v>Ấn Độ</v>
      </c>
      <c r="N708" s="17" t="str">
        <f>VLOOKUP($B708,G2.PL1!$C$10:$AF$35,13,0)</f>
        <v>Viên</v>
      </c>
      <c r="O708" s="39">
        <v>12000</v>
      </c>
      <c r="P708" s="39">
        <v>12000</v>
      </c>
      <c r="Q708" s="39">
        <v>12000</v>
      </c>
      <c r="R708" s="39">
        <v>12000</v>
      </c>
      <c r="S708" s="40">
        <v>48000</v>
      </c>
      <c r="T708" s="19">
        <f>VLOOKUP($B708,G2.PL1!$C$10:$AF$35,17,0)</f>
        <v>215</v>
      </c>
      <c r="U708" s="18">
        <f t="shared" si="20"/>
        <v>10320000</v>
      </c>
      <c r="V708" s="19" t="str">
        <f>VLOOKUP($B708,G2.PL1!$C$10:$AF$35,30,0)</f>
        <v>Công ty Cổ phần Dược phẩm Thiết bị Y tế Hà Nội</v>
      </c>
      <c r="W708" s="17" t="s">
        <v>223</v>
      </c>
      <c r="X708" s="56" t="s">
        <v>219</v>
      </c>
      <c r="Y708" s="41" t="s">
        <v>224</v>
      </c>
      <c r="Z708" s="16"/>
      <c r="AA708" s="21" t="e">
        <f>VLOOKUP(W708,#REF!,2,0)</f>
        <v>#REF!</v>
      </c>
      <c r="AB708" s="16"/>
    </row>
    <row r="709" spans="1:28" ht="36">
      <c r="A709" s="38">
        <v>14</v>
      </c>
      <c r="B709" s="38" t="s">
        <v>40</v>
      </c>
      <c r="C709" s="17" t="str">
        <f>VLOOKUP(B709,G2.PL1!$C$10:$D$34,2,0)</f>
        <v>OCID</v>
      </c>
      <c r="D709" s="17" t="str">
        <f>VLOOKUP($B709,G2.PL1!$C$10:$E$34,3,0)</f>
        <v>Omeprazole (dạng hạt bao tan trong ruột)</v>
      </c>
      <c r="E709" s="17" t="str">
        <f>VLOOKUP($B709,G2.PL1!$C$10:$F$34,4,0)</f>
        <v>20mg</v>
      </c>
      <c r="F709" s="17" t="str">
        <f>VLOOKUP($B709,G2.PL1!$C$10:$AF$35,5,0)</f>
        <v>Uống</v>
      </c>
      <c r="G709" s="17" t="str">
        <f>VLOOKUP($B709,G2.PL1!$C$10:$AF$35,6,0)</f>
        <v>Viên nang cứng</v>
      </c>
      <c r="H709" s="17" t="str">
        <f>VLOOKUP($B709,G2.PL1!$C$10:$AF$35,7,0)</f>
        <v>Hộp 10 vỉ x 10 viên</v>
      </c>
      <c r="I709" s="38" t="s">
        <v>13</v>
      </c>
      <c r="J709" s="17" t="str">
        <f>VLOOKUP($B709,G2.PL1!$C$10:$AF$35,9,0)</f>
        <v>36 tháng</v>
      </c>
      <c r="K709" s="17" t="str">
        <f>VLOOKUP($B709,G2.PL1!$C$10:$AF$35,10,0)</f>
        <v>VN-10166-10</v>
      </c>
      <c r="L709" s="17" t="str">
        <f>VLOOKUP($B709,G2.PL1!$C$10:$AF$35,11,0)</f>
        <v>Cadila Healthcare Ltd.</v>
      </c>
      <c r="M709" s="17" t="str">
        <f>VLOOKUP($B709,G2.PL1!$C$10:$AF$35,12,0)</f>
        <v>Ấn Độ</v>
      </c>
      <c r="N709" s="17" t="str">
        <f>VLOOKUP($B709,G2.PL1!$C$10:$AF$35,13,0)</f>
        <v>Viên</v>
      </c>
      <c r="O709" s="39">
        <v>60000</v>
      </c>
      <c r="P709" s="39">
        <v>70000</v>
      </c>
      <c r="Q709" s="39">
        <v>70000</v>
      </c>
      <c r="R709" s="39">
        <v>60000</v>
      </c>
      <c r="S709" s="40">
        <v>260000</v>
      </c>
      <c r="T709" s="19">
        <f>VLOOKUP($B709,G2.PL1!$C$10:$AF$35,17,0)</f>
        <v>215</v>
      </c>
      <c r="U709" s="18">
        <f t="shared" si="20"/>
        <v>55900000</v>
      </c>
      <c r="V709" s="19" t="str">
        <f>VLOOKUP($B709,G2.PL1!$C$10:$AF$35,30,0)</f>
        <v>Công ty Cổ phần Dược phẩm Thiết bị Y tế Hà Nội</v>
      </c>
      <c r="W709" s="17" t="s">
        <v>498</v>
      </c>
      <c r="X709" s="56" t="s">
        <v>219</v>
      </c>
      <c r="Y709" s="41" t="s">
        <v>499</v>
      </c>
      <c r="Z709" s="16"/>
      <c r="AA709" s="21" t="e">
        <f>VLOOKUP(W709,#REF!,2,0)</f>
        <v>#REF!</v>
      </c>
      <c r="AB709" s="16"/>
    </row>
    <row r="710" spans="1:28" ht="36">
      <c r="A710" s="38">
        <v>14</v>
      </c>
      <c r="B710" s="38" t="s">
        <v>40</v>
      </c>
      <c r="C710" s="17" t="str">
        <f>VLOOKUP(B710,G2.PL1!$C$10:$D$34,2,0)</f>
        <v>OCID</v>
      </c>
      <c r="D710" s="17" t="str">
        <f>VLOOKUP($B710,G2.PL1!$C$10:$E$34,3,0)</f>
        <v>Omeprazole (dạng hạt bao tan trong ruột)</v>
      </c>
      <c r="E710" s="17" t="str">
        <f>VLOOKUP($B710,G2.PL1!$C$10:$F$34,4,0)</f>
        <v>20mg</v>
      </c>
      <c r="F710" s="17" t="str">
        <f>VLOOKUP($B710,G2.PL1!$C$10:$AF$35,5,0)</f>
        <v>Uống</v>
      </c>
      <c r="G710" s="17" t="str">
        <f>VLOOKUP($B710,G2.PL1!$C$10:$AF$35,6,0)</f>
        <v>Viên nang cứng</v>
      </c>
      <c r="H710" s="17" t="str">
        <f>VLOOKUP($B710,G2.PL1!$C$10:$AF$35,7,0)</f>
        <v>Hộp 10 vỉ x 10 viên</v>
      </c>
      <c r="I710" s="38" t="s">
        <v>13</v>
      </c>
      <c r="J710" s="17" t="str">
        <f>VLOOKUP($B710,G2.PL1!$C$10:$AF$35,9,0)</f>
        <v>36 tháng</v>
      </c>
      <c r="K710" s="17" t="str">
        <f>VLOOKUP($B710,G2.PL1!$C$10:$AF$35,10,0)</f>
        <v>VN-10166-10</v>
      </c>
      <c r="L710" s="17" t="str">
        <f>VLOOKUP($B710,G2.PL1!$C$10:$AF$35,11,0)</f>
        <v>Cadila Healthcare Ltd.</v>
      </c>
      <c r="M710" s="17" t="str">
        <f>VLOOKUP($B710,G2.PL1!$C$10:$AF$35,12,0)</f>
        <v>Ấn Độ</v>
      </c>
      <c r="N710" s="17" t="str">
        <f>VLOOKUP($B710,G2.PL1!$C$10:$AF$35,13,0)</f>
        <v>Viên</v>
      </c>
      <c r="O710" s="39">
        <v>5000</v>
      </c>
      <c r="P710" s="39">
        <v>5000</v>
      </c>
      <c r="Q710" s="39">
        <v>5000</v>
      </c>
      <c r="R710" s="39">
        <v>5000</v>
      </c>
      <c r="S710" s="40">
        <v>20000</v>
      </c>
      <c r="T710" s="19">
        <f>VLOOKUP($B710,G2.PL1!$C$10:$AF$35,17,0)</f>
        <v>215</v>
      </c>
      <c r="U710" s="18">
        <f t="shared" si="20"/>
        <v>4300000</v>
      </c>
      <c r="V710" s="19" t="str">
        <f>VLOOKUP($B710,G2.PL1!$C$10:$AF$35,30,0)</f>
        <v>Công ty Cổ phần Dược phẩm Thiết bị Y tế Hà Nội</v>
      </c>
      <c r="W710" s="17" t="s">
        <v>349</v>
      </c>
      <c r="X710" s="56" t="s">
        <v>219</v>
      </c>
      <c r="Y710" s="41" t="s">
        <v>350</v>
      </c>
      <c r="Z710" s="16"/>
      <c r="AA710" s="21" t="e">
        <f>VLOOKUP(W710,#REF!,2,0)</f>
        <v>#REF!</v>
      </c>
      <c r="AB710" s="16"/>
    </row>
    <row r="711" spans="1:28" ht="36">
      <c r="A711" s="38">
        <v>14</v>
      </c>
      <c r="B711" s="38" t="s">
        <v>40</v>
      </c>
      <c r="C711" s="17" t="str">
        <f>VLOOKUP(B711,G2.PL1!$C$10:$D$34,2,0)</f>
        <v>OCID</v>
      </c>
      <c r="D711" s="17" t="str">
        <f>VLOOKUP($B711,G2.PL1!$C$10:$E$34,3,0)</f>
        <v>Omeprazole (dạng hạt bao tan trong ruột)</v>
      </c>
      <c r="E711" s="17" t="str">
        <f>VLOOKUP($B711,G2.PL1!$C$10:$F$34,4,0)</f>
        <v>20mg</v>
      </c>
      <c r="F711" s="17" t="str">
        <f>VLOOKUP($B711,G2.PL1!$C$10:$AF$35,5,0)</f>
        <v>Uống</v>
      </c>
      <c r="G711" s="17" t="str">
        <f>VLOOKUP($B711,G2.PL1!$C$10:$AF$35,6,0)</f>
        <v>Viên nang cứng</v>
      </c>
      <c r="H711" s="17" t="str">
        <f>VLOOKUP($B711,G2.PL1!$C$10:$AF$35,7,0)</f>
        <v>Hộp 10 vỉ x 10 viên</v>
      </c>
      <c r="I711" s="38" t="s">
        <v>13</v>
      </c>
      <c r="J711" s="17" t="str">
        <f>VLOOKUP($B711,G2.PL1!$C$10:$AF$35,9,0)</f>
        <v>36 tháng</v>
      </c>
      <c r="K711" s="17" t="str">
        <f>VLOOKUP($B711,G2.PL1!$C$10:$AF$35,10,0)</f>
        <v>VN-10166-10</v>
      </c>
      <c r="L711" s="17" t="str">
        <f>VLOOKUP($B711,G2.PL1!$C$10:$AF$35,11,0)</f>
        <v>Cadila Healthcare Ltd.</v>
      </c>
      <c r="M711" s="17" t="str">
        <f>VLOOKUP($B711,G2.PL1!$C$10:$AF$35,12,0)</f>
        <v>Ấn Độ</v>
      </c>
      <c r="N711" s="17" t="str">
        <f>VLOOKUP($B711,G2.PL1!$C$10:$AF$35,13,0)</f>
        <v>Viên</v>
      </c>
      <c r="O711" s="39">
        <v>2200</v>
      </c>
      <c r="P711" s="39">
        <v>2200</v>
      </c>
      <c r="Q711" s="39">
        <v>2200</v>
      </c>
      <c r="R711" s="39">
        <v>2200</v>
      </c>
      <c r="S711" s="40">
        <v>8800</v>
      </c>
      <c r="T711" s="19">
        <f>VLOOKUP($B711,G2.PL1!$C$10:$AF$35,17,0)</f>
        <v>215</v>
      </c>
      <c r="U711" s="18">
        <f t="shared" si="20"/>
        <v>1892000</v>
      </c>
      <c r="V711" s="19" t="str">
        <f>VLOOKUP($B711,G2.PL1!$C$10:$AF$35,30,0)</f>
        <v>Công ty Cổ phần Dược phẩm Thiết bị Y tế Hà Nội</v>
      </c>
      <c r="W711" s="17" t="s">
        <v>670</v>
      </c>
      <c r="X711" s="56" t="s">
        <v>219</v>
      </c>
      <c r="Y711" s="41" t="s">
        <v>671</v>
      </c>
      <c r="Z711" s="16"/>
      <c r="AA711" s="21" t="e">
        <f>VLOOKUP(W711,#REF!,2,0)</f>
        <v>#REF!</v>
      </c>
      <c r="AB711" s="16"/>
    </row>
    <row r="712" spans="1:28" ht="36">
      <c r="A712" s="38">
        <v>14</v>
      </c>
      <c r="B712" s="38" t="s">
        <v>40</v>
      </c>
      <c r="C712" s="17" t="str">
        <f>VLOOKUP(B712,G2.PL1!$C$10:$D$34,2,0)</f>
        <v>OCID</v>
      </c>
      <c r="D712" s="17" t="str">
        <f>VLOOKUP($B712,G2.PL1!$C$10:$E$34,3,0)</f>
        <v>Omeprazole (dạng hạt bao tan trong ruột)</v>
      </c>
      <c r="E712" s="17" t="str">
        <f>VLOOKUP($B712,G2.PL1!$C$10:$F$34,4,0)</f>
        <v>20mg</v>
      </c>
      <c r="F712" s="17" t="str">
        <f>VLOOKUP($B712,G2.PL1!$C$10:$AF$35,5,0)</f>
        <v>Uống</v>
      </c>
      <c r="G712" s="17" t="str">
        <f>VLOOKUP($B712,G2.PL1!$C$10:$AF$35,6,0)</f>
        <v>Viên nang cứng</v>
      </c>
      <c r="H712" s="17" t="str">
        <f>VLOOKUP($B712,G2.PL1!$C$10:$AF$35,7,0)</f>
        <v>Hộp 10 vỉ x 10 viên</v>
      </c>
      <c r="I712" s="38" t="s">
        <v>13</v>
      </c>
      <c r="J712" s="17" t="str">
        <f>VLOOKUP($B712,G2.PL1!$C$10:$AF$35,9,0)</f>
        <v>36 tháng</v>
      </c>
      <c r="K712" s="17" t="str">
        <f>VLOOKUP($B712,G2.PL1!$C$10:$AF$35,10,0)</f>
        <v>VN-10166-10</v>
      </c>
      <c r="L712" s="17" t="str">
        <f>VLOOKUP($B712,G2.PL1!$C$10:$AF$35,11,0)</f>
        <v>Cadila Healthcare Ltd.</v>
      </c>
      <c r="M712" s="17" t="str">
        <f>VLOOKUP($B712,G2.PL1!$C$10:$AF$35,12,0)</f>
        <v>Ấn Độ</v>
      </c>
      <c r="N712" s="17" t="str">
        <f>VLOOKUP($B712,G2.PL1!$C$10:$AF$35,13,0)</f>
        <v>Viên</v>
      </c>
      <c r="O712" s="39">
        <v>30000</v>
      </c>
      <c r="P712" s="39">
        <v>30000</v>
      </c>
      <c r="Q712" s="39">
        <v>30000</v>
      </c>
      <c r="R712" s="39">
        <v>30000</v>
      </c>
      <c r="S712" s="40">
        <v>120000</v>
      </c>
      <c r="T712" s="19">
        <f>VLOOKUP($B712,G2.PL1!$C$10:$AF$35,17,0)</f>
        <v>215</v>
      </c>
      <c r="U712" s="18">
        <f t="shared" si="20"/>
        <v>25800000</v>
      </c>
      <c r="V712" s="19" t="str">
        <f>VLOOKUP($B712,G2.PL1!$C$10:$AF$35,30,0)</f>
        <v>Công ty Cổ phần Dược phẩm Thiết bị Y tế Hà Nội</v>
      </c>
      <c r="W712" s="17" t="s">
        <v>724</v>
      </c>
      <c r="X712" s="56" t="s">
        <v>219</v>
      </c>
      <c r="Y712" s="41" t="s">
        <v>725</v>
      </c>
      <c r="Z712" s="16"/>
      <c r="AA712" s="21" t="e">
        <f>VLOOKUP(W712,#REF!,2,0)</f>
        <v>#REF!</v>
      </c>
      <c r="AB712" s="16"/>
    </row>
    <row r="713" spans="1:28" ht="36">
      <c r="A713" s="38">
        <v>14</v>
      </c>
      <c r="B713" s="38" t="s">
        <v>40</v>
      </c>
      <c r="C713" s="17" t="str">
        <f>VLOOKUP(B713,G2.PL1!$C$10:$D$34,2,0)</f>
        <v>OCID</v>
      </c>
      <c r="D713" s="17" t="str">
        <f>VLOOKUP($B713,G2.PL1!$C$10:$E$34,3,0)</f>
        <v>Omeprazole (dạng hạt bao tan trong ruột)</v>
      </c>
      <c r="E713" s="17" t="str">
        <f>VLOOKUP($B713,G2.PL1!$C$10:$F$34,4,0)</f>
        <v>20mg</v>
      </c>
      <c r="F713" s="17" t="str">
        <f>VLOOKUP($B713,G2.PL1!$C$10:$AF$35,5,0)</f>
        <v>Uống</v>
      </c>
      <c r="G713" s="17" t="str">
        <f>VLOOKUP($B713,G2.PL1!$C$10:$AF$35,6,0)</f>
        <v>Viên nang cứng</v>
      </c>
      <c r="H713" s="17" t="str">
        <f>VLOOKUP($B713,G2.PL1!$C$10:$AF$35,7,0)</f>
        <v>Hộp 10 vỉ x 10 viên</v>
      </c>
      <c r="I713" s="38" t="s">
        <v>13</v>
      </c>
      <c r="J713" s="17" t="str">
        <f>VLOOKUP($B713,G2.PL1!$C$10:$AF$35,9,0)</f>
        <v>36 tháng</v>
      </c>
      <c r="K713" s="17" t="str">
        <f>VLOOKUP($B713,G2.PL1!$C$10:$AF$35,10,0)</f>
        <v>VN-10166-10</v>
      </c>
      <c r="L713" s="17" t="str">
        <f>VLOOKUP($B713,G2.PL1!$C$10:$AF$35,11,0)</f>
        <v>Cadila Healthcare Ltd.</v>
      </c>
      <c r="M713" s="17" t="str">
        <f>VLOOKUP($B713,G2.PL1!$C$10:$AF$35,12,0)</f>
        <v>Ấn Độ</v>
      </c>
      <c r="N713" s="17" t="str">
        <f>VLOOKUP($B713,G2.PL1!$C$10:$AF$35,13,0)</f>
        <v>Viên</v>
      </c>
      <c r="O713" s="39">
        <v>8000</v>
      </c>
      <c r="P713" s="39">
        <v>10000</v>
      </c>
      <c r="Q713" s="39">
        <v>8000</v>
      </c>
      <c r="R713" s="39">
        <v>10000</v>
      </c>
      <c r="S713" s="40">
        <v>36000</v>
      </c>
      <c r="T713" s="19">
        <f>VLOOKUP($B713,G2.PL1!$C$10:$AF$35,17,0)</f>
        <v>215</v>
      </c>
      <c r="U713" s="18">
        <f t="shared" si="20"/>
        <v>7740000</v>
      </c>
      <c r="V713" s="19" t="str">
        <f>VLOOKUP($B713,G2.PL1!$C$10:$AF$35,30,0)</f>
        <v>Công ty Cổ phần Dược phẩm Thiết bị Y tế Hà Nội</v>
      </c>
      <c r="W713" s="17" t="s">
        <v>508</v>
      </c>
      <c r="X713" s="56" t="s">
        <v>219</v>
      </c>
      <c r="Y713" s="41" t="s">
        <v>509</v>
      </c>
      <c r="Z713" s="16"/>
      <c r="AA713" s="21" t="e">
        <f>VLOOKUP(W713,#REF!,2,0)</f>
        <v>#REF!</v>
      </c>
      <c r="AB713" s="16"/>
    </row>
    <row r="714" spans="1:28" ht="36">
      <c r="A714" s="38">
        <v>14</v>
      </c>
      <c r="B714" s="38" t="s">
        <v>40</v>
      </c>
      <c r="C714" s="17" t="str">
        <f>VLOOKUP(B714,G2.PL1!$C$10:$D$34,2,0)</f>
        <v>OCID</v>
      </c>
      <c r="D714" s="17" t="str">
        <f>VLOOKUP($B714,G2.PL1!$C$10:$E$34,3,0)</f>
        <v>Omeprazole (dạng hạt bao tan trong ruột)</v>
      </c>
      <c r="E714" s="17" t="str">
        <f>VLOOKUP($B714,G2.PL1!$C$10:$F$34,4,0)</f>
        <v>20mg</v>
      </c>
      <c r="F714" s="17" t="str">
        <f>VLOOKUP($B714,G2.PL1!$C$10:$AF$35,5,0)</f>
        <v>Uống</v>
      </c>
      <c r="G714" s="17" t="str">
        <f>VLOOKUP($B714,G2.PL1!$C$10:$AF$35,6,0)</f>
        <v>Viên nang cứng</v>
      </c>
      <c r="H714" s="17" t="str">
        <f>VLOOKUP($B714,G2.PL1!$C$10:$AF$35,7,0)</f>
        <v>Hộp 10 vỉ x 10 viên</v>
      </c>
      <c r="I714" s="38" t="s">
        <v>13</v>
      </c>
      <c r="J714" s="17" t="str">
        <f>VLOOKUP($B714,G2.PL1!$C$10:$AF$35,9,0)</f>
        <v>36 tháng</v>
      </c>
      <c r="K714" s="17" t="str">
        <f>VLOOKUP($B714,G2.PL1!$C$10:$AF$35,10,0)</f>
        <v>VN-10166-10</v>
      </c>
      <c r="L714" s="17" t="str">
        <f>VLOOKUP($B714,G2.PL1!$C$10:$AF$35,11,0)</f>
        <v>Cadila Healthcare Ltd.</v>
      </c>
      <c r="M714" s="17" t="str">
        <f>VLOOKUP($B714,G2.PL1!$C$10:$AF$35,12,0)</f>
        <v>Ấn Độ</v>
      </c>
      <c r="N714" s="17" t="str">
        <f>VLOOKUP($B714,G2.PL1!$C$10:$AF$35,13,0)</f>
        <v>Viên</v>
      </c>
      <c r="O714" s="39">
        <v>5000</v>
      </c>
      <c r="P714" s="39">
        <v>5000</v>
      </c>
      <c r="Q714" s="39">
        <v>5000</v>
      </c>
      <c r="R714" s="39">
        <v>5000</v>
      </c>
      <c r="S714" s="40">
        <v>20000</v>
      </c>
      <c r="T714" s="19">
        <f>VLOOKUP($B714,G2.PL1!$C$10:$AF$35,17,0)</f>
        <v>215</v>
      </c>
      <c r="U714" s="18">
        <f t="shared" si="20"/>
        <v>4300000</v>
      </c>
      <c r="V714" s="19" t="str">
        <f>VLOOKUP($B714,G2.PL1!$C$10:$AF$35,30,0)</f>
        <v>Công ty Cổ phần Dược phẩm Thiết bị Y tế Hà Nội</v>
      </c>
      <c r="W714" s="17" t="s">
        <v>510</v>
      </c>
      <c r="X714" s="56" t="s">
        <v>219</v>
      </c>
      <c r="Y714" s="41" t="s">
        <v>511</v>
      </c>
      <c r="Z714" s="16"/>
      <c r="AA714" s="21" t="e">
        <f>VLOOKUP(W714,#REF!,2,0)</f>
        <v>#REF!</v>
      </c>
      <c r="AB714" s="16"/>
    </row>
    <row r="715" spans="1:28" ht="36">
      <c r="A715" s="38">
        <v>14</v>
      </c>
      <c r="B715" s="38" t="s">
        <v>40</v>
      </c>
      <c r="C715" s="17" t="str">
        <f>VLOOKUP(B715,G2.PL1!$C$10:$D$34,2,0)</f>
        <v>OCID</v>
      </c>
      <c r="D715" s="17" t="str">
        <f>VLOOKUP($B715,G2.PL1!$C$10:$E$34,3,0)</f>
        <v>Omeprazole (dạng hạt bao tan trong ruột)</v>
      </c>
      <c r="E715" s="17" t="str">
        <f>VLOOKUP($B715,G2.PL1!$C$10:$F$34,4,0)</f>
        <v>20mg</v>
      </c>
      <c r="F715" s="17" t="str">
        <f>VLOOKUP($B715,G2.PL1!$C$10:$AF$35,5,0)</f>
        <v>Uống</v>
      </c>
      <c r="G715" s="17" t="str">
        <f>VLOOKUP($B715,G2.PL1!$C$10:$AF$35,6,0)</f>
        <v>Viên nang cứng</v>
      </c>
      <c r="H715" s="17" t="str">
        <f>VLOOKUP($B715,G2.PL1!$C$10:$AF$35,7,0)</f>
        <v>Hộp 10 vỉ x 10 viên</v>
      </c>
      <c r="I715" s="38" t="s">
        <v>13</v>
      </c>
      <c r="J715" s="17" t="str">
        <f>VLOOKUP($B715,G2.PL1!$C$10:$AF$35,9,0)</f>
        <v>36 tháng</v>
      </c>
      <c r="K715" s="17" t="str">
        <f>VLOOKUP($B715,G2.PL1!$C$10:$AF$35,10,0)</f>
        <v>VN-10166-10</v>
      </c>
      <c r="L715" s="17" t="str">
        <f>VLOOKUP($B715,G2.PL1!$C$10:$AF$35,11,0)</f>
        <v>Cadila Healthcare Ltd.</v>
      </c>
      <c r="M715" s="17" t="str">
        <f>VLOOKUP($B715,G2.PL1!$C$10:$AF$35,12,0)</f>
        <v>Ấn Độ</v>
      </c>
      <c r="N715" s="17" t="str">
        <f>VLOOKUP($B715,G2.PL1!$C$10:$AF$35,13,0)</f>
        <v>Viên</v>
      </c>
      <c r="O715" s="39">
        <v>7000</v>
      </c>
      <c r="P715" s="39">
        <v>7000</v>
      </c>
      <c r="Q715" s="39">
        <v>7000</v>
      </c>
      <c r="R715" s="39">
        <v>7000</v>
      </c>
      <c r="S715" s="40">
        <v>28000</v>
      </c>
      <c r="T715" s="19">
        <f>VLOOKUP($B715,G2.PL1!$C$10:$AF$35,17,0)</f>
        <v>215</v>
      </c>
      <c r="U715" s="18">
        <f t="shared" si="20"/>
        <v>6020000</v>
      </c>
      <c r="V715" s="19" t="str">
        <f>VLOOKUP($B715,G2.PL1!$C$10:$AF$35,30,0)</f>
        <v>Công ty Cổ phần Dược phẩm Thiết bị Y tế Hà Nội</v>
      </c>
      <c r="W715" s="17" t="s">
        <v>234</v>
      </c>
      <c r="X715" s="56" t="s">
        <v>219</v>
      </c>
      <c r="Y715" s="41" t="s">
        <v>235</v>
      </c>
      <c r="Z715" s="16"/>
      <c r="AA715" s="21" t="e">
        <f>VLOOKUP(W715,#REF!,2,0)</f>
        <v>#REF!</v>
      </c>
      <c r="AB715" s="16"/>
    </row>
    <row r="716" spans="1:28" ht="36">
      <c r="A716" s="38">
        <v>14</v>
      </c>
      <c r="B716" s="38" t="s">
        <v>40</v>
      </c>
      <c r="C716" s="17" t="str">
        <f>VLOOKUP(B716,G2.PL1!$C$10:$D$34,2,0)</f>
        <v>OCID</v>
      </c>
      <c r="D716" s="17" t="str">
        <f>VLOOKUP($B716,G2.PL1!$C$10:$E$34,3,0)</f>
        <v>Omeprazole (dạng hạt bao tan trong ruột)</v>
      </c>
      <c r="E716" s="17" t="str">
        <f>VLOOKUP($B716,G2.PL1!$C$10:$F$34,4,0)</f>
        <v>20mg</v>
      </c>
      <c r="F716" s="17" t="str">
        <f>VLOOKUP($B716,G2.PL1!$C$10:$AF$35,5,0)</f>
        <v>Uống</v>
      </c>
      <c r="G716" s="17" t="str">
        <f>VLOOKUP($B716,G2.PL1!$C$10:$AF$35,6,0)</f>
        <v>Viên nang cứng</v>
      </c>
      <c r="H716" s="17" t="str">
        <f>VLOOKUP($B716,G2.PL1!$C$10:$AF$35,7,0)</f>
        <v>Hộp 10 vỉ x 10 viên</v>
      </c>
      <c r="I716" s="38" t="s">
        <v>13</v>
      </c>
      <c r="J716" s="17" t="str">
        <f>VLOOKUP($B716,G2.PL1!$C$10:$AF$35,9,0)</f>
        <v>36 tháng</v>
      </c>
      <c r="K716" s="17" t="str">
        <f>VLOOKUP($B716,G2.PL1!$C$10:$AF$35,10,0)</f>
        <v>VN-10166-10</v>
      </c>
      <c r="L716" s="17" t="str">
        <f>VLOOKUP($B716,G2.PL1!$C$10:$AF$35,11,0)</f>
        <v>Cadila Healthcare Ltd.</v>
      </c>
      <c r="M716" s="17" t="str">
        <f>VLOOKUP($B716,G2.PL1!$C$10:$AF$35,12,0)</f>
        <v>Ấn Độ</v>
      </c>
      <c r="N716" s="17" t="str">
        <f>VLOOKUP($B716,G2.PL1!$C$10:$AF$35,13,0)</f>
        <v>Viên</v>
      </c>
      <c r="O716" s="39">
        <v>20000</v>
      </c>
      <c r="P716" s="39">
        <v>20000</v>
      </c>
      <c r="Q716" s="39">
        <v>20000</v>
      </c>
      <c r="R716" s="39">
        <v>20000</v>
      </c>
      <c r="S716" s="40">
        <v>80000</v>
      </c>
      <c r="T716" s="19">
        <f>VLOOKUP($B716,G2.PL1!$C$10:$AF$35,17,0)</f>
        <v>215</v>
      </c>
      <c r="U716" s="18">
        <f t="shared" si="20"/>
        <v>17200000</v>
      </c>
      <c r="V716" s="19" t="str">
        <f>VLOOKUP($B716,G2.PL1!$C$10:$AF$35,30,0)</f>
        <v>Công ty Cổ phần Dược phẩm Thiết bị Y tế Hà Nội</v>
      </c>
      <c r="W716" s="17" t="s">
        <v>700</v>
      </c>
      <c r="X716" s="56" t="s">
        <v>512</v>
      </c>
      <c r="Y716" s="41" t="s">
        <v>701</v>
      </c>
      <c r="Z716" s="16"/>
      <c r="AA716" s="21" t="e">
        <f>VLOOKUP(W716,#REF!,2,0)</f>
        <v>#REF!</v>
      </c>
      <c r="AB716" s="16"/>
    </row>
    <row r="717" spans="1:28" ht="36">
      <c r="A717" s="38">
        <v>14</v>
      </c>
      <c r="B717" s="38" t="s">
        <v>40</v>
      </c>
      <c r="C717" s="17" t="str">
        <f>VLOOKUP(B717,G2.PL1!$C$10:$D$34,2,0)</f>
        <v>OCID</v>
      </c>
      <c r="D717" s="17" t="str">
        <f>VLOOKUP($B717,G2.PL1!$C$10:$E$34,3,0)</f>
        <v>Omeprazole (dạng hạt bao tan trong ruột)</v>
      </c>
      <c r="E717" s="17" t="str">
        <f>VLOOKUP($B717,G2.PL1!$C$10:$F$34,4,0)</f>
        <v>20mg</v>
      </c>
      <c r="F717" s="17" t="str">
        <f>VLOOKUP($B717,G2.PL1!$C$10:$AF$35,5,0)</f>
        <v>Uống</v>
      </c>
      <c r="G717" s="17" t="str">
        <f>VLOOKUP($B717,G2.PL1!$C$10:$AF$35,6,0)</f>
        <v>Viên nang cứng</v>
      </c>
      <c r="H717" s="17" t="str">
        <f>VLOOKUP($B717,G2.PL1!$C$10:$AF$35,7,0)</f>
        <v>Hộp 10 vỉ x 10 viên</v>
      </c>
      <c r="I717" s="38" t="s">
        <v>13</v>
      </c>
      <c r="J717" s="17" t="str">
        <f>VLOOKUP($B717,G2.PL1!$C$10:$AF$35,9,0)</f>
        <v>36 tháng</v>
      </c>
      <c r="K717" s="17" t="str">
        <f>VLOOKUP($B717,G2.PL1!$C$10:$AF$35,10,0)</f>
        <v>VN-10166-10</v>
      </c>
      <c r="L717" s="17" t="str">
        <f>VLOOKUP($B717,G2.PL1!$C$10:$AF$35,11,0)</f>
        <v>Cadila Healthcare Ltd.</v>
      </c>
      <c r="M717" s="17" t="str">
        <f>VLOOKUP($B717,G2.PL1!$C$10:$AF$35,12,0)</f>
        <v>Ấn Độ</v>
      </c>
      <c r="N717" s="17" t="str">
        <f>VLOOKUP($B717,G2.PL1!$C$10:$AF$35,13,0)</f>
        <v>Viên</v>
      </c>
      <c r="O717" s="39">
        <v>25000</v>
      </c>
      <c r="P717" s="39">
        <v>25000</v>
      </c>
      <c r="Q717" s="39">
        <v>25000</v>
      </c>
      <c r="R717" s="39">
        <v>25000</v>
      </c>
      <c r="S717" s="40">
        <v>100000</v>
      </c>
      <c r="T717" s="19">
        <f>VLOOKUP($B717,G2.PL1!$C$10:$AF$35,17,0)</f>
        <v>215</v>
      </c>
      <c r="U717" s="18">
        <f t="shared" si="20"/>
        <v>21500000</v>
      </c>
      <c r="V717" s="19" t="str">
        <f>VLOOKUP($B717,G2.PL1!$C$10:$AF$35,30,0)</f>
        <v>Công ty Cổ phần Dược phẩm Thiết bị Y tế Hà Nội</v>
      </c>
      <c r="W717" s="17" t="s">
        <v>529</v>
      </c>
      <c r="X717" s="56" t="s">
        <v>237</v>
      </c>
      <c r="Y717" s="41" t="s">
        <v>530</v>
      </c>
      <c r="Z717" s="16"/>
      <c r="AA717" s="21" t="e">
        <f>VLOOKUP(W717,#REF!,2,0)</f>
        <v>#REF!</v>
      </c>
      <c r="AB717" s="16"/>
    </row>
    <row r="718" spans="1:28" ht="36">
      <c r="A718" s="38">
        <v>14</v>
      </c>
      <c r="B718" s="38" t="s">
        <v>40</v>
      </c>
      <c r="C718" s="17" t="str">
        <f>VLOOKUP(B718,G2.PL1!$C$10:$D$34,2,0)</f>
        <v>OCID</v>
      </c>
      <c r="D718" s="17" t="str">
        <f>VLOOKUP($B718,G2.PL1!$C$10:$E$34,3,0)</f>
        <v>Omeprazole (dạng hạt bao tan trong ruột)</v>
      </c>
      <c r="E718" s="17" t="str">
        <f>VLOOKUP($B718,G2.PL1!$C$10:$F$34,4,0)</f>
        <v>20mg</v>
      </c>
      <c r="F718" s="17" t="str">
        <f>VLOOKUP($B718,G2.PL1!$C$10:$AF$35,5,0)</f>
        <v>Uống</v>
      </c>
      <c r="G718" s="17" t="str">
        <f>VLOOKUP($B718,G2.PL1!$C$10:$AF$35,6,0)</f>
        <v>Viên nang cứng</v>
      </c>
      <c r="H718" s="17" t="str">
        <f>VLOOKUP($B718,G2.PL1!$C$10:$AF$35,7,0)</f>
        <v>Hộp 10 vỉ x 10 viên</v>
      </c>
      <c r="I718" s="38" t="s">
        <v>13</v>
      </c>
      <c r="J718" s="17" t="str">
        <f>VLOOKUP($B718,G2.PL1!$C$10:$AF$35,9,0)</f>
        <v>36 tháng</v>
      </c>
      <c r="K718" s="17" t="str">
        <f>VLOOKUP($B718,G2.PL1!$C$10:$AF$35,10,0)</f>
        <v>VN-10166-10</v>
      </c>
      <c r="L718" s="17" t="str">
        <f>VLOOKUP($B718,G2.PL1!$C$10:$AF$35,11,0)</f>
        <v>Cadila Healthcare Ltd.</v>
      </c>
      <c r="M718" s="17" t="str">
        <f>VLOOKUP($B718,G2.PL1!$C$10:$AF$35,12,0)</f>
        <v>Ấn Độ</v>
      </c>
      <c r="N718" s="17" t="str">
        <f>VLOOKUP($B718,G2.PL1!$C$10:$AF$35,13,0)</f>
        <v>Viên</v>
      </c>
      <c r="O718" s="39">
        <v>6300</v>
      </c>
      <c r="P718" s="39">
        <v>6300</v>
      </c>
      <c r="Q718" s="39">
        <v>6300</v>
      </c>
      <c r="R718" s="39">
        <v>6300</v>
      </c>
      <c r="S718" s="40">
        <v>25200</v>
      </c>
      <c r="T718" s="19">
        <f>VLOOKUP($B718,G2.PL1!$C$10:$AF$35,17,0)</f>
        <v>215</v>
      </c>
      <c r="U718" s="18">
        <f t="shared" si="20"/>
        <v>5418000</v>
      </c>
      <c r="V718" s="19" t="str">
        <f>VLOOKUP($B718,G2.PL1!$C$10:$AF$35,30,0)</f>
        <v>Công ty Cổ phần Dược phẩm Thiết bị Y tế Hà Nội</v>
      </c>
      <c r="W718" s="17" t="s">
        <v>250</v>
      </c>
      <c r="X718" s="56" t="s">
        <v>246</v>
      </c>
      <c r="Y718" s="41" t="s">
        <v>251</v>
      </c>
      <c r="Z718" s="16"/>
      <c r="AA718" s="21" t="e">
        <f>VLOOKUP(W718,#REF!,2,0)</f>
        <v>#REF!</v>
      </c>
      <c r="AB718" s="16"/>
    </row>
    <row r="719" spans="1:28" ht="36">
      <c r="A719" s="38">
        <v>14</v>
      </c>
      <c r="B719" s="38" t="s">
        <v>40</v>
      </c>
      <c r="C719" s="17" t="str">
        <f>VLOOKUP(B719,G2.PL1!$C$10:$D$34,2,0)</f>
        <v>OCID</v>
      </c>
      <c r="D719" s="17" t="str">
        <f>VLOOKUP($B719,G2.PL1!$C$10:$E$34,3,0)</f>
        <v>Omeprazole (dạng hạt bao tan trong ruột)</v>
      </c>
      <c r="E719" s="17" t="str">
        <f>VLOOKUP($B719,G2.PL1!$C$10:$F$34,4,0)</f>
        <v>20mg</v>
      </c>
      <c r="F719" s="17" t="str">
        <f>VLOOKUP($B719,G2.PL1!$C$10:$AF$35,5,0)</f>
        <v>Uống</v>
      </c>
      <c r="G719" s="17" t="str">
        <f>VLOOKUP($B719,G2.PL1!$C$10:$AF$35,6,0)</f>
        <v>Viên nang cứng</v>
      </c>
      <c r="H719" s="17" t="str">
        <f>VLOOKUP($B719,G2.PL1!$C$10:$AF$35,7,0)</f>
        <v>Hộp 10 vỉ x 10 viên</v>
      </c>
      <c r="I719" s="38" t="s">
        <v>13</v>
      </c>
      <c r="J719" s="17" t="str">
        <f>VLOOKUP($B719,G2.PL1!$C$10:$AF$35,9,0)</f>
        <v>36 tháng</v>
      </c>
      <c r="K719" s="17" t="str">
        <f>VLOOKUP($B719,G2.PL1!$C$10:$AF$35,10,0)</f>
        <v>VN-10166-10</v>
      </c>
      <c r="L719" s="17" t="str">
        <f>VLOOKUP($B719,G2.PL1!$C$10:$AF$35,11,0)</f>
        <v>Cadila Healthcare Ltd.</v>
      </c>
      <c r="M719" s="17" t="str">
        <f>VLOOKUP($B719,G2.PL1!$C$10:$AF$35,12,0)</f>
        <v>Ấn Độ</v>
      </c>
      <c r="N719" s="17" t="str">
        <f>VLOOKUP($B719,G2.PL1!$C$10:$AF$35,13,0)</f>
        <v>Viên</v>
      </c>
      <c r="O719" s="39">
        <v>16125</v>
      </c>
      <c r="P719" s="39">
        <v>16125</v>
      </c>
      <c r="Q719" s="39">
        <v>16125</v>
      </c>
      <c r="R719" s="39">
        <v>16125</v>
      </c>
      <c r="S719" s="40">
        <v>64500</v>
      </c>
      <c r="T719" s="19">
        <f>VLOOKUP($B719,G2.PL1!$C$10:$AF$35,17,0)</f>
        <v>215</v>
      </c>
      <c r="U719" s="18">
        <f t="shared" si="20"/>
        <v>13867500</v>
      </c>
      <c r="V719" s="19" t="str">
        <f>VLOOKUP($B719,G2.PL1!$C$10:$AF$35,30,0)</f>
        <v>Công ty Cổ phần Dược phẩm Thiết bị Y tế Hà Nội</v>
      </c>
      <c r="W719" s="17" t="s">
        <v>252</v>
      </c>
      <c r="X719" s="56" t="s">
        <v>246</v>
      </c>
      <c r="Y719" s="41" t="s">
        <v>253</v>
      </c>
      <c r="Z719" s="16"/>
      <c r="AA719" s="21" t="e">
        <f>VLOOKUP(W719,#REF!,2,0)</f>
        <v>#REF!</v>
      </c>
      <c r="AB719" s="16"/>
    </row>
    <row r="720" spans="1:28" ht="36">
      <c r="A720" s="38">
        <v>14</v>
      </c>
      <c r="B720" s="38" t="s">
        <v>40</v>
      </c>
      <c r="C720" s="17" t="str">
        <f>VLOOKUP(B720,G2.PL1!$C$10:$D$34,2,0)</f>
        <v>OCID</v>
      </c>
      <c r="D720" s="17" t="str">
        <f>VLOOKUP($B720,G2.PL1!$C$10:$E$34,3,0)</f>
        <v>Omeprazole (dạng hạt bao tan trong ruột)</v>
      </c>
      <c r="E720" s="17" t="str">
        <f>VLOOKUP($B720,G2.PL1!$C$10:$F$34,4,0)</f>
        <v>20mg</v>
      </c>
      <c r="F720" s="17" t="str">
        <f>VLOOKUP($B720,G2.PL1!$C$10:$AF$35,5,0)</f>
        <v>Uống</v>
      </c>
      <c r="G720" s="17" t="str">
        <f>VLOOKUP($B720,G2.PL1!$C$10:$AF$35,6,0)</f>
        <v>Viên nang cứng</v>
      </c>
      <c r="H720" s="17" t="str">
        <f>VLOOKUP($B720,G2.PL1!$C$10:$AF$35,7,0)</f>
        <v>Hộp 10 vỉ x 10 viên</v>
      </c>
      <c r="I720" s="38" t="s">
        <v>13</v>
      </c>
      <c r="J720" s="17" t="str">
        <f>VLOOKUP($B720,G2.PL1!$C$10:$AF$35,9,0)</f>
        <v>36 tháng</v>
      </c>
      <c r="K720" s="17" t="str">
        <f>VLOOKUP($B720,G2.PL1!$C$10:$AF$35,10,0)</f>
        <v>VN-10166-10</v>
      </c>
      <c r="L720" s="17" t="str">
        <f>VLOOKUP($B720,G2.PL1!$C$10:$AF$35,11,0)</f>
        <v>Cadila Healthcare Ltd.</v>
      </c>
      <c r="M720" s="17" t="str">
        <f>VLOOKUP($B720,G2.PL1!$C$10:$AF$35,12,0)</f>
        <v>Ấn Độ</v>
      </c>
      <c r="N720" s="17" t="str">
        <f>VLOOKUP($B720,G2.PL1!$C$10:$AF$35,13,0)</f>
        <v>Viên</v>
      </c>
      <c r="O720" s="39">
        <v>3000</v>
      </c>
      <c r="P720" s="39">
        <v>3000</v>
      </c>
      <c r="Q720" s="39">
        <v>3000</v>
      </c>
      <c r="R720" s="39">
        <v>3000</v>
      </c>
      <c r="S720" s="40">
        <v>12000</v>
      </c>
      <c r="T720" s="19">
        <f>VLOOKUP($B720,G2.PL1!$C$10:$AF$35,17,0)</f>
        <v>215</v>
      </c>
      <c r="U720" s="18">
        <f t="shared" si="20"/>
        <v>2580000</v>
      </c>
      <c r="V720" s="19" t="str">
        <f>VLOOKUP($B720,G2.PL1!$C$10:$AF$35,30,0)</f>
        <v>Công ty Cổ phần Dược phẩm Thiết bị Y tế Hà Nội</v>
      </c>
      <c r="W720" s="17" t="s">
        <v>533</v>
      </c>
      <c r="X720" s="56" t="s">
        <v>246</v>
      </c>
      <c r="Y720" s="41" t="s">
        <v>534</v>
      </c>
      <c r="Z720" s="16"/>
      <c r="AA720" s="21" t="e">
        <f>VLOOKUP(W720,#REF!,2,0)</f>
        <v>#REF!</v>
      </c>
      <c r="AB720" s="16"/>
    </row>
    <row r="721" spans="1:28" ht="36">
      <c r="A721" s="38">
        <v>14</v>
      </c>
      <c r="B721" s="38" t="s">
        <v>40</v>
      </c>
      <c r="C721" s="17" t="str">
        <f>VLOOKUP(B721,G2.PL1!$C$10:$D$34,2,0)</f>
        <v>OCID</v>
      </c>
      <c r="D721" s="17" t="str">
        <f>VLOOKUP($B721,G2.PL1!$C$10:$E$34,3,0)</f>
        <v>Omeprazole (dạng hạt bao tan trong ruột)</v>
      </c>
      <c r="E721" s="17" t="str">
        <f>VLOOKUP($B721,G2.PL1!$C$10:$F$34,4,0)</f>
        <v>20mg</v>
      </c>
      <c r="F721" s="17" t="str">
        <f>VLOOKUP($B721,G2.PL1!$C$10:$AF$35,5,0)</f>
        <v>Uống</v>
      </c>
      <c r="G721" s="17" t="str">
        <f>VLOOKUP($B721,G2.PL1!$C$10:$AF$35,6,0)</f>
        <v>Viên nang cứng</v>
      </c>
      <c r="H721" s="17" t="str">
        <f>VLOOKUP($B721,G2.PL1!$C$10:$AF$35,7,0)</f>
        <v>Hộp 10 vỉ x 10 viên</v>
      </c>
      <c r="I721" s="38" t="s">
        <v>13</v>
      </c>
      <c r="J721" s="17" t="str">
        <f>VLOOKUP($B721,G2.PL1!$C$10:$AF$35,9,0)</f>
        <v>36 tháng</v>
      </c>
      <c r="K721" s="17" t="str">
        <f>VLOOKUP($B721,G2.PL1!$C$10:$AF$35,10,0)</f>
        <v>VN-10166-10</v>
      </c>
      <c r="L721" s="17" t="str">
        <f>VLOOKUP($B721,G2.PL1!$C$10:$AF$35,11,0)</f>
        <v>Cadila Healthcare Ltd.</v>
      </c>
      <c r="M721" s="17" t="str">
        <f>VLOOKUP($B721,G2.PL1!$C$10:$AF$35,12,0)</f>
        <v>Ấn Độ</v>
      </c>
      <c r="N721" s="17" t="str">
        <f>VLOOKUP($B721,G2.PL1!$C$10:$AF$35,13,0)</f>
        <v>Viên</v>
      </c>
      <c r="O721" s="39">
        <v>20000</v>
      </c>
      <c r="P721" s="39">
        <v>20000</v>
      </c>
      <c r="Q721" s="39">
        <v>20000</v>
      </c>
      <c r="R721" s="39">
        <v>20000</v>
      </c>
      <c r="S721" s="40">
        <v>80000</v>
      </c>
      <c r="T721" s="19">
        <f>VLOOKUP($B721,G2.PL1!$C$10:$AF$35,17,0)</f>
        <v>215</v>
      </c>
      <c r="U721" s="18">
        <f t="shared" ref="U721:U784" si="21">S721*T721</f>
        <v>17200000</v>
      </c>
      <c r="V721" s="19" t="str">
        <f>VLOOKUP($B721,G2.PL1!$C$10:$AF$35,30,0)</f>
        <v>Công ty Cổ phần Dược phẩm Thiết bị Y tế Hà Nội</v>
      </c>
      <c r="W721" s="17" t="s">
        <v>537</v>
      </c>
      <c r="X721" s="56" t="s">
        <v>246</v>
      </c>
      <c r="Y721" s="41" t="s">
        <v>538</v>
      </c>
      <c r="Z721" s="16"/>
      <c r="AA721" s="21" t="e">
        <f>VLOOKUP(W721,#REF!,2,0)</f>
        <v>#REF!</v>
      </c>
      <c r="AB721" s="16"/>
    </row>
    <row r="722" spans="1:28" ht="36">
      <c r="A722" s="38">
        <v>14</v>
      </c>
      <c r="B722" s="38" t="s">
        <v>40</v>
      </c>
      <c r="C722" s="17" t="str">
        <f>VLOOKUP(B722,G2.PL1!$C$10:$D$34,2,0)</f>
        <v>OCID</v>
      </c>
      <c r="D722" s="17" t="str">
        <f>VLOOKUP($B722,G2.PL1!$C$10:$E$34,3,0)</f>
        <v>Omeprazole (dạng hạt bao tan trong ruột)</v>
      </c>
      <c r="E722" s="17" t="str">
        <f>VLOOKUP($B722,G2.PL1!$C$10:$F$34,4,0)</f>
        <v>20mg</v>
      </c>
      <c r="F722" s="17" t="str">
        <f>VLOOKUP($B722,G2.PL1!$C$10:$AF$35,5,0)</f>
        <v>Uống</v>
      </c>
      <c r="G722" s="17" t="str">
        <f>VLOOKUP($B722,G2.PL1!$C$10:$AF$35,6,0)</f>
        <v>Viên nang cứng</v>
      </c>
      <c r="H722" s="17" t="str">
        <f>VLOOKUP($B722,G2.PL1!$C$10:$AF$35,7,0)</f>
        <v>Hộp 10 vỉ x 10 viên</v>
      </c>
      <c r="I722" s="38" t="s">
        <v>13</v>
      </c>
      <c r="J722" s="17" t="str">
        <f>VLOOKUP($B722,G2.PL1!$C$10:$AF$35,9,0)</f>
        <v>36 tháng</v>
      </c>
      <c r="K722" s="17" t="str">
        <f>VLOOKUP($B722,G2.PL1!$C$10:$AF$35,10,0)</f>
        <v>VN-10166-10</v>
      </c>
      <c r="L722" s="17" t="str">
        <f>VLOOKUP($B722,G2.PL1!$C$10:$AF$35,11,0)</f>
        <v>Cadila Healthcare Ltd.</v>
      </c>
      <c r="M722" s="17" t="str">
        <f>VLOOKUP($B722,G2.PL1!$C$10:$AF$35,12,0)</f>
        <v>Ấn Độ</v>
      </c>
      <c r="N722" s="17" t="str">
        <f>VLOOKUP($B722,G2.PL1!$C$10:$AF$35,13,0)</f>
        <v>Viên</v>
      </c>
      <c r="O722" s="39">
        <v>600</v>
      </c>
      <c r="P722" s="39">
        <v>600</v>
      </c>
      <c r="Q722" s="39">
        <v>600</v>
      </c>
      <c r="R722" s="39">
        <v>600</v>
      </c>
      <c r="S722" s="40">
        <v>2400</v>
      </c>
      <c r="T722" s="19">
        <f>VLOOKUP($B722,G2.PL1!$C$10:$AF$35,17,0)</f>
        <v>215</v>
      </c>
      <c r="U722" s="18">
        <f t="shared" si="21"/>
        <v>516000</v>
      </c>
      <c r="V722" s="19" t="str">
        <f>VLOOKUP($B722,G2.PL1!$C$10:$AF$35,30,0)</f>
        <v>Công ty Cổ phần Dược phẩm Thiết bị Y tế Hà Nội</v>
      </c>
      <c r="W722" s="17" t="s">
        <v>539</v>
      </c>
      <c r="X722" s="56" t="s">
        <v>246</v>
      </c>
      <c r="Y722" s="41" t="s">
        <v>540</v>
      </c>
      <c r="Z722" s="16"/>
      <c r="AA722" s="21" t="e">
        <f>VLOOKUP(W722,#REF!,2,0)</f>
        <v>#REF!</v>
      </c>
      <c r="AB722" s="16"/>
    </row>
    <row r="723" spans="1:28" ht="36">
      <c r="A723" s="38">
        <v>14</v>
      </c>
      <c r="B723" s="38" t="s">
        <v>40</v>
      </c>
      <c r="C723" s="17" t="str">
        <f>VLOOKUP(B723,G2.PL1!$C$10:$D$34,2,0)</f>
        <v>OCID</v>
      </c>
      <c r="D723" s="17" t="str">
        <f>VLOOKUP($B723,G2.PL1!$C$10:$E$34,3,0)</f>
        <v>Omeprazole (dạng hạt bao tan trong ruột)</v>
      </c>
      <c r="E723" s="17" t="str">
        <f>VLOOKUP($B723,G2.PL1!$C$10:$F$34,4,0)</f>
        <v>20mg</v>
      </c>
      <c r="F723" s="17" t="str">
        <f>VLOOKUP($B723,G2.PL1!$C$10:$AF$35,5,0)</f>
        <v>Uống</v>
      </c>
      <c r="G723" s="17" t="str">
        <f>VLOOKUP($B723,G2.PL1!$C$10:$AF$35,6,0)</f>
        <v>Viên nang cứng</v>
      </c>
      <c r="H723" s="17" t="str">
        <f>VLOOKUP($B723,G2.PL1!$C$10:$AF$35,7,0)</f>
        <v>Hộp 10 vỉ x 10 viên</v>
      </c>
      <c r="I723" s="38" t="s">
        <v>13</v>
      </c>
      <c r="J723" s="17" t="str">
        <f>VLOOKUP($B723,G2.PL1!$C$10:$AF$35,9,0)</f>
        <v>36 tháng</v>
      </c>
      <c r="K723" s="17" t="str">
        <f>VLOOKUP($B723,G2.PL1!$C$10:$AF$35,10,0)</f>
        <v>VN-10166-10</v>
      </c>
      <c r="L723" s="17" t="str">
        <f>VLOOKUP($B723,G2.PL1!$C$10:$AF$35,11,0)</f>
        <v>Cadila Healthcare Ltd.</v>
      </c>
      <c r="M723" s="17" t="str">
        <f>VLOOKUP($B723,G2.PL1!$C$10:$AF$35,12,0)</f>
        <v>Ấn Độ</v>
      </c>
      <c r="N723" s="17" t="str">
        <f>VLOOKUP($B723,G2.PL1!$C$10:$AF$35,13,0)</f>
        <v>Viên</v>
      </c>
      <c r="O723" s="39">
        <v>25000</v>
      </c>
      <c r="P723" s="39">
        <v>25000</v>
      </c>
      <c r="Q723" s="39">
        <v>25000</v>
      </c>
      <c r="R723" s="39">
        <v>25000</v>
      </c>
      <c r="S723" s="40">
        <v>100000</v>
      </c>
      <c r="T723" s="19">
        <f>VLOOKUP($B723,G2.PL1!$C$10:$AF$35,17,0)</f>
        <v>215</v>
      </c>
      <c r="U723" s="18">
        <f t="shared" si="21"/>
        <v>21500000</v>
      </c>
      <c r="V723" s="19" t="str">
        <f>VLOOKUP($B723,G2.PL1!$C$10:$AF$35,30,0)</f>
        <v>Công ty Cổ phần Dược phẩm Thiết bị Y tế Hà Nội</v>
      </c>
      <c r="W723" s="17" t="s">
        <v>263</v>
      </c>
      <c r="X723" s="56" t="s">
        <v>264</v>
      </c>
      <c r="Y723" s="41" t="s">
        <v>265</v>
      </c>
      <c r="Z723" s="16"/>
      <c r="AA723" s="21" t="e">
        <f>VLOOKUP(W723,#REF!,2,0)</f>
        <v>#REF!</v>
      </c>
      <c r="AB723" s="16"/>
    </row>
    <row r="724" spans="1:28" ht="36">
      <c r="A724" s="38">
        <v>14</v>
      </c>
      <c r="B724" s="38" t="s">
        <v>40</v>
      </c>
      <c r="C724" s="17" t="str">
        <f>VLOOKUP(B724,G2.PL1!$C$10:$D$34,2,0)</f>
        <v>OCID</v>
      </c>
      <c r="D724" s="17" t="str">
        <f>VLOOKUP($B724,G2.PL1!$C$10:$E$34,3,0)</f>
        <v>Omeprazole (dạng hạt bao tan trong ruột)</v>
      </c>
      <c r="E724" s="17" t="str">
        <f>VLOOKUP($B724,G2.PL1!$C$10:$F$34,4,0)</f>
        <v>20mg</v>
      </c>
      <c r="F724" s="17" t="str">
        <f>VLOOKUP($B724,G2.PL1!$C$10:$AF$35,5,0)</f>
        <v>Uống</v>
      </c>
      <c r="G724" s="17" t="str">
        <f>VLOOKUP($B724,G2.PL1!$C$10:$AF$35,6,0)</f>
        <v>Viên nang cứng</v>
      </c>
      <c r="H724" s="17" t="str">
        <f>VLOOKUP($B724,G2.PL1!$C$10:$AF$35,7,0)</f>
        <v>Hộp 10 vỉ x 10 viên</v>
      </c>
      <c r="I724" s="38" t="s">
        <v>13</v>
      </c>
      <c r="J724" s="17" t="str">
        <f>VLOOKUP($B724,G2.PL1!$C$10:$AF$35,9,0)</f>
        <v>36 tháng</v>
      </c>
      <c r="K724" s="17" t="str">
        <f>VLOOKUP($B724,G2.PL1!$C$10:$AF$35,10,0)</f>
        <v>VN-10166-10</v>
      </c>
      <c r="L724" s="17" t="str">
        <f>VLOOKUP($B724,G2.PL1!$C$10:$AF$35,11,0)</f>
        <v>Cadila Healthcare Ltd.</v>
      </c>
      <c r="M724" s="17" t="str">
        <f>VLOOKUP($B724,G2.PL1!$C$10:$AF$35,12,0)</f>
        <v>Ấn Độ</v>
      </c>
      <c r="N724" s="17" t="str">
        <f>VLOOKUP($B724,G2.PL1!$C$10:$AF$35,13,0)</f>
        <v>Viên</v>
      </c>
      <c r="O724" s="39">
        <v>30000</v>
      </c>
      <c r="P724" s="39">
        <v>30000</v>
      </c>
      <c r="Q724" s="39">
        <v>30000</v>
      </c>
      <c r="R724" s="39">
        <v>30000</v>
      </c>
      <c r="S724" s="40">
        <v>120000</v>
      </c>
      <c r="T724" s="19">
        <f>VLOOKUP($B724,G2.PL1!$C$10:$AF$35,17,0)</f>
        <v>215</v>
      </c>
      <c r="U724" s="18">
        <f t="shared" si="21"/>
        <v>25800000</v>
      </c>
      <c r="V724" s="19" t="str">
        <f>VLOOKUP($B724,G2.PL1!$C$10:$AF$35,30,0)</f>
        <v>Công ty Cổ phần Dược phẩm Thiết bị Y tế Hà Nội</v>
      </c>
      <c r="W724" s="17" t="s">
        <v>365</v>
      </c>
      <c r="X724" s="56" t="s">
        <v>264</v>
      </c>
      <c r="Y724" s="41" t="s">
        <v>366</v>
      </c>
      <c r="Z724" s="16"/>
      <c r="AA724" s="21" t="e">
        <f>VLOOKUP(W724,#REF!,2,0)</f>
        <v>#REF!</v>
      </c>
      <c r="AB724" s="16"/>
    </row>
    <row r="725" spans="1:28" ht="36">
      <c r="A725" s="38">
        <v>14</v>
      </c>
      <c r="B725" s="38" t="s">
        <v>40</v>
      </c>
      <c r="C725" s="17" t="str">
        <f>VLOOKUP(B725,G2.PL1!$C$10:$D$34,2,0)</f>
        <v>OCID</v>
      </c>
      <c r="D725" s="17" t="str">
        <f>VLOOKUP($B725,G2.PL1!$C$10:$E$34,3,0)</f>
        <v>Omeprazole (dạng hạt bao tan trong ruột)</v>
      </c>
      <c r="E725" s="17" t="str">
        <f>VLOOKUP($B725,G2.PL1!$C$10:$F$34,4,0)</f>
        <v>20mg</v>
      </c>
      <c r="F725" s="17" t="str">
        <f>VLOOKUP($B725,G2.PL1!$C$10:$AF$35,5,0)</f>
        <v>Uống</v>
      </c>
      <c r="G725" s="17" t="str">
        <f>VLOOKUP($B725,G2.PL1!$C$10:$AF$35,6,0)</f>
        <v>Viên nang cứng</v>
      </c>
      <c r="H725" s="17" t="str">
        <f>VLOOKUP($B725,G2.PL1!$C$10:$AF$35,7,0)</f>
        <v>Hộp 10 vỉ x 10 viên</v>
      </c>
      <c r="I725" s="38" t="s">
        <v>13</v>
      </c>
      <c r="J725" s="17" t="str">
        <f>VLOOKUP($B725,G2.PL1!$C$10:$AF$35,9,0)</f>
        <v>36 tháng</v>
      </c>
      <c r="K725" s="17" t="str">
        <f>VLOOKUP($B725,G2.PL1!$C$10:$AF$35,10,0)</f>
        <v>VN-10166-10</v>
      </c>
      <c r="L725" s="17" t="str">
        <f>VLOOKUP($B725,G2.PL1!$C$10:$AF$35,11,0)</f>
        <v>Cadila Healthcare Ltd.</v>
      </c>
      <c r="M725" s="17" t="str">
        <f>VLOOKUP($B725,G2.PL1!$C$10:$AF$35,12,0)</f>
        <v>Ấn Độ</v>
      </c>
      <c r="N725" s="17" t="str">
        <f>VLOOKUP($B725,G2.PL1!$C$10:$AF$35,13,0)</f>
        <v>Viên</v>
      </c>
      <c r="O725" s="39">
        <v>9000</v>
      </c>
      <c r="P725" s="39">
        <v>9000</v>
      </c>
      <c r="Q725" s="39">
        <v>9000</v>
      </c>
      <c r="R725" s="39">
        <v>9000</v>
      </c>
      <c r="S725" s="40">
        <v>36000</v>
      </c>
      <c r="T725" s="19">
        <f>VLOOKUP($B725,G2.PL1!$C$10:$AF$35,17,0)</f>
        <v>215</v>
      </c>
      <c r="U725" s="18">
        <f t="shared" si="21"/>
        <v>7740000</v>
      </c>
      <c r="V725" s="19" t="str">
        <f>VLOOKUP($B725,G2.PL1!$C$10:$AF$35,30,0)</f>
        <v>Công ty Cổ phần Dược phẩm Thiết bị Y tế Hà Nội</v>
      </c>
      <c r="W725" s="17" t="s">
        <v>639</v>
      </c>
      <c r="X725" s="56" t="s">
        <v>264</v>
      </c>
      <c r="Y725" s="41" t="s">
        <v>640</v>
      </c>
      <c r="Z725" s="16"/>
      <c r="AA725" s="21" t="e">
        <f>VLOOKUP(W725,#REF!,2,0)</f>
        <v>#REF!</v>
      </c>
      <c r="AB725" s="16"/>
    </row>
    <row r="726" spans="1:28" ht="36">
      <c r="A726" s="38">
        <v>14</v>
      </c>
      <c r="B726" s="38" t="s">
        <v>40</v>
      </c>
      <c r="C726" s="17" t="str">
        <f>VLOOKUP(B726,G2.PL1!$C$10:$D$34,2,0)</f>
        <v>OCID</v>
      </c>
      <c r="D726" s="17" t="str">
        <f>VLOOKUP($B726,G2.PL1!$C$10:$E$34,3,0)</f>
        <v>Omeprazole (dạng hạt bao tan trong ruột)</v>
      </c>
      <c r="E726" s="17" t="str">
        <f>VLOOKUP($B726,G2.PL1!$C$10:$F$34,4,0)</f>
        <v>20mg</v>
      </c>
      <c r="F726" s="17" t="str">
        <f>VLOOKUP($B726,G2.PL1!$C$10:$AF$35,5,0)</f>
        <v>Uống</v>
      </c>
      <c r="G726" s="17" t="str">
        <f>VLOOKUP($B726,G2.PL1!$C$10:$AF$35,6,0)</f>
        <v>Viên nang cứng</v>
      </c>
      <c r="H726" s="17" t="str">
        <f>VLOOKUP($B726,G2.PL1!$C$10:$AF$35,7,0)</f>
        <v>Hộp 10 vỉ x 10 viên</v>
      </c>
      <c r="I726" s="38" t="s">
        <v>13</v>
      </c>
      <c r="J726" s="17" t="str">
        <f>VLOOKUP($B726,G2.PL1!$C$10:$AF$35,9,0)</f>
        <v>36 tháng</v>
      </c>
      <c r="K726" s="17" t="str">
        <f>VLOOKUP($B726,G2.PL1!$C$10:$AF$35,10,0)</f>
        <v>VN-10166-10</v>
      </c>
      <c r="L726" s="17" t="str">
        <f>VLOOKUP($B726,G2.PL1!$C$10:$AF$35,11,0)</f>
        <v>Cadila Healthcare Ltd.</v>
      </c>
      <c r="M726" s="17" t="str">
        <f>VLOOKUP($B726,G2.PL1!$C$10:$AF$35,12,0)</f>
        <v>Ấn Độ</v>
      </c>
      <c r="N726" s="17" t="str">
        <f>VLOOKUP($B726,G2.PL1!$C$10:$AF$35,13,0)</f>
        <v>Viên</v>
      </c>
      <c r="O726" s="39">
        <v>2500</v>
      </c>
      <c r="P726" s="39">
        <v>2500</v>
      </c>
      <c r="Q726" s="39">
        <v>2500</v>
      </c>
      <c r="R726" s="39">
        <v>2500</v>
      </c>
      <c r="S726" s="40">
        <v>10000</v>
      </c>
      <c r="T726" s="19">
        <f>VLOOKUP($B726,G2.PL1!$C$10:$AF$35,17,0)</f>
        <v>215</v>
      </c>
      <c r="U726" s="18">
        <f t="shared" si="21"/>
        <v>2150000</v>
      </c>
      <c r="V726" s="19" t="str">
        <f>VLOOKUP($B726,G2.PL1!$C$10:$AF$35,30,0)</f>
        <v>Công ty Cổ phần Dược phẩm Thiết bị Y tế Hà Nội</v>
      </c>
      <c r="W726" s="17" t="s">
        <v>674</v>
      </c>
      <c r="X726" s="56" t="s">
        <v>264</v>
      </c>
      <c r="Y726" s="41" t="s">
        <v>675</v>
      </c>
      <c r="Z726" s="16"/>
      <c r="AA726" s="21" t="e">
        <f>VLOOKUP(W726,#REF!,2,0)</f>
        <v>#REF!</v>
      </c>
      <c r="AB726" s="16"/>
    </row>
    <row r="727" spans="1:28" ht="36">
      <c r="A727" s="38">
        <v>14</v>
      </c>
      <c r="B727" s="38" t="s">
        <v>40</v>
      </c>
      <c r="C727" s="17" t="str">
        <f>VLOOKUP(B727,G2.PL1!$C$10:$D$34,2,0)</f>
        <v>OCID</v>
      </c>
      <c r="D727" s="17" t="str">
        <f>VLOOKUP($B727,G2.PL1!$C$10:$E$34,3,0)</f>
        <v>Omeprazole (dạng hạt bao tan trong ruột)</v>
      </c>
      <c r="E727" s="17" t="str">
        <f>VLOOKUP($B727,G2.PL1!$C$10:$F$34,4,0)</f>
        <v>20mg</v>
      </c>
      <c r="F727" s="17" t="str">
        <f>VLOOKUP($B727,G2.PL1!$C$10:$AF$35,5,0)</f>
        <v>Uống</v>
      </c>
      <c r="G727" s="17" t="str">
        <f>VLOOKUP($B727,G2.PL1!$C$10:$AF$35,6,0)</f>
        <v>Viên nang cứng</v>
      </c>
      <c r="H727" s="17" t="str">
        <f>VLOOKUP($B727,G2.PL1!$C$10:$AF$35,7,0)</f>
        <v>Hộp 10 vỉ x 10 viên</v>
      </c>
      <c r="I727" s="38" t="s">
        <v>13</v>
      </c>
      <c r="J727" s="17" t="str">
        <f>VLOOKUP($B727,G2.PL1!$C$10:$AF$35,9,0)</f>
        <v>36 tháng</v>
      </c>
      <c r="K727" s="17" t="str">
        <f>VLOOKUP($B727,G2.PL1!$C$10:$AF$35,10,0)</f>
        <v>VN-10166-10</v>
      </c>
      <c r="L727" s="17" t="str">
        <f>VLOOKUP($B727,G2.PL1!$C$10:$AF$35,11,0)</f>
        <v>Cadila Healthcare Ltd.</v>
      </c>
      <c r="M727" s="17" t="str">
        <f>VLOOKUP($B727,G2.PL1!$C$10:$AF$35,12,0)</f>
        <v>Ấn Độ</v>
      </c>
      <c r="N727" s="17" t="str">
        <f>VLOOKUP($B727,G2.PL1!$C$10:$AF$35,13,0)</f>
        <v>Viên</v>
      </c>
      <c r="O727" s="39">
        <v>500</v>
      </c>
      <c r="P727" s="39">
        <v>500</v>
      </c>
      <c r="Q727" s="39">
        <v>500</v>
      </c>
      <c r="R727" s="39">
        <v>500</v>
      </c>
      <c r="S727" s="40">
        <v>2000</v>
      </c>
      <c r="T727" s="19">
        <f>VLOOKUP($B727,G2.PL1!$C$10:$AF$35,17,0)</f>
        <v>215</v>
      </c>
      <c r="U727" s="18">
        <f t="shared" si="21"/>
        <v>430000</v>
      </c>
      <c r="V727" s="19" t="str">
        <f>VLOOKUP($B727,G2.PL1!$C$10:$AF$35,30,0)</f>
        <v>Công ty Cổ phần Dược phẩm Thiết bị Y tế Hà Nội</v>
      </c>
      <c r="W727" s="17" t="s">
        <v>641</v>
      </c>
      <c r="X727" s="56" t="s">
        <v>264</v>
      </c>
      <c r="Y727" s="41" t="s">
        <v>642</v>
      </c>
      <c r="Z727" s="16"/>
      <c r="AA727" s="21" t="e">
        <f>VLOOKUP(W727,#REF!,2,0)</f>
        <v>#REF!</v>
      </c>
      <c r="AB727" s="16"/>
    </row>
    <row r="728" spans="1:28" ht="36">
      <c r="A728" s="38">
        <v>14</v>
      </c>
      <c r="B728" s="38" t="s">
        <v>40</v>
      </c>
      <c r="C728" s="17" t="str">
        <f>VLOOKUP(B728,G2.PL1!$C$10:$D$34,2,0)</f>
        <v>OCID</v>
      </c>
      <c r="D728" s="17" t="str">
        <f>VLOOKUP($B728,G2.PL1!$C$10:$E$34,3,0)</f>
        <v>Omeprazole (dạng hạt bao tan trong ruột)</v>
      </c>
      <c r="E728" s="17" t="str">
        <f>VLOOKUP($B728,G2.PL1!$C$10:$F$34,4,0)</f>
        <v>20mg</v>
      </c>
      <c r="F728" s="17" t="str">
        <f>VLOOKUP($B728,G2.PL1!$C$10:$AF$35,5,0)</f>
        <v>Uống</v>
      </c>
      <c r="G728" s="17" t="str">
        <f>VLOOKUP($B728,G2.PL1!$C$10:$AF$35,6,0)</f>
        <v>Viên nang cứng</v>
      </c>
      <c r="H728" s="17" t="str">
        <f>VLOOKUP($B728,G2.PL1!$C$10:$AF$35,7,0)</f>
        <v>Hộp 10 vỉ x 10 viên</v>
      </c>
      <c r="I728" s="38" t="s">
        <v>13</v>
      </c>
      <c r="J728" s="17" t="str">
        <f>VLOOKUP($B728,G2.PL1!$C$10:$AF$35,9,0)</f>
        <v>36 tháng</v>
      </c>
      <c r="K728" s="17" t="str">
        <f>VLOOKUP($B728,G2.PL1!$C$10:$AF$35,10,0)</f>
        <v>VN-10166-10</v>
      </c>
      <c r="L728" s="17" t="str">
        <f>VLOOKUP($B728,G2.PL1!$C$10:$AF$35,11,0)</f>
        <v>Cadila Healthcare Ltd.</v>
      </c>
      <c r="M728" s="17" t="str">
        <f>VLOOKUP($B728,G2.PL1!$C$10:$AF$35,12,0)</f>
        <v>Ấn Độ</v>
      </c>
      <c r="N728" s="17" t="str">
        <f>VLOOKUP($B728,G2.PL1!$C$10:$AF$35,13,0)</f>
        <v>Viên</v>
      </c>
      <c r="O728" s="39">
        <v>5000</v>
      </c>
      <c r="P728" s="39">
        <v>0</v>
      </c>
      <c r="Q728" s="39">
        <v>5000</v>
      </c>
      <c r="R728" s="39">
        <v>0</v>
      </c>
      <c r="S728" s="40">
        <v>10000</v>
      </c>
      <c r="T728" s="19">
        <f>VLOOKUP($B728,G2.PL1!$C$10:$AF$35,17,0)</f>
        <v>215</v>
      </c>
      <c r="U728" s="18">
        <f t="shared" si="21"/>
        <v>2150000</v>
      </c>
      <c r="V728" s="19" t="str">
        <f>VLOOKUP($B728,G2.PL1!$C$10:$AF$35,30,0)</f>
        <v>Công ty Cổ phần Dược phẩm Thiết bị Y tế Hà Nội</v>
      </c>
      <c r="W728" s="17" t="s">
        <v>643</v>
      </c>
      <c r="X728" s="56" t="s">
        <v>264</v>
      </c>
      <c r="Y728" s="41" t="s">
        <v>644</v>
      </c>
      <c r="Z728" s="16"/>
      <c r="AA728" s="21" t="e">
        <f>VLOOKUP(W728,#REF!,2,0)</f>
        <v>#REF!</v>
      </c>
      <c r="AB728" s="16"/>
    </row>
    <row r="729" spans="1:28" ht="36">
      <c r="A729" s="38">
        <v>14</v>
      </c>
      <c r="B729" s="38" t="s">
        <v>40</v>
      </c>
      <c r="C729" s="17" t="str">
        <f>VLOOKUP(B729,G2.PL1!$C$10:$D$34,2,0)</f>
        <v>OCID</v>
      </c>
      <c r="D729" s="17" t="str">
        <f>VLOOKUP($B729,G2.PL1!$C$10:$E$34,3,0)</f>
        <v>Omeprazole (dạng hạt bao tan trong ruột)</v>
      </c>
      <c r="E729" s="17" t="str">
        <f>VLOOKUP($B729,G2.PL1!$C$10:$F$34,4,0)</f>
        <v>20mg</v>
      </c>
      <c r="F729" s="17" t="str">
        <f>VLOOKUP($B729,G2.PL1!$C$10:$AF$35,5,0)</f>
        <v>Uống</v>
      </c>
      <c r="G729" s="17" t="str">
        <f>VLOOKUP($B729,G2.PL1!$C$10:$AF$35,6,0)</f>
        <v>Viên nang cứng</v>
      </c>
      <c r="H729" s="17" t="str">
        <f>VLOOKUP($B729,G2.PL1!$C$10:$AF$35,7,0)</f>
        <v>Hộp 10 vỉ x 10 viên</v>
      </c>
      <c r="I729" s="38" t="s">
        <v>13</v>
      </c>
      <c r="J729" s="17" t="str">
        <f>VLOOKUP($B729,G2.PL1!$C$10:$AF$35,9,0)</f>
        <v>36 tháng</v>
      </c>
      <c r="K729" s="17" t="str">
        <f>VLOOKUP($B729,G2.PL1!$C$10:$AF$35,10,0)</f>
        <v>VN-10166-10</v>
      </c>
      <c r="L729" s="17" t="str">
        <f>VLOOKUP($B729,G2.PL1!$C$10:$AF$35,11,0)</f>
        <v>Cadila Healthcare Ltd.</v>
      </c>
      <c r="M729" s="17" t="str">
        <f>VLOOKUP($B729,G2.PL1!$C$10:$AF$35,12,0)</f>
        <v>Ấn Độ</v>
      </c>
      <c r="N729" s="17" t="str">
        <f>VLOOKUP($B729,G2.PL1!$C$10:$AF$35,13,0)</f>
        <v>Viên</v>
      </c>
      <c r="O729" s="39">
        <v>65389</v>
      </c>
      <c r="P729" s="39">
        <v>65389</v>
      </c>
      <c r="Q729" s="39">
        <v>65389</v>
      </c>
      <c r="R729" s="39">
        <v>65389</v>
      </c>
      <c r="S729" s="40">
        <v>261556</v>
      </c>
      <c r="T729" s="19">
        <f>VLOOKUP($B729,G2.PL1!$C$10:$AF$35,17,0)</f>
        <v>215</v>
      </c>
      <c r="U729" s="18">
        <f t="shared" si="21"/>
        <v>56234540</v>
      </c>
      <c r="V729" s="19" t="str">
        <f>VLOOKUP($B729,G2.PL1!$C$10:$AF$35,30,0)</f>
        <v>Công ty Cổ phần Dược phẩm Thiết bị Y tế Hà Nội</v>
      </c>
      <c r="W729" s="17" t="s">
        <v>550</v>
      </c>
      <c r="X729" s="56" t="s">
        <v>264</v>
      </c>
      <c r="Y729" s="41" t="s">
        <v>551</v>
      </c>
      <c r="Z729" s="16"/>
      <c r="AA729" s="21" t="e">
        <f>VLOOKUP(W729,#REF!,2,0)</f>
        <v>#REF!</v>
      </c>
      <c r="AB729" s="16"/>
    </row>
    <row r="730" spans="1:28" ht="36">
      <c r="A730" s="38">
        <v>14</v>
      </c>
      <c r="B730" s="38" t="s">
        <v>40</v>
      </c>
      <c r="C730" s="17" t="str">
        <f>VLOOKUP(B730,G2.PL1!$C$10:$D$34,2,0)</f>
        <v>OCID</v>
      </c>
      <c r="D730" s="17" t="str">
        <f>VLOOKUP($B730,G2.PL1!$C$10:$E$34,3,0)</f>
        <v>Omeprazole (dạng hạt bao tan trong ruột)</v>
      </c>
      <c r="E730" s="17" t="str">
        <f>VLOOKUP($B730,G2.PL1!$C$10:$F$34,4,0)</f>
        <v>20mg</v>
      </c>
      <c r="F730" s="17" t="str">
        <f>VLOOKUP($B730,G2.PL1!$C$10:$AF$35,5,0)</f>
        <v>Uống</v>
      </c>
      <c r="G730" s="17" t="str">
        <f>VLOOKUP($B730,G2.PL1!$C$10:$AF$35,6,0)</f>
        <v>Viên nang cứng</v>
      </c>
      <c r="H730" s="17" t="str">
        <f>VLOOKUP($B730,G2.PL1!$C$10:$AF$35,7,0)</f>
        <v>Hộp 10 vỉ x 10 viên</v>
      </c>
      <c r="I730" s="38" t="s">
        <v>13</v>
      </c>
      <c r="J730" s="17" t="str">
        <f>VLOOKUP($B730,G2.PL1!$C$10:$AF$35,9,0)</f>
        <v>36 tháng</v>
      </c>
      <c r="K730" s="17" t="str">
        <f>VLOOKUP($B730,G2.PL1!$C$10:$AF$35,10,0)</f>
        <v>VN-10166-10</v>
      </c>
      <c r="L730" s="17" t="str">
        <f>VLOOKUP($B730,G2.PL1!$C$10:$AF$35,11,0)</f>
        <v>Cadila Healthcare Ltd.</v>
      </c>
      <c r="M730" s="17" t="str">
        <f>VLOOKUP($B730,G2.PL1!$C$10:$AF$35,12,0)</f>
        <v>Ấn Độ</v>
      </c>
      <c r="N730" s="17" t="str">
        <f>VLOOKUP($B730,G2.PL1!$C$10:$AF$35,13,0)</f>
        <v>Viên</v>
      </c>
      <c r="O730" s="39">
        <v>22500</v>
      </c>
      <c r="P730" s="39">
        <v>22500</v>
      </c>
      <c r="Q730" s="39">
        <v>22500</v>
      </c>
      <c r="R730" s="39">
        <v>22500</v>
      </c>
      <c r="S730" s="40">
        <v>90000</v>
      </c>
      <c r="T730" s="19">
        <f>VLOOKUP($B730,G2.PL1!$C$10:$AF$35,17,0)</f>
        <v>215</v>
      </c>
      <c r="U730" s="18">
        <f t="shared" si="21"/>
        <v>19350000</v>
      </c>
      <c r="V730" s="19" t="str">
        <f>VLOOKUP($B730,G2.PL1!$C$10:$AF$35,30,0)</f>
        <v>Công ty Cổ phần Dược phẩm Thiết bị Y tế Hà Nội</v>
      </c>
      <c r="W730" s="17" t="s">
        <v>554</v>
      </c>
      <c r="X730" s="56" t="s">
        <v>264</v>
      </c>
      <c r="Y730" s="41" t="s">
        <v>555</v>
      </c>
      <c r="Z730" s="16"/>
      <c r="AA730" s="21" t="e">
        <f>VLOOKUP(W730,#REF!,2,0)</f>
        <v>#REF!</v>
      </c>
      <c r="AB730" s="16"/>
    </row>
    <row r="731" spans="1:28" ht="36">
      <c r="A731" s="38">
        <v>14</v>
      </c>
      <c r="B731" s="38" t="s">
        <v>40</v>
      </c>
      <c r="C731" s="17" t="str">
        <f>VLOOKUP(B731,G2.PL1!$C$10:$D$34,2,0)</f>
        <v>OCID</v>
      </c>
      <c r="D731" s="17" t="str">
        <f>VLOOKUP($B731,G2.PL1!$C$10:$E$34,3,0)</f>
        <v>Omeprazole (dạng hạt bao tan trong ruột)</v>
      </c>
      <c r="E731" s="17" t="str">
        <f>VLOOKUP($B731,G2.PL1!$C$10:$F$34,4,0)</f>
        <v>20mg</v>
      </c>
      <c r="F731" s="17" t="str">
        <f>VLOOKUP($B731,G2.PL1!$C$10:$AF$35,5,0)</f>
        <v>Uống</v>
      </c>
      <c r="G731" s="17" t="str">
        <f>VLOOKUP($B731,G2.PL1!$C$10:$AF$35,6,0)</f>
        <v>Viên nang cứng</v>
      </c>
      <c r="H731" s="17" t="str">
        <f>VLOOKUP($B731,G2.PL1!$C$10:$AF$35,7,0)</f>
        <v>Hộp 10 vỉ x 10 viên</v>
      </c>
      <c r="I731" s="38" t="s">
        <v>13</v>
      </c>
      <c r="J731" s="17" t="str">
        <f>VLOOKUP($B731,G2.PL1!$C$10:$AF$35,9,0)</f>
        <v>36 tháng</v>
      </c>
      <c r="K731" s="17" t="str">
        <f>VLOOKUP($B731,G2.PL1!$C$10:$AF$35,10,0)</f>
        <v>VN-10166-10</v>
      </c>
      <c r="L731" s="17" t="str">
        <f>VLOOKUP($B731,G2.PL1!$C$10:$AF$35,11,0)</f>
        <v>Cadila Healthcare Ltd.</v>
      </c>
      <c r="M731" s="17" t="str">
        <f>VLOOKUP($B731,G2.PL1!$C$10:$AF$35,12,0)</f>
        <v>Ấn Độ</v>
      </c>
      <c r="N731" s="17" t="str">
        <f>VLOOKUP($B731,G2.PL1!$C$10:$AF$35,13,0)</f>
        <v>Viên</v>
      </c>
      <c r="O731" s="39">
        <v>1250</v>
      </c>
      <c r="P731" s="39">
        <v>1250</v>
      </c>
      <c r="Q731" s="39">
        <v>1250</v>
      </c>
      <c r="R731" s="39">
        <v>1250</v>
      </c>
      <c r="S731" s="40">
        <v>5000</v>
      </c>
      <c r="T731" s="19">
        <f>VLOOKUP($B731,G2.PL1!$C$10:$AF$35,17,0)</f>
        <v>215</v>
      </c>
      <c r="U731" s="18">
        <f t="shared" si="21"/>
        <v>1075000</v>
      </c>
      <c r="V731" s="19" t="str">
        <f>VLOOKUP($B731,G2.PL1!$C$10:$AF$35,30,0)</f>
        <v>Công ty Cổ phần Dược phẩm Thiết bị Y tế Hà Nội</v>
      </c>
      <c r="W731" s="17" t="s">
        <v>647</v>
      </c>
      <c r="X731" s="56" t="s">
        <v>264</v>
      </c>
      <c r="Y731" s="41" t="s">
        <v>648</v>
      </c>
      <c r="Z731" s="16"/>
      <c r="AA731" s="21" t="e">
        <f>VLOOKUP(W731,#REF!,2,0)</f>
        <v>#REF!</v>
      </c>
      <c r="AB731" s="16"/>
    </row>
    <row r="732" spans="1:28" ht="36">
      <c r="A732" s="38">
        <v>14</v>
      </c>
      <c r="B732" s="38" t="s">
        <v>40</v>
      </c>
      <c r="C732" s="17" t="str">
        <f>VLOOKUP(B732,G2.PL1!$C$10:$D$34,2,0)</f>
        <v>OCID</v>
      </c>
      <c r="D732" s="17" t="str">
        <f>VLOOKUP($B732,G2.PL1!$C$10:$E$34,3,0)</f>
        <v>Omeprazole (dạng hạt bao tan trong ruột)</v>
      </c>
      <c r="E732" s="17" t="str">
        <f>VLOOKUP($B732,G2.PL1!$C$10:$F$34,4,0)</f>
        <v>20mg</v>
      </c>
      <c r="F732" s="17" t="str">
        <f>VLOOKUP($B732,G2.PL1!$C$10:$AF$35,5,0)</f>
        <v>Uống</v>
      </c>
      <c r="G732" s="17" t="str">
        <f>VLOOKUP($B732,G2.PL1!$C$10:$AF$35,6,0)</f>
        <v>Viên nang cứng</v>
      </c>
      <c r="H732" s="17" t="str">
        <f>VLOOKUP($B732,G2.PL1!$C$10:$AF$35,7,0)</f>
        <v>Hộp 10 vỉ x 10 viên</v>
      </c>
      <c r="I732" s="38" t="s">
        <v>13</v>
      </c>
      <c r="J732" s="17" t="str">
        <f>VLOOKUP($B732,G2.PL1!$C$10:$AF$35,9,0)</f>
        <v>36 tháng</v>
      </c>
      <c r="K732" s="17" t="str">
        <f>VLOOKUP($B732,G2.PL1!$C$10:$AF$35,10,0)</f>
        <v>VN-10166-10</v>
      </c>
      <c r="L732" s="17" t="str">
        <f>VLOOKUP($B732,G2.PL1!$C$10:$AF$35,11,0)</f>
        <v>Cadila Healthcare Ltd.</v>
      </c>
      <c r="M732" s="17" t="str">
        <f>VLOOKUP($B732,G2.PL1!$C$10:$AF$35,12,0)</f>
        <v>Ấn Độ</v>
      </c>
      <c r="N732" s="17" t="str">
        <f>VLOOKUP($B732,G2.PL1!$C$10:$AF$35,13,0)</f>
        <v>Viên</v>
      </c>
      <c r="O732" s="39">
        <v>25000</v>
      </c>
      <c r="P732" s="39">
        <v>25000</v>
      </c>
      <c r="Q732" s="39">
        <v>25000</v>
      </c>
      <c r="R732" s="39">
        <v>25000</v>
      </c>
      <c r="S732" s="40">
        <v>100000</v>
      </c>
      <c r="T732" s="19">
        <f>VLOOKUP($B732,G2.PL1!$C$10:$AF$35,17,0)</f>
        <v>215</v>
      </c>
      <c r="U732" s="18">
        <f t="shared" si="21"/>
        <v>21500000</v>
      </c>
      <c r="V732" s="19" t="str">
        <f>VLOOKUP($B732,G2.PL1!$C$10:$AF$35,30,0)</f>
        <v>Công ty Cổ phần Dược phẩm Thiết bị Y tế Hà Nội</v>
      </c>
      <c r="W732" s="17" t="s">
        <v>558</v>
      </c>
      <c r="X732" s="56" t="s">
        <v>264</v>
      </c>
      <c r="Y732" s="41" t="s">
        <v>559</v>
      </c>
      <c r="Z732" s="16"/>
      <c r="AA732" s="21" t="e">
        <f>VLOOKUP(W732,#REF!,2,0)</f>
        <v>#REF!</v>
      </c>
      <c r="AB732" s="16"/>
    </row>
    <row r="733" spans="1:28" ht="36">
      <c r="A733" s="38">
        <v>14</v>
      </c>
      <c r="B733" s="38" t="s">
        <v>40</v>
      </c>
      <c r="C733" s="17" t="str">
        <f>VLOOKUP(B733,G2.PL1!$C$10:$D$34,2,0)</f>
        <v>OCID</v>
      </c>
      <c r="D733" s="17" t="str">
        <f>VLOOKUP($B733,G2.PL1!$C$10:$E$34,3,0)</f>
        <v>Omeprazole (dạng hạt bao tan trong ruột)</v>
      </c>
      <c r="E733" s="17" t="str">
        <f>VLOOKUP($B733,G2.PL1!$C$10:$F$34,4,0)</f>
        <v>20mg</v>
      </c>
      <c r="F733" s="17" t="str">
        <f>VLOOKUP($B733,G2.PL1!$C$10:$AF$35,5,0)</f>
        <v>Uống</v>
      </c>
      <c r="G733" s="17" t="str">
        <f>VLOOKUP($B733,G2.PL1!$C$10:$AF$35,6,0)</f>
        <v>Viên nang cứng</v>
      </c>
      <c r="H733" s="17" t="str">
        <f>VLOOKUP($B733,G2.PL1!$C$10:$AF$35,7,0)</f>
        <v>Hộp 10 vỉ x 10 viên</v>
      </c>
      <c r="I733" s="38" t="s">
        <v>13</v>
      </c>
      <c r="J733" s="17" t="str">
        <f>VLOOKUP($B733,G2.PL1!$C$10:$AF$35,9,0)</f>
        <v>36 tháng</v>
      </c>
      <c r="K733" s="17" t="str">
        <f>VLOOKUP($B733,G2.PL1!$C$10:$AF$35,10,0)</f>
        <v>VN-10166-10</v>
      </c>
      <c r="L733" s="17" t="str">
        <f>VLOOKUP($B733,G2.PL1!$C$10:$AF$35,11,0)</f>
        <v>Cadila Healthcare Ltd.</v>
      </c>
      <c r="M733" s="17" t="str">
        <f>VLOOKUP($B733,G2.PL1!$C$10:$AF$35,12,0)</f>
        <v>Ấn Độ</v>
      </c>
      <c r="N733" s="17" t="str">
        <f>VLOOKUP($B733,G2.PL1!$C$10:$AF$35,13,0)</f>
        <v>Viên</v>
      </c>
      <c r="O733" s="39">
        <v>12500</v>
      </c>
      <c r="P733" s="39">
        <v>12500</v>
      </c>
      <c r="Q733" s="39">
        <v>12500</v>
      </c>
      <c r="R733" s="39">
        <v>12500</v>
      </c>
      <c r="S733" s="40">
        <v>50000</v>
      </c>
      <c r="T733" s="19">
        <f>VLOOKUP($B733,G2.PL1!$C$10:$AF$35,17,0)</f>
        <v>215</v>
      </c>
      <c r="U733" s="18">
        <f t="shared" si="21"/>
        <v>10750000</v>
      </c>
      <c r="V733" s="19" t="str">
        <f>VLOOKUP($B733,G2.PL1!$C$10:$AF$35,30,0)</f>
        <v>Công ty Cổ phần Dược phẩm Thiết bị Y tế Hà Nội</v>
      </c>
      <c r="W733" s="17" t="s">
        <v>560</v>
      </c>
      <c r="X733" s="56" t="s">
        <v>264</v>
      </c>
      <c r="Y733" s="41" t="s">
        <v>561</v>
      </c>
      <c r="Z733" s="16"/>
      <c r="AA733" s="21" t="e">
        <f>VLOOKUP(W733,#REF!,2,0)</f>
        <v>#REF!</v>
      </c>
      <c r="AB733" s="16"/>
    </row>
    <row r="734" spans="1:28" ht="36">
      <c r="A734" s="38">
        <v>14</v>
      </c>
      <c r="B734" s="38" t="s">
        <v>40</v>
      </c>
      <c r="C734" s="17" t="str">
        <f>VLOOKUP(B734,G2.PL1!$C$10:$D$34,2,0)</f>
        <v>OCID</v>
      </c>
      <c r="D734" s="17" t="str">
        <f>VLOOKUP($B734,G2.PL1!$C$10:$E$34,3,0)</f>
        <v>Omeprazole (dạng hạt bao tan trong ruột)</v>
      </c>
      <c r="E734" s="17" t="str">
        <f>VLOOKUP($B734,G2.PL1!$C$10:$F$34,4,0)</f>
        <v>20mg</v>
      </c>
      <c r="F734" s="17" t="str">
        <f>VLOOKUP($B734,G2.PL1!$C$10:$AF$35,5,0)</f>
        <v>Uống</v>
      </c>
      <c r="G734" s="17" t="str">
        <f>VLOOKUP($B734,G2.PL1!$C$10:$AF$35,6,0)</f>
        <v>Viên nang cứng</v>
      </c>
      <c r="H734" s="17" t="str">
        <f>VLOOKUP($B734,G2.PL1!$C$10:$AF$35,7,0)</f>
        <v>Hộp 10 vỉ x 10 viên</v>
      </c>
      <c r="I734" s="38" t="s">
        <v>13</v>
      </c>
      <c r="J734" s="17" t="str">
        <f>VLOOKUP($B734,G2.PL1!$C$10:$AF$35,9,0)</f>
        <v>36 tháng</v>
      </c>
      <c r="K734" s="17" t="str">
        <f>VLOOKUP($B734,G2.PL1!$C$10:$AF$35,10,0)</f>
        <v>VN-10166-10</v>
      </c>
      <c r="L734" s="17" t="str">
        <f>VLOOKUP($B734,G2.PL1!$C$10:$AF$35,11,0)</f>
        <v>Cadila Healthcare Ltd.</v>
      </c>
      <c r="M734" s="17" t="str">
        <f>VLOOKUP($B734,G2.PL1!$C$10:$AF$35,12,0)</f>
        <v>Ấn Độ</v>
      </c>
      <c r="N734" s="17" t="str">
        <f>VLOOKUP($B734,G2.PL1!$C$10:$AF$35,13,0)</f>
        <v>Viên</v>
      </c>
      <c r="O734" s="39">
        <v>8000</v>
      </c>
      <c r="P734" s="39">
        <v>8000</v>
      </c>
      <c r="Q734" s="39">
        <v>8000</v>
      </c>
      <c r="R734" s="39">
        <v>8000</v>
      </c>
      <c r="S734" s="40">
        <v>32000</v>
      </c>
      <c r="T734" s="19">
        <f>VLOOKUP($B734,G2.PL1!$C$10:$AF$35,17,0)</f>
        <v>215</v>
      </c>
      <c r="U734" s="18">
        <f t="shared" si="21"/>
        <v>6880000</v>
      </c>
      <c r="V734" s="19" t="str">
        <f>VLOOKUP($B734,G2.PL1!$C$10:$AF$35,30,0)</f>
        <v>Công ty Cổ phần Dược phẩm Thiết bị Y tế Hà Nội</v>
      </c>
      <c r="W734" s="17" t="s">
        <v>367</v>
      </c>
      <c r="X734" s="56" t="s">
        <v>368</v>
      </c>
      <c r="Y734" s="41" t="s">
        <v>369</v>
      </c>
      <c r="Z734" s="16"/>
      <c r="AA734" s="21" t="e">
        <f>VLOOKUP(W734,#REF!,2,0)</f>
        <v>#REF!</v>
      </c>
      <c r="AB734" s="16"/>
    </row>
    <row r="735" spans="1:28" ht="36">
      <c r="A735" s="38">
        <v>14</v>
      </c>
      <c r="B735" s="38" t="s">
        <v>40</v>
      </c>
      <c r="C735" s="17" t="str">
        <f>VLOOKUP(B735,G2.PL1!$C$10:$D$34,2,0)</f>
        <v>OCID</v>
      </c>
      <c r="D735" s="17" t="str">
        <f>VLOOKUP($B735,G2.PL1!$C$10:$E$34,3,0)</f>
        <v>Omeprazole (dạng hạt bao tan trong ruột)</v>
      </c>
      <c r="E735" s="17" t="str">
        <f>VLOOKUP($B735,G2.PL1!$C$10:$F$34,4,0)</f>
        <v>20mg</v>
      </c>
      <c r="F735" s="17" t="str">
        <f>VLOOKUP($B735,G2.PL1!$C$10:$AF$35,5,0)</f>
        <v>Uống</v>
      </c>
      <c r="G735" s="17" t="str">
        <f>VLOOKUP($B735,G2.PL1!$C$10:$AF$35,6,0)</f>
        <v>Viên nang cứng</v>
      </c>
      <c r="H735" s="17" t="str">
        <f>VLOOKUP($B735,G2.PL1!$C$10:$AF$35,7,0)</f>
        <v>Hộp 10 vỉ x 10 viên</v>
      </c>
      <c r="I735" s="38" t="s">
        <v>13</v>
      </c>
      <c r="J735" s="17" t="str">
        <f>VLOOKUP($B735,G2.PL1!$C$10:$AF$35,9,0)</f>
        <v>36 tháng</v>
      </c>
      <c r="K735" s="17" t="str">
        <f>VLOOKUP($B735,G2.PL1!$C$10:$AF$35,10,0)</f>
        <v>VN-10166-10</v>
      </c>
      <c r="L735" s="17" t="str">
        <f>VLOOKUP($B735,G2.PL1!$C$10:$AF$35,11,0)</f>
        <v>Cadila Healthcare Ltd.</v>
      </c>
      <c r="M735" s="17" t="str">
        <f>VLOOKUP($B735,G2.PL1!$C$10:$AF$35,12,0)</f>
        <v>Ấn Độ</v>
      </c>
      <c r="N735" s="17" t="str">
        <f>VLOOKUP($B735,G2.PL1!$C$10:$AF$35,13,0)</f>
        <v>Viên</v>
      </c>
      <c r="O735" s="39">
        <v>10000</v>
      </c>
      <c r="P735" s="39">
        <v>10000</v>
      </c>
      <c r="Q735" s="39">
        <v>10000</v>
      </c>
      <c r="R735" s="39">
        <v>10000</v>
      </c>
      <c r="S735" s="40">
        <v>40000</v>
      </c>
      <c r="T735" s="19">
        <f>VLOOKUP($B735,G2.PL1!$C$10:$AF$35,17,0)</f>
        <v>215</v>
      </c>
      <c r="U735" s="18">
        <f t="shared" si="21"/>
        <v>8600000</v>
      </c>
      <c r="V735" s="19" t="str">
        <f>VLOOKUP($B735,G2.PL1!$C$10:$AF$35,30,0)</f>
        <v>Công ty Cổ phần Dược phẩm Thiết bị Y tế Hà Nội</v>
      </c>
      <c r="W735" s="17" t="s">
        <v>398</v>
      </c>
      <c r="X735" s="56" t="s">
        <v>368</v>
      </c>
      <c r="Y735" s="41" t="s">
        <v>399</v>
      </c>
      <c r="Z735" s="16"/>
      <c r="AA735" s="21" t="e">
        <f>VLOOKUP(W735,#REF!,2,0)</f>
        <v>#REF!</v>
      </c>
      <c r="AB735" s="16"/>
    </row>
    <row r="736" spans="1:28" ht="36">
      <c r="A736" s="38">
        <v>14</v>
      </c>
      <c r="B736" s="38" t="s">
        <v>40</v>
      </c>
      <c r="C736" s="17" t="str">
        <f>VLOOKUP(B736,G2.PL1!$C$10:$D$34,2,0)</f>
        <v>OCID</v>
      </c>
      <c r="D736" s="17" t="str">
        <f>VLOOKUP($B736,G2.PL1!$C$10:$E$34,3,0)</f>
        <v>Omeprazole (dạng hạt bao tan trong ruột)</v>
      </c>
      <c r="E736" s="17" t="str">
        <f>VLOOKUP($B736,G2.PL1!$C$10:$F$34,4,0)</f>
        <v>20mg</v>
      </c>
      <c r="F736" s="17" t="str">
        <f>VLOOKUP($B736,G2.PL1!$C$10:$AF$35,5,0)</f>
        <v>Uống</v>
      </c>
      <c r="G736" s="17" t="str">
        <f>VLOOKUP($B736,G2.PL1!$C$10:$AF$35,6,0)</f>
        <v>Viên nang cứng</v>
      </c>
      <c r="H736" s="17" t="str">
        <f>VLOOKUP($B736,G2.PL1!$C$10:$AF$35,7,0)</f>
        <v>Hộp 10 vỉ x 10 viên</v>
      </c>
      <c r="I736" s="38" t="s">
        <v>13</v>
      </c>
      <c r="J736" s="17" t="str">
        <f>VLOOKUP($B736,G2.PL1!$C$10:$AF$35,9,0)</f>
        <v>36 tháng</v>
      </c>
      <c r="K736" s="17" t="str">
        <f>VLOOKUP($B736,G2.PL1!$C$10:$AF$35,10,0)</f>
        <v>VN-10166-10</v>
      </c>
      <c r="L736" s="17" t="str">
        <f>VLOOKUP($B736,G2.PL1!$C$10:$AF$35,11,0)</f>
        <v>Cadila Healthcare Ltd.</v>
      </c>
      <c r="M736" s="17" t="str">
        <f>VLOOKUP($B736,G2.PL1!$C$10:$AF$35,12,0)</f>
        <v>Ấn Độ</v>
      </c>
      <c r="N736" s="17" t="str">
        <f>VLOOKUP($B736,G2.PL1!$C$10:$AF$35,13,0)</f>
        <v>Viên</v>
      </c>
      <c r="O736" s="39">
        <v>2500</v>
      </c>
      <c r="P736" s="39">
        <v>2500</v>
      </c>
      <c r="Q736" s="39">
        <v>2500</v>
      </c>
      <c r="R736" s="39">
        <v>2500</v>
      </c>
      <c r="S736" s="40">
        <v>10000</v>
      </c>
      <c r="T736" s="19">
        <f>VLOOKUP($B736,G2.PL1!$C$10:$AF$35,17,0)</f>
        <v>215</v>
      </c>
      <c r="U736" s="18">
        <f t="shared" si="21"/>
        <v>2150000</v>
      </c>
      <c r="V736" s="19" t="str">
        <f>VLOOKUP($B736,G2.PL1!$C$10:$AF$35,30,0)</f>
        <v>Công ty Cổ phần Dược phẩm Thiết bị Y tế Hà Nội</v>
      </c>
      <c r="W736" s="17" t="s">
        <v>562</v>
      </c>
      <c r="X736" s="56" t="s">
        <v>368</v>
      </c>
      <c r="Y736" s="41" t="s">
        <v>563</v>
      </c>
      <c r="Z736" s="16"/>
      <c r="AA736" s="21" t="e">
        <f>VLOOKUP(W736,#REF!,2,0)</f>
        <v>#REF!</v>
      </c>
      <c r="AB736" s="16"/>
    </row>
    <row r="737" spans="1:28" ht="36">
      <c r="A737" s="38">
        <v>14</v>
      </c>
      <c r="B737" s="38" t="s">
        <v>40</v>
      </c>
      <c r="C737" s="17" t="str">
        <f>VLOOKUP(B737,G2.PL1!$C$10:$D$34,2,0)</f>
        <v>OCID</v>
      </c>
      <c r="D737" s="17" t="str">
        <f>VLOOKUP($B737,G2.PL1!$C$10:$E$34,3,0)</f>
        <v>Omeprazole (dạng hạt bao tan trong ruột)</v>
      </c>
      <c r="E737" s="17" t="str">
        <f>VLOOKUP($B737,G2.PL1!$C$10:$F$34,4,0)</f>
        <v>20mg</v>
      </c>
      <c r="F737" s="17" t="str">
        <f>VLOOKUP($B737,G2.PL1!$C$10:$AF$35,5,0)</f>
        <v>Uống</v>
      </c>
      <c r="G737" s="17" t="str">
        <f>VLOOKUP($B737,G2.PL1!$C$10:$AF$35,6,0)</f>
        <v>Viên nang cứng</v>
      </c>
      <c r="H737" s="17" t="str">
        <f>VLOOKUP($B737,G2.PL1!$C$10:$AF$35,7,0)</f>
        <v>Hộp 10 vỉ x 10 viên</v>
      </c>
      <c r="I737" s="38" t="s">
        <v>13</v>
      </c>
      <c r="J737" s="17" t="str">
        <f>VLOOKUP($B737,G2.PL1!$C$10:$AF$35,9,0)</f>
        <v>36 tháng</v>
      </c>
      <c r="K737" s="17" t="str">
        <f>VLOOKUP($B737,G2.PL1!$C$10:$AF$35,10,0)</f>
        <v>VN-10166-10</v>
      </c>
      <c r="L737" s="17" t="str">
        <f>VLOOKUP($B737,G2.PL1!$C$10:$AF$35,11,0)</f>
        <v>Cadila Healthcare Ltd.</v>
      </c>
      <c r="M737" s="17" t="str">
        <f>VLOOKUP($B737,G2.PL1!$C$10:$AF$35,12,0)</f>
        <v>Ấn Độ</v>
      </c>
      <c r="N737" s="17" t="str">
        <f>VLOOKUP($B737,G2.PL1!$C$10:$AF$35,13,0)</f>
        <v>Viên</v>
      </c>
      <c r="O737" s="39">
        <v>2000</v>
      </c>
      <c r="P737" s="39">
        <v>2000</v>
      </c>
      <c r="Q737" s="39">
        <v>2000</v>
      </c>
      <c r="R737" s="39">
        <v>2000</v>
      </c>
      <c r="S737" s="40">
        <v>8000</v>
      </c>
      <c r="T737" s="19">
        <f>VLOOKUP($B737,G2.PL1!$C$10:$AF$35,17,0)</f>
        <v>215</v>
      </c>
      <c r="U737" s="18">
        <f t="shared" si="21"/>
        <v>1720000</v>
      </c>
      <c r="V737" s="19" t="str">
        <f>VLOOKUP($B737,G2.PL1!$C$10:$AF$35,30,0)</f>
        <v>Công ty Cổ phần Dược phẩm Thiết bị Y tế Hà Nội</v>
      </c>
      <c r="W737" s="17" t="s">
        <v>566</v>
      </c>
      <c r="X737" s="56" t="s">
        <v>267</v>
      </c>
      <c r="Y737" s="41" t="s">
        <v>567</v>
      </c>
      <c r="Z737" s="16"/>
      <c r="AA737" s="21" t="e">
        <f>VLOOKUP(W737,#REF!,2,0)</f>
        <v>#REF!</v>
      </c>
      <c r="AB737" s="16"/>
    </row>
    <row r="738" spans="1:28" ht="36">
      <c r="A738" s="38">
        <v>14</v>
      </c>
      <c r="B738" s="38" t="s">
        <v>40</v>
      </c>
      <c r="C738" s="17" t="str">
        <f>VLOOKUP(B738,G2.PL1!$C$10:$D$34,2,0)</f>
        <v>OCID</v>
      </c>
      <c r="D738" s="17" t="str">
        <f>VLOOKUP($B738,G2.PL1!$C$10:$E$34,3,0)</f>
        <v>Omeprazole (dạng hạt bao tan trong ruột)</v>
      </c>
      <c r="E738" s="17" t="str">
        <f>VLOOKUP($B738,G2.PL1!$C$10:$F$34,4,0)</f>
        <v>20mg</v>
      </c>
      <c r="F738" s="17" t="str">
        <f>VLOOKUP($B738,G2.PL1!$C$10:$AF$35,5,0)</f>
        <v>Uống</v>
      </c>
      <c r="G738" s="17" t="str">
        <f>VLOOKUP($B738,G2.PL1!$C$10:$AF$35,6,0)</f>
        <v>Viên nang cứng</v>
      </c>
      <c r="H738" s="17" t="str">
        <f>VLOOKUP($B738,G2.PL1!$C$10:$AF$35,7,0)</f>
        <v>Hộp 10 vỉ x 10 viên</v>
      </c>
      <c r="I738" s="38" t="s">
        <v>13</v>
      </c>
      <c r="J738" s="17" t="str">
        <f>VLOOKUP($B738,G2.PL1!$C$10:$AF$35,9,0)</f>
        <v>36 tháng</v>
      </c>
      <c r="K738" s="17" t="str">
        <f>VLOOKUP($B738,G2.PL1!$C$10:$AF$35,10,0)</f>
        <v>VN-10166-10</v>
      </c>
      <c r="L738" s="17" t="str">
        <f>VLOOKUP($B738,G2.PL1!$C$10:$AF$35,11,0)</f>
        <v>Cadila Healthcare Ltd.</v>
      </c>
      <c r="M738" s="17" t="str">
        <f>VLOOKUP($B738,G2.PL1!$C$10:$AF$35,12,0)</f>
        <v>Ấn Độ</v>
      </c>
      <c r="N738" s="17" t="str">
        <f>VLOOKUP($B738,G2.PL1!$C$10:$AF$35,13,0)</f>
        <v>Viên</v>
      </c>
      <c r="O738" s="39">
        <v>8000</v>
      </c>
      <c r="P738" s="39">
        <v>8000</v>
      </c>
      <c r="Q738" s="39">
        <v>8000</v>
      </c>
      <c r="R738" s="39">
        <v>8000</v>
      </c>
      <c r="S738" s="40">
        <v>32000</v>
      </c>
      <c r="T738" s="19">
        <f>VLOOKUP($B738,G2.PL1!$C$10:$AF$35,17,0)</f>
        <v>215</v>
      </c>
      <c r="U738" s="18">
        <f t="shared" si="21"/>
        <v>6880000</v>
      </c>
      <c r="V738" s="19" t="str">
        <f>VLOOKUP($B738,G2.PL1!$C$10:$AF$35,30,0)</f>
        <v>Công ty Cổ phần Dược phẩm Thiết bị Y tế Hà Nội</v>
      </c>
      <c r="W738" s="17" t="s">
        <v>730</v>
      </c>
      <c r="X738" s="56" t="s">
        <v>267</v>
      </c>
      <c r="Y738" s="41" t="s">
        <v>731</v>
      </c>
      <c r="Z738" s="16"/>
      <c r="AA738" s="21" t="e">
        <f>VLOOKUP(W738,#REF!,2,0)</f>
        <v>#REF!</v>
      </c>
      <c r="AB738" s="16"/>
    </row>
    <row r="739" spans="1:28" ht="36">
      <c r="A739" s="38">
        <v>14</v>
      </c>
      <c r="B739" s="38" t="s">
        <v>40</v>
      </c>
      <c r="C739" s="17" t="str">
        <f>VLOOKUP(B739,G2.PL1!$C$10:$D$34,2,0)</f>
        <v>OCID</v>
      </c>
      <c r="D739" s="17" t="str">
        <f>VLOOKUP($B739,G2.PL1!$C$10:$E$34,3,0)</f>
        <v>Omeprazole (dạng hạt bao tan trong ruột)</v>
      </c>
      <c r="E739" s="17" t="str">
        <f>VLOOKUP($B739,G2.PL1!$C$10:$F$34,4,0)</f>
        <v>20mg</v>
      </c>
      <c r="F739" s="17" t="str">
        <f>VLOOKUP($B739,G2.PL1!$C$10:$AF$35,5,0)</f>
        <v>Uống</v>
      </c>
      <c r="G739" s="17" t="str">
        <f>VLOOKUP($B739,G2.PL1!$C$10:$AF$35,6,0)</f>
        <v>Viên nang cứng</v>
      </c>
      <c r="H739" s="17" t="str">
        <f>VLOOKUP($B739,G2.PL1!$C$10:$AF$35,7,0)</f>
        <v>Hộp 10 vỉ x 10 viên</v>
      </c>
      <c r="I739" s="38" t="s">
        <v>13</v>
      </c>
      <c r="J739" s="17" t="str">
        <f>VLOOKUP($B739,G2.PL1!$C$10:$AF$35,9,0)</f>
        <v>36 tháng</v>
      </c>
      <c r="K739" s="17" t="str">
        <f>VLOOKUP($B739,G2.PL1!$C$10:$AF$35,10,0)</f>
        <v>VN-10166-10</v>
      </c>
      <c r="L739" s="17" t="str">
        <f>VLOOKUP($B739,G2.PL1!$C$10:$AF$35,11,0)</f>
        <v>Cadila Healthcare Ltd.</v>
      </c>
      <c r="M739" s="17" t="str">
        <f>VLOOKUP($B739,G2.PL1!$C$10:$AF$35,12,0)</f>
        <v>Ấn Độ</v>
      </c>
      <c r="N739" s="17" t="str">
        <f>VLOOKUP($B739,G2.PL1!$C$10:$AF$35,13,0)</f>
        <v>Viên</v>
      </c>
      <c r="O739" s="39">
        <v>7000</v>
      </c>
      <c r="P739" s="39">
        <v>7000</v>
      </c>
      <c r="Q739" s="39">
        <v>7000</v>
      </c>
      <c r="R739" s="39">
        <v>7000</v>
      </c>
      <c r="S739" s="40">
        <v>28000</v>
      </c>
      <c r="T739" s="19">
        <f>VLOOKUP($B739,G2.PL1!$C$10:$AF$35,17,0)</f>
        <v>215</v>
      </c>
      <c r="U739" s="18">
        <f t="shared" si="21"/>
        <v>6020000</v>
      </c>
      <c r="V739" s="19" t="str">
        <f>VLOOKUP($B739,G2.PL1!$C$10:$AF$35,30,0)</f>
        <v>Công ty Cổ phần Dược phẩm Thiết bị Y tế Hà Nội</v>
      </c>
      <c r="W739" s="17" t="s">
        <v>678</v>
      </c>
      <c r="X739" s="56" t="s">
        <v>267</v>
      </c>
      <c r="Y739" s="41" t="s">
        <v>679</v>
      </c>
      <c r="Z739" s="16"/>
      <c r="AA739" s="21" t="e">
        <f>VLOOKUP(W739,#REF!,2,0)</f>
        <v>#REF!</v>
      </c>
      <c r="AB739" s="16"/>
    </row>
    <row r="740" spans="1:28" ht="36">
      <c r="A740" s="38">
        <v>14</v>
      </c>
      <c r="B740" s="38" t="s">
        <v>40</v>
      </c>
      <c r="C740" s="17" t="str">
        <f>VLOOKUP(B740,G2.PL1!$C$10:$D$34,2,0)</f>
        <v>OCID</v>
      </c>
      <c r="D740" s="17" t="str">
        <f>VLOOKUP($B740,G2.PL1!$C$10:$E$34,3,0)</f>
        <v>Omeprazole (dạng hạt bao tan trong ruột)</v>
      </c>
      <c r="E740" s="17" t="str">
        <f>VLOOKUP($B740,G2.PL1!$C$10:$F$34,4,0)</f>
        <v>20mg</v>
      </c>
      <c r="F740" s="17" t="str">
        <f>VLOOKUP($B740,G2.PL1!$C$10:$AF$35,5,0)</f>
        <v>Uống</v>
      </c>
      <c r="G740" s="17" t="str">
        <f>VLOOKUP($B740,G2.PL1!$C$10:$AF$35,6,0)</f>
        <v>Viên nang cứng</v>
      </c>
      <c r="H740" s="17" t="str">
        <f>VLOOKUP($B740,G2.PL1!$C$10:$AF$35,7,0)</f>
        <v>Hộp 10 vỉ x 10 viên</v>
      </c>
      <c r="I740" s="38" t="s">
        <v>13</v>
      </c>
      <c r="J740" s="17" t="str">
        <f>VLOOKUP($B740,G2.PL1!$C$10:$AF$35,9,0)</f>
        <v>36 tháng</v>
      </c>
      <c r="K740" s="17" t="str">
        <f>VLOOKUP($B740,G2.PL1!$C$10:$AF$35,10,0)</f>
        <v>VN-10166-10</v>
      </c>
      <c r="L740" s="17" t="str">
        <f>VLOOKUP($B740,G2.PL1!$C$10:$AF$35,11,0)</f>
        <v>Cadila Healthcare Ltd.</v>
      </c>
      <c r="M740" s="17" t="str">
        <f>VLOOKUP($B740,G2.PL1!$C$10:$AF$35,12,0)</f>
        <v>Ấn Độ</v>
      </c>
      <c r="N740" s="17" t="str">
        <f>VLOOKUP($B740,G2.PL1!$C$10:$AF$35,13,0)</f>
        <v>Viên</v>
      </c>
      <c r="O740" s="39">
        <v>12000</v>
      </c>
      <c r="P740" s="39">
        <v>12000</v>
      </c>
      <c r="Q740" s="39">
        <v>12000</v>
      </c>
      <c r="R740" s="39">
        <v>12000</v>
      </c>
      <c r="S740" s="40">
        <v>48000</v>
      </c>
      <c r="T740" s="19">
        <f>VLOOKUP($B740,G2.PL1!$C$10:$AF$35,17,0)</f>
        <v>215</v>
      </c>
      <c r="U740" s="18">
        <f t="shared" si="21"/>
        <v>10320000</v>
      </c>
      <c r="V740" s="19" t="str">
        <f>VLOOKUP($B740,G2.PL1!$C$10:$AF$35,30,0)</f>
        <v>Công ty Cổ phần Dược phẩm Thiết bị Y tế Hà Nội</v>
      </c>
      <c r="W740" s="17" t="s">
        <v>736</v>
      </c>
      <c r="X740" s="56" t="s">
        <v>267</v>
      </c>
      <c r="Y740" s="41" t="s">
        <v>737</v>
      </c>
      <c r="Z740" s="16"/>
      <c r="AA740" s="21" t="e">
        <f>VLOOKUP(W740,#REF!,2,0)</f>
        <v>#REF!</v>
      </c>
      <c r="AB740" s="16"/>
    </row>
    <row r="741" spans="1:28" ht="36">
      <c r="A741" s="38">
        <v>14</v>
      </c>
      <c r="B741" s="38" t="s">
        <v>40</v>
      </c>
      <c r="C741" s="17" t="str">
        <f>VLOOKUP(B741,G2.PL1!$C$10:$D$34,2,0)</f>
        <v>OCID</v>
      </c>
      <c r="D741" s="17" t="str">
        <f>VLOOKUP($B741,G2.PL1!$C$10:$E$34,3,0)</f>
        <v>Omeprazole (dạng hạt bao tan trong ruột)</v>
      </c>
      <c r="E741" s="17" t="str">
        <f>VLOOKUP($B741,G2.PL1!$C$10:$F$34,4,0)</f>
        <v>20mg</v>
      </c>
      <c r="F741" s="17" t="str">
        <f>VLOOKUP($B741,G2.PL1!$C$10:$AF$35,5,0)</f>
        <v>Uống</v>
      </c>
      <c r="G741" s="17" t="str">
        <f>VLOOKUP($B741,G2.PL1!$C$10:$AF$35,6,0)</f>
        <v>Viên nang cứng</v>
      </c>
      <c r="H741" s="17" t="str">
        <f>VLOOKUP($B741,G2.PL1!$C$10:$AF$35,7,0)</f>
        <v>Hộp 10 vỉ x 10 viên</v>
      </c>
      <c r="I741" s="38" t="s">
        <v>13</v>
      </c>
      <c r="J741" s="17" t="str">
        <f>VLOOKUP($B741,G2.PL1!$C$10:$AF$35,9,0)</f>
        <v>36 tháng</v>
      </c>
      <c r="K741" s="17" t="str">
        <f>VLOOKUP($B741,G2.PL1!$C$10:$AF$35,10,0)</f>
        <v>VN-10166-10</v>
      </c>
      <c r="L741" s="17" t="str">
        <f>VLOOKUP($B741,G2.PL1!$C$10:$AF$35,11,0)</f>
        <v>Cadila Healthcare Ltd.</v>
      </c>
      <c r="M741" s="17" t="str">
        <f>VLOOKUP($B741,G2.PL1!$C$10:$AF$35,12,0)</f>
        <v>Ấn Độ</v>
      </c>
      <c r="N741" s="17" t="str">
        <f>VLOOKUP($B741,G2.PL1!$C$10:$AF$35,13,0)</f>
        <v>Viên</v>
      </c>
      <c r="O741" s="39">
        <v>1200</v>
      </c>
      <c r="P741" s="39">
        <v>1200</v>
      </c>
      <c r="Q741" s="39">
        <v>1200</v>
      </c>
      <c r="R741" s="39">
        <v>1200</v>
      </c>
      <c r="S741" s="40">
        <v>4800</v>
      </c>
      <c r="T741" s="19">
        <f>VLOOKUP($B741,G2.PL1!$C$10:$AF$35,17,0)</f>
        <v>215</v>
      </c>
      <c r="U741" s="18">
        <f t="shared" si="21"/>
        <v>1032000</v>
      </c>
      <c r="V741" s="19" t="str">
        <f>VLOOKUP($B741,G2.PL1!$C$10:$AF$35,30,0)</f>
        <v>Công ty Cổ phần Dược phẩm Thiết bị Y tế Hà Nội</v>
      </c>
      <c r="W741" s="17" t="s">
        <v>400</v>
      </c>
      <c r="X741" s="56" t="s">
        <v>267</v>
      </c>
      <c r="Y741" s="41" t="s">
        <v>401</v>
      </c>
      <c r="Z741" s="16"/>
      <c r="AA741" s="21" t="e">
        <f>VLOOKUP(W741,#REF!,2,0)</f>
        <v>#REF!</v>
      </c>
      <c r="AB741" s="16"/>
    </row>
    <row r="742" spans="1:28" ht="36">
      <c r="A742" s="38">
        <v>14</v>
      </c>
      <c r="B742" s="38" t="s">
        <v>40</v>
      </c>
      <c r="C742" s="17" t="str">
        <f>VLOOKUP(B742,G2.PL1!$C$10:$D$34,2,0)</f>
        <v>OCID</v>
      </c>
      <c r="D742" s="17" t="str">
        <f>VLOOKUP($B742,G2.PL1!$C$10:$E$34,3,0)</f>
        <v>Omeprazole (dạng hạt bao tan trong ruột)</v>
      </c>
      <c r="E742" s="17" t="str">
        <f>VLOOKUP($B742,G2.PL1!$C$10:$F$34,4,0)</f>
        <v>20mg</v>
      </c>
      <c r="F742" s="17" t="str">
        <f>VLOOKUP($B742,G2.PL1!$C$10:$AF$35,5,0)</f>
        <v>Uống</v>
      </c>
      <c r="G742" s="17" t="str">
        <f>VLOOKUP($B742,G2.PL1!$C$10:$AF$35,6,0)</f>
        <v>Viên nang cứng</v>
      </c>
      <c r="H742" s="17" t="str">
        <f>VLOOKUP($B742,G2.PL1!$C$10:$AF$35,7,0)</f>
        <v>Hộp 10 vỉ x 10 viên</v>
      </c>
      <c r="I742" s="38" t="s">
        <v>13</v>
      </c>
      <c r="J742" s="17" t="str">
        <f>VLOOKUP($B742,G2.PL1!$C$10:$AF$35,9,0)</f>
        <v>36 tháng</v>
      </c>
      <c r="K742" s="17" t="str">
        <f>VLOOKUP($B742,G2.PL1!$C$10:$AF$35,10,0)</f>
        <v>VN-10166-10</v>
      </c>
      <c r="L742" s="17" t="str">
        <f>VLOOKUP($B742,G2.PL1!$C$10:$AF$35,11,0)</f>
        <v>Cadila Healthcare Ltd.</v>
      </c>
      <c r="M742" s="17" t="str">
        <f>VLOOKUP($B742,G2.PL1!$C$10:$AF$35,12,0)</f>
        <v>Ấn Độ</v>
      </c>
      <c r="N742" s="17" t="str">
        <f>VLOOKUP($B742,G2.PL1!$C$10:$AF$35,13,0)</f>
        <v>Viên</v>
      </c>
      <c r="O742" s="39">
        <v>800</v>
      </c>
      <c r="P742" s="39">
        <v>800</v>
      </c>
      <c r="Q742" s="39">
        <v>800</v>
      </c>
      <c r="R742" s="39">
        <v>800</v>
      </c>
      <c r="S742" s="40">
        <v>3200</v>
      </c>
      <c r="T742" s="19">
        <f>VLOOKUP($B742,G2.PL1!$C$10:$AF$35,17,0)</f>
        <v>215</v>
      </c>
      <c r="U742" s="18">
        <f t="shared" si="21"/>
        <v>688000</v>
      </c>
      <c r="V742" s="19" t="str">
        <f>VLOOKUP($B742,G2.PL1!$C$10:$AF$35,30,0)</f>
        <v>Công ty Cổ phần Dược phẩm Thiết bị Y tế Hà Nội</v>
      </c>
      <c r="W742" s="17" t="s">
        <v>738</v>
      </c>
      <c r="X742" s="56" t="s">
        <v>267</v>
      </c>
      <c r="Y742" s="41" t="s">
        <v>739</v>
      </c>
      <c r="Z742" s="16"/>
      <c r="AA742" s="21" t="e">
        <f>VLOOKUP(W742,#REF!,2,0)</f>
        <v>#REF!</v>
      </c>
      <c r="AB742" s="16"/>
    </row>
    <row r="743" spans="1:28" ht="36">
      <c r="A743" s="38">
        <v>14</v>
      </c>
      <c r="B743" s="38" t="s">
        <v>40</v>
      </c>
      <c r="C743" s="17" t="str">
        <f>VLOOKUP(B743,G2.PL1!$C$10:$D$34,2,0)</f>
        <v>OCID</v>
      </c>
      <c r="D743" s="17" t="str">
        <f>VLOOKUP($B743,G2.PL1!$C$10:$E$34,3,0)</f>
        <v>Omeprazole (dạng hạt bao tan trong ruột)</v>
      </c>
      <c r="E743" s="17" t="str">
        <f>VLOOKUP($B743,G2.PL1!$C$10:$F$34,4,0)</f>
        <v>20mg</v>
      </c>
      <c r="F743" s="17" t="str">
        <f>VLOOKUP($B743,G2.PL1!$C$10:$AF$35,5,0)</f>
        <v>Uống</v>
      </c>
      <c r="G743" s="17" t="str">
        <f>VLOOKUP($B743,G2.PL1!$C$10:$AF$35,6,0)</f>
        <v>Viên nang cứng</v>
      </c>
      <c r="H743" s="17" t="str">
        <f>VLOOKUP($B743,G2.PL1!$C$10:$AF$35,7,0)</f>
        <v>Hộp 10 vỉ x 10 viên</v>
      </c>
      <c r="I743" s="38" t="s">
        <v>13</v>
      </c>
      <c r="J743" s="17" t="str">
        <f>VLOOKUP($B743,G2.PL1!$C$10:$AF$35,9,0)</f>
        <v>36 tháng</v>
      </c>
      <c r="K743" s="17" t="str">
        <f>VLOOKUP($B743,G2.PL1!$C$10:$AF$35,10,0)</f>
        <v>VN-10166-10</v>
      </c>
      <c r="L743" s="17" t="str">
        <f>VLOOKUP($B743,G2.PL1!$C$10:$AF$35,11,0)</f>
        <v>Cadila Healthcare Ltd.</v>
      </c>
      <c r="M743" s="17" t="str">
        <f>VLOOKUP($B743,G2.PL1!$C$10:$AF$35,12,0)</f>
        <v>Ấn Độ</v>
      </c>
      <c r="N743" s="17" t="str">
        <f>VLOOKUP($B743,G2.PL1!$C$10:$AF$35,13,0)</f>
        <v>Viên</v>
      </c>
      <c r="O743" s="39">
        <v>12000</v>
      </c>
      <c r="P743" s="39">
        <v>12000</v>
      </c>
      <c r="Q743" s="39">
        <v>12000</v>
      </c>
      <c r="R743" s="39">
        <v>12000</v>
      </c>
      <c r="S743" s="40">
        <v>48000</v>
      </c>
      <c r="T743" s="19">
        <f>VLOOKUP($B743,G2.PL1!$C$10:$AF$35,17,0)</f>
        <v>215</v>
      </c>
      <c r="U743" s="18">
        <f t="shared" si="21"/>
        <v>10320000</v>
      </c>
      <c r="V743" s="19" t="str">
        <f>VLOOKUP($B743,G2.PL1!$C$10:$AF$35,30,0)</f>
        <v>Công ty Cổ phần Dược phẩm Thiết bị Y tế Hà Nội</v>
      </c>
      <c r="W743" s="17" t="s">
        <v>574</v>
      </c>
      <c r="X743" s="56" t="s">
        <v>267</v>
      </c>
      <c r="Y743" s="41">
        <v>38282</v>
      </c>
      <c r="Z743" s="16"/>
      <c r="AA743" s="21" t="e">
        <f>VLOOKUP(W743,#REF!,2,0)</f>
        <v>#REF!</v>
      </c>
      <c r="AB743" s="16"/>
    </row>
    <row r="744" spans="1:28" ht="36">
      <c r="A744" s="38">
        <v>14</v>
      </c>
      <c r="B744" s="38" t="s">
        <v>40</v>
      </c>
      <c r="C744" s="17" t="str">
        <f>VLOOKUP(B744,G2.PL1!$C$10:$D$34,2,0)</f>
        <v>OCID</v>
      </c>
      <c r="D744" s="17" t="str">
        <f>VLOOKUP($B744,G2.PL1!$C$10:$E$34,3,0)</f>
        <v>Omeprazole (dạng hạt bao tan trong ruột)</v>
      </c>
      <c r="E744" s="17" t="str">
        <f>VLOOKUP($B744,G2.PL1!$C$10:$F$34,4,0)</f>
        <v>20mg</v>
      </c>
      <c r="F744" s="17" t="str">
        <f>VLOOKUP($B744,G2.PL1!$C$10:$AF$35,5,0)</f>
        <v>Uống</v>
      </c>
      <c r="G744" s="17" t="str">
        <f>VLOOKUP($B744,G2.PL1!$C$10:$AF$35,6,0)</f>
        <v>Viên nang cứng</v>
      </c>
      <c r="H744" s="17" t="str">
        <f>VLOOKUP($B744,G2.PL1!$C$10:$AF$35,7,0)</f>
        <v>Hộp 10 vỉ x 10 viên</v>
      </c>
      <c r="I744" s="38" t="s">
        <v>13</v>
      </c>
      <c r="J744" s="17" t="str">
        <f>VLOOKUP($B744,G2.PL1!$C$10:$AF$35,9,0)</f>
        <v>36 tháng</v>
      </c>
      <c r="K744" s="17" t="str">
        <f>VLOOKUP($B744,G2.PL1!$C$10:$AF$35,10,0)</f>
        <v>VN-10166-10</v>
      </c>
      <c r="L744" s="17" t="str">
        <f>VLOOKUP($B744,G2.PL1!$C$10:$AF$35,11,0)</f>
        <v>Cadila Healthcare Ltd.</v>
      </c>
      <c r="M744" s="17" t="str">
        <f>VLOOKUP($B744,G2.PL1!$C$10:$AF$35,12,0)</f>
        <v>Ấn Độ</v>
      </c>
      <c r="N744" s="17" t="str">
        <f>VLOOKUP($B744,G2.PL1!$C$10:$AF$35,13,0)</f>
        <v>Viên</v>
      </c>
      <c r="O744" s="39">
        <v>2000</v>
      </c>
      <c r="P744" s="39">
        <v>3000</v>
      </c>
      <c r="Q744" s="39">
        <v>3000</v>
      </c>
      <c r="R744" s="39">
        <v>2000</v>
      </c>
      <c r="S744" s="40">
        <v>10000</v>
      </c>
      <c r="T744" s="19">
        <f>VLOOKUP($B744,G2.PL1!$C$10:$AF$35,17,0)</f>
        <v>215</v>
      </c>
      <c r="U744" s="18">
        <f t="shared" si="21"/>
        <v>2150000</v>
      </c>
      <c r="V744" s="19" t="str">
        <f>VLOOKUP($B744,G2.PL1!$C$10:$AF$35,30,0)</f>
        <v>Công ty Cổ phần Dược phẩm Thiết bị Y tế Hà Nội</v>
      </c>
      <c r="W744" s="17" t="s">
        <v>740</v>
      </c>
      <c r="X744" s="56" t="s">
        <v>267</v>
      </c>
      <c r="Y744" s="41" t="s">
        <v>741</v>
      </c>
      <c r="Z744" s="16"/>
      <c r="AA744" s="21" t="e">
        <f>VLOOKUP(W744,#REF!,2,0)</f>
        <v>#REF!</v>
      </c>
      <c r="AB744" s="16"/>
    </row>
    <row r="745" spans="1:28" ht="36">
      <c r="A745" s="38">
        <v>14</v>
      </c>
      <c r="B745" s="38" t="s">
        <v>40</v>
      </c>
      <c r="C745" s="17" t="str">
        <f>VLOOKUP(B745,G2.PL1!$C$10:$D$34,2,0)</f>
        <v>OCID</v>
      </c>
      <c r="D745" s="17" t="str">
        <f>VLOOKUP($B745,G2.PL1!$C$10:$E$34,3,0)</f>
        <v>Omeprazole (dạng hạt bao tan trong ruột)</v>
      </c>
      <c r="E745" s="17" t="str">
        <f>VLOOKUP($B745,G2.PL1!$C$10:$F$34,4,0)</f>
        <v>20mg</v>
      </c>
      <c r="F745" s="17" t="str">
        <f>VLOOKUP($B745,G2.PL1!$C$10:$AF$35,5,0)</f>
        <v>Uống</v>
      </c>
      <c r="G745" s="17" t="str">
        <f>VLOOKUP($B745,G2.PL1!$C$10:$AF$35,6,0)</f>
        <v>Viên nang cứng</v>
      </c>
      <c r="H745" s="17" t="str">
        <f>VLOOKUP($B745,G2.PL1!$C$10:$AF$35,7,0)</f>
        <v>Hộp 10 vỉ x 10 viên</v>
      </c>
      <c r="I745" s="38" t="s">
        <v>13</v>
      </c>
      <c r="J745" s="17" t="str">
        <f>VLOOKUP($B745,G2.PL1!$C$10:$AF$35,9,0)</f>
        <v>36 tháng</v>
      </c>
      <c r="K745" s="17" t="str">
        <f>VLOOKUP($B745,G2.PL1!$C$10:$AF$35,10,0)</f>
        <v>VN-10166-10</v>
      </c>
      <c r="L745" s="17" t="str">
        <f>VLOOKUP($B745,G2.PL1!$C$10:$AF$35,11,0)</f>
        <v>Cadila Healthcare Ltd.</v>
      </c>
      <c r="M745" s="17" t="str">
        <f>VLOOKUP($B745,G2.PL1!$C$10:$AF$35,12,0)</f>
        <v>Ấn Độ</v>
      </c>
      <c r="N745" s="17" t="str">
        <f>VLOOKUP($B745,G2.PL1!$C$10:$AF$35,13,0)</f>
        <v>Viên</v>
      </c>
      <c r="O745" s="39">
        <v>10000</v>
      </c>
      <c r="P745" s="39">
        <v>10000</v>
      </c>
      <c r="Q745" s="39">
        <v>10000</v>
      </c>
      <c r="R745" s="39">
        <v>10000</v>
      </c>
      <c r="S745" s="40">
        <v>40000</v>
      </c>
      <c r="T745" s="19">
        <f>VLOOKUP($B745,G2.PL1!$C$10:$AF$35,17,0)</f>
        <v>215</v>
      </c>
      <c r="U745" s="18">
        <f t="shared" si="21"/>
        <v>8600000</v>
      </c>
      <c r="V745" s="19" t="str">
        <f>VLOOKUP($B745,G2.PL1!$C$10:$AF$35,30,0)</f>
        <v>Công ty Cổ phần Dược phẩm Thiết bị Y tế Hà Nội</v>
      </c>
      <c r="W745" s="17" t="s">
        <v>680</v>
      </c>
      <c r="X745" s="56" t="s">
        <v>267</v>
      </c>
      <c r="Y745" s="41" t="s">
        <v>681</v>
      </c>
      <c r="Z745" s="16"/>
      <c r="AA745" s="21" t="e">
        <f>VLOOKUP(W745,#REF!,2,0)</f>
        <v>#REF!</v>
      </c>
      <c r="AB745" s="16"/>
    </row>
    <row r="746" spans="1:28" ht="36">
      <c r="A746" s="38">
        <v>14</v>
      </c>
      <c r="B746" s="38" t="s">
        <v>40</v>
      </c>
      <c r="C746" s="17" t="str">
        <f>VLOOKUP(B746,G2.PL1!$C$10:$D$34,2,0)</f>
        <v>OCID</v>
      </c>
      <c r="D746" s="17" t="str">
        <f>VLOOKUP($B746,G2.PL1!$C$10:$E$34,3,0)</f>
        <v>Omeprazole (dạng hạt bao tan trong ruột)</v>
      </c>
      <c r="E746" s="17" t="str">
        <f>VLOOKUP($B746,G2.PL1!$C$10:$F$34,4,0)</f>
        <v>20mg</v>
      </c>
      <c r="F746" s="17" t="str">
        <f>VLOOKUP($B746,G2.PL1!$C$10:$AF$35,5,0)</f>
        <v>Uống</v>
      </c>
      <c r="G746" s="17" t="str">
        <f>VLOOKUP($B746,G2.PL1!$C$10:$AF$35,6,0)</f>
        <v>Viên nang cứng</v>
      </c>
      <c r="H746" s="17" t="str">
        <f>VLOOKUP($B746,G2.PL1!$C$10:$AF$35,7,0)</f>
        <v>Hộp 10 vỉ x 10 viên</v>
      </c>
      <c r="I746" s="38" t="s">
        <v>13</v>
      </c>
      <c r="J746" s="17" t="str">
        <f>VLOOKUP($B746,G2.PL1!$C$10:$AF$35,9,0)</f>
        <v>36 tháng</v>
      </c>
      <c r="K746" s="17" t="str">
        <f>VLOOKUP($B746,G2.PL1!$C$10:$AF$35,10,0)</f>
        <v>VN-10166-10</v>
      </c>
      <c r="L746" s="17" t="str">
        <f>VLOOKUP($B746,G2.PL1!$C$10:$AF$35,11,0)</f>
        <v>Cadila Healthcare Ltd.</v>
      </c>
      <c r="M746" s="17" t="str">
        <f>VLOOKUP($B746,G2.PL1!$C$10:$AF$35,12,0)</f>
        <v>Ấn Độ</v>
      </c>
      <c r="N746" s="17" t="str">
        <f>VLOOKUP($B746,G2.PL1!$C$10:$AF$35,13,0)</f>
        <v>Viên</v>
      </c>
      <c r="O746" s="39">
        <v>6000</v>
      </c>
      <c r="P746" s="39">
        <v>6000</v>
      </c>
      <c r="Q746" s="39">
        <v>6000</v>
      </c>
      <c r="R746" s="39">
        <v>6000</v>
      </c>
      <c r="S746" s="40">
        <v>24000</v>
      </c>
      <c r="T746" s="19">
        <f>VLOOKUP($B746,G2.PL1!$C$10:$AF$35,17,0)</f>
        <v>215</v>
      </c>
      <c r="U746" s="18">
        <f t="shared" si="21"/>
        <v>5160000</v>
      </c>
      <c r="V746" s="19" t="str">
        <f>VLOOKUP($B746,G2.PL1!$C$10:$AF$35,30,0)</f>
        <v>Công ty Cổ phần Dược phẩm Thiết bị Y tế Hà Nội</v>
      </c>
      <c r="W746" s="17" t="s">
        <v>585</v>
      </c>
      <c r="X746" s="56" t="s">
        <v>267</v>
      </c>
      <c r="Y746" s="41" t="s">
        <v>586</v>
      </c>
      <c r="Z746" s="16"/>
      <c r="AA746" s="21" t="e">
        <f>VLOOKUP(W746,#REF!,2,0)</f>
        <v>#REF!</v>
      </c>
      <c r="AB746" s="16"/>
    </row>
    <row r="747" spans="1:28" ht="36">
      <c r="A747" s="38">
        <v>14</v>
      </c>
      <c r="B747" s="38" t="s">
        <v>40</v>
      </c>
      <c r="C747" s="17" t="str">
        <f>VLOOKUP(B747,G2.PL1!$C$10:$D$34,2,0)</f>
        <v>OCID</v>
      </c>
      <c r="D747" s="17" t="str">
        <f>VLOOKUP($B747,G2.PL1!$C$10:$E$34,3,0)</f>
        <v>Omeprazole (dạng hạt bao tan trong ruột)</v>
      </c>
      <c r="E747" s="17" t="str">
        <f>VLOOKUP($B747,G2.PL1!$C$10:$F$34,4,0)</f>
        <v>20mg</v>
      </c>
      <c r="F747" s="17" t="str">
        <f>VLOOKUP($B747,G2.PL1!$C$10:$AF$35,5,0)</f>
        <v>Uống</v>
      </c>
      <c r="G747" s="17" t="str">
        <f>VLOOKUP($B747,G2.PL1!$C$10:$AF$35,6,0)</f>
        <v>Viên nang cứng</v>
      </c>
      <c r="H747" s="17" t="str">
        <f>VLOOKUP($B747,G2.PL1!$C$10:$AF$35,7,0)</f>
        <v>Hộp 10 vỉ x 10 viên</v>
      </c>
      <c r="I747" s="38" t="s">
        <v>13</v>
      </c>
      <c r="J747" s="17" t="str">
        <f>VLOOKUP($B747,G2.PL1!$C$10:$AF$35,9,0)</f>
        <v>36 tháng</v>
      </c>
      <c r="K747" s="17" t="str">
        <f>VLOOKUP($B747,G2.PL1!$C$10:$AF$35,10,0)</f>
        <v>VN-10166-10</v>
      </c>
      <c r="L747" s="17" t="str">
        <f>VLOOKUP($B747,G2.PL1!$C$10:$AF$35,11,0)</f>
        <v>Cadila Healthcare Ltd.</v>
      </c>
      <c r="M747" s="17" t="str">
        <f>VLOOKUP($B747,G2.PL1!$C$10:$AF$35,12,0)</f>
        <v>Ấn Độ</v>
      </c>
      <c r="N747" s="17" t="str">
        <f>VLOOKUP($B747,G2.PL1!$C$10:$AF$35,13,0)</f>
        <v>Viên</v>
      </c>
      <c r="O747" s="39">
        <v>2500</v>
      </c>
      <c r="P747" s="39">
        <v>2500</v>
      </c>
      <c r="Q747" s="39">
        <v>2500</v>
      </c>
      <c r="R747" s="39">
        <v>2500</v>
      </c>
      <c r="S747" s="40">
        <v>10000</v>
      </c>
      <c r="T747" s="19">
        <f>VLOOKUP($B747,G2.PL1!$C$10:$AF$35,17,0)</f>
        <v>215</v>
      </c>
      <c r="U747" s="18">
        <f t="shared" si="21"/>
        <v>2150000</v>
      </c>
      <c r="V747" s="19" t="str">
        <f>VLOOKUP($B747,G2.PL1!$C$10:$AF$35,30,0)</f>
        <v>Công ty Cổ phần Dược phẩm Thiết bị Y tế Hà Nội</v>
      </c>
      <c r="W747" s="17" t="s">
        <v>800</v>
      </c>
      <c r="X747" s="56" t="s">
        <v>267</v>
      </c>
      <c r="Y747" s="41">
        <v>38776</v>
      </c>
      <c r="Z747" s="16"/>
      <c r="AA747" s="21" t="e">
        <f>VLOOKUP(W747,#REF!,2,0)</f>
        <v>#REF!</v>
      </c>
      <c r="AB747" s="16"/>
    </row>
    <row r="748" spans="1:28" ht="36">
      <c r="A748" s="38">
        <v>14</v>
      </c>
      <c r="B748" s="38" t="s">
        <v>40</v>
      </c>
      <c r="C748" s="17" t="str">
        <f>VLOOKUP(B748,G2.PL1!$C$10:$D$34,2,0)</f>
        <v>OCID</v>
      </c>
      <c r="D748" s="17" t="str">
        <f>VLOOKUP($B748,G2.PL1!$C$10:$E$34,3,0)</f>
        <v>Omeprazole (dạng hạt bao tan trong ruột)</v>
      </c>
      <c r="E748" s="17" t="str">
        <f>VLOOKUP($B748,G2.PL1!$C$10:$F$34,4,0)</f>
        <v>20mg</v>
      </c>
      <c r="F748" s="17" t="str">
        <f>VLOOKUP($B748,G2.PL1!$C$10:$AF$35,5,0)</f>
        <v>Uống</v>
      </c>
      <c r="G748" s="17" t="str">
        <f>VLOOKUP($B748,G2.PL1!$C$10:$AF$35,6,0)</f>
        <v>Viên nang cứng</v>
      </c>
      <c r="H748" s="17" t="str">
        <f>VLOOKUP($B748,G2.PL1!$C$10:$AF$35,7,0)</f>
        <v>Hộp 10 vỉ x 10 viên</v>
      </c>
      <c r="I748" s="38" t="s">
        <v>13</v>
      </c>
      <c r="J748" s="17" t="str">
        <f>VLOOKUP($B748,G2.PL1!$C$10:$AF$35,9,0)</f>
        <v>36 tháng</v>
      </c>
      <c r="K748" s="17" t="str">
        <f>VLOOKUP($B748,G2.PL1!$C$10:$AF$35,10,0)</f>
        <v>VN-10166-10</v>
      </c>
      <c r="L748" s="17" t="str">
        <f>VLOOKUP($B748,G2.PL1!$C$10:$AF$35,11,0)</f>
        <v>Cadila Healthcare Ltd.</v>
      </c>
      <c r="M748" s="17" t="str">
        <f>VLOOKUP($B748,G2.PL1!$C$10:$AF$35,12,0)</f>
        <v>Ấn Độ</v>
      </c>
      <c r="N748" s="17" t="str">
        <f>VLOOKUP($B748,G2.PL1!$C$10:$AF$35,13,0)</f>
        <v>Viên</v>
      </c>
      <c r="O748" s="39">
        <v>5000</v>
      </c>
      <c r="P748" s="39">
        <v>5000</v>
      </c>
      <c r="Q748" s="39">
        <v>5000</v>
      </c>
      <c r="R748" s="39">
        <v>5000</v>
      </c>
      <c r="S748" s="40">
        <v>20000</v>
      </c>
      <c r="T748" s="19">
        <f>VLOOKUP($B748,G2.PL1!$C$10:$AF$35,17,0)</f>
        <v>215</v>
      </c>
      <c r="U748" s="18">
        <f t="shared" si="21"/>
        <v>4300000</v>
      </c>
      <c r="V748" s="19" t="str">
        <f>VLOOKUP($B748,G2.PL1!$C$10:$AF$35,30,0)</f>
        <v>Công ty Cổ phần Dược phẩm Thiết bị Y tế Hà Nội</v>
      </c>
      <c r="W748" s="17" t="s">
        <v>801</v>
      </c>
      <c r="X748" s="56" t="s">
        <v>267</v>
      </c>
      <c r="Y748" s="41" t="s">
        <v>802</v>
      </c>
      <c r="Z748" s="16"/>
      <c r="AA748" s="21" t="e">
        <f>VLOOKUP(W748,#REF!,2,0)</f>
        <v>#REF!</v>
      </c>
      <c r="AB748" s="16"/>
    </row>
    <row r="749" spans="1:28" ht="36">
      <c r="A749" s="38">
        <v>14</v>
      </c>
      <c r="B749" s="38" t="s">
        <v>40</v>
      </c>
      <c r="C749" s="17" t="str">
        <f>VLOOKUP(B749,G2.PL1!$C$10:$D$34,2,0)</f>
        <v>OCID</v>
      </c>
      <c r="D749" s="17" t="str">
        <f>VLOOKUP($B749,G2.PL1!$C$10:$E$34,3,0)</f>
        <v>Omeprazole (dạng hạt bao tan trong ruột)</v>
      </c>
      <c r="E749" s="17" t="str">
        <f>VLOOKUP($B749,G2.PL1!$C$10:$F$34,4,0)</f>
        <v>20mg</v>
      </c>
      <c r="F749" s="17" t="str">
        <f>VLOOKUP($B749,G2.PL1!$C$10:$AF$35,5,0)</f>
        <v>Uống</v>
      </c>
      <c r="G749" s="17" t="str">
        <f>VLOOKUP($B749,G2.PL1!$C$10:$AF$35,6,0)</f>
        <v>Viên nang cứng</v>
      </c>
      <c r="H749" s="17" t="str">
        <f>VLOOKUP($B749,G2.PL1!$C$10:$AF$35,7,0)</f>
        <v>Hộp 10 vỉ x 10 viên</v>
      </c>
      <c r="I749" s="38" t="s">
        <v>13</v>
      </c>
      <c r="J749" s="17" t="str">
        <f>VLOOKUP($B749,G2.PL1!$C$10:$AF$35,9,0)</f>
        <v>36 tháng</v>
      </c>
      <c r="K749" s="17" t="str">
        <f>VLOOKUP($B749,G2.PL1!$C$10:$AF$35,10,0)</f>
        <v>VN-10166-10</v>
      </c>
      <c r="L749" s="17" t="str">
        <f>VLOOKUP($B749,G2.PL1!$C$10:$AF$35,11,0)</f>
        <v>Cadila Healthcare Ltd.</v>
      </c>
      <c r="M749" s="17" t="str">
        <f>VLOOKUP($B749,G2.PL1!$C$10:$AF$35,12,0)</f>
        <v>Ấn Độ</v>
      </c>
      <c r="N749" s="17" t="str">
        <f>VLOOKUP($B749,G2.PL1!$C$10:$AF$35,13,0)</f>
        <v>Viên</v>
      </c>
      <c r="O749" s="39">
        <v>1250</v>
      </c>
      <c r="P749" s="39">
        <v>1250</v>
      </c>
      <c r="Q749" s="39">
        <v>1250</v>
      </c>
      <c r="R749" s="39">
        <v>1250</v>
      </c>
      <c r="S749" s="40">
        <v>5000</v>
      </c>
      <c r="T749" s="19">
        <f>VLOOKUP($B749,G2.PL1!$C$10:$AF$35,17,0)</f>
        <v>215</v>
      </c>
      <c r="U749" s="18">
        <f t="shared" si="21"/>
        <v>1075000</v>
      </c>
      <c r="V749" s="19" t="str">
        <f>VLOOKUP($B749,G2.PL1!$C$10:$AF$35,30,0)</f>
        <v>Công ty Cổ phần Dược phẩm Thiết bị Y tế Hà Nội</v>
      </c>
      <c r="W749" s="17" t="s">
        <v>587</v>
      </c>
      <c r="X749" s="56" t="s">
        <v>275</v>
      </c>
      <c r="Y749" s="41" t="s">
        <v>588</v>
      </c>
      <c r="Z749" s="16"/>
      <c r="AA749" s="21" t="e">
        <f>VLOOKUP(W749,#REF!,2,0)</f>
        <v>#REF!</v>
      </c>
      <c r="AB749" s="16"/>
    </row>
    <row r="750" spans="1:28" ht="36">
      <c r="A750" s="38">
        <v>14</v>
      </c>
      <c r="B750" s="38" t="s">
        <v>40</v>
      </c>
      <c r="C750" s="17" t="str">
        <f>VLOOKUP(B750,G2.PL1!$C$10:$D$34,2,0)</f>
        <v>OCID</v>
      </c>
      <c r="D750" s="17" t="str">
        <f>VLOOKUP($B750,G2.PL1!$C$10:$E$34,3,0)</f>
        <v>Omeprazole (dạng hạt bao tan trong ruột)</v>
      </c>
      <c r="E750" s="17" t="str">
        <f>VLOOKUP($B750,G2.PL1!$C$10:$F$34,4,0)</f>
        <v>20mg</v>
      </c>
      <c r="F750" s="17" t="str">
        <f>VLOOKUP($B750,G2.PL1!$C$10:$AF$35,5,0)</f>
        <v>Uống</v>
      </c>
      <c r="G750" s="17" t="str">
        <f>VLOOKUP($B750,G2.PL1!$C$10:$AF$35,6,0)</f>
        <v>Viên nang cứng</v>
      </c>
      <c r="H750" s="17" t="str">
        <f>VLOOKUP($B750,G2.PL1!$C$10:$AF$35,7,0)</f>
        <v>Hộp 10 vỉ x 10 viên</v>
      </c>
      <c r="I750" s="38" t="s">
        <v>13</v>
      </c>
      <c r="J750" s="17" t="str">
        <f>VLOOKUP($B750,G2.PL1!$C$10:$AF$35,9,0)</f>
        <v>36 tháng</v>
      </c>
      <c r="K750" s="17" t="str">
        <f>VLOOKUP($B750,G2.PL1!$C$10:$AF$35,10,0)</f>
        <v>VN-10166-10</v>
      </c>
      <c r="L750" s="17" t="str">
        <f>VLOOKUP($B750,G2.PL1!$C$10:$AF$35,11,0)</f>
        <v>Cadila Healthcare Ltd.</v>
      </c>
      <c r="M750" s="17" t="str">
        <f>VLOOKUP($B750,G2.PL1!$C$10:$AF$35,12,0)</f>
        <v>Ấn Độ</v>
      </c>
      <c r="N750" s="17" t="str">
        <f>VLOOKUP($B750,G2.PL1!$C$10:$AF$35,13,0)</f>
        <v>Viên</v>
      </c>
      <c r="O750" s="39">
        <v>10000</v>
      </c>
      <c r="P750" s="39">
        <v>10000</v>
      </c>
      <c r="Q750" s="39">
        <v>10000</v>
      </c>
      <c r="R750" s="39">
        <v>20000</v>
      </c>
      <c r="S750" s="40">
        <v>50000</v>
      </c>
      <c r="T750" s="19">
        <f>VLOOKUP($B750,G2.PL1!$C$10:$AF$35,17,0)</f>
        <v>215</v>
      </c>
      <c r="U750" s="18">
        <f t="shared" si="21"/>
        <v>10750000</v>
      </c>
      <c r="V750" s="19" t="str">
        <f>VLOOKUP($B750,G2.PL1!$C$10:$AF$35,30,0)</f>
        <v>Công ty Cổ phần Dược phẩm Thiết bị Y tế Hà Nội</v>
      </c>
      <c r="W750" s="17" t="s">
        <v>589</v>
      </c>
      <c r="X750" s="56" t="s">
        <v>275</v>
      </c>
      <c r="Y750" s="41" t="s">
        <v>590</v>
      </c>
      <c r="Z750" s="16"/>
      <c r="AA750" s="21" t="e">
        <f>VLOOKUP(W750,#REF!,2,0)</f>
        <v>#REF!</v>
      </c>
      <c r="AB750" s="16"/>
    </row>
    <row r="751" spans="1:28" ht="36">
      <c r="A751" s="38">
        <v>14</v>
      </c>
      <c r="B751" s="38" t="s">
        <v>40</v>
      </c>
      <c r="C751" s="17" t="str">
        <f>VLOOKUP(B751,G2.PL1!$C$10:$D$34,2,0)</f>
        <v>OCID</v>
      </c>
      <c r="D751" s="17" t="str">
        <f>VLOOKUP($B751,G2.PL1!$C$10:$E$34,3,0)</f>
        <v>Omeprazole (dạng hạt bao tan trong ruột)</v>
      </c>
      <c r="E751" s="17" t="str">
        <f>VLOOKUP($B751,G2.PL1!$C$10:$F$34,4,0)</f>
        <v>20mg</v>
      </c>
      <c r="F751" s="17" t="str">
        <f>VLOOKUP($B751,G2.PL1!$C$10:$AF$35,5,0)</f>
        <v>Uống</v>
      </c>
      <c r="G751" s="17" t="str">
        <f>VLOOKUP($B751,G2.PL1!$C$10:$AF$35,6,0)</f>
        <v>Viên nang cứng</v>
      </c>
      <c r="H751" s="17" t="str">
        <f>VLOOKUP($B751,G2.PL1!$C$10:$AF$35,7,0)</f>
        <v>Hộp 10 vỉ x 10 viên</v>
      </c>
      <c r="I751" s="38" t="s">
        <v>13</v>
      </c>
      <c r="J751" s="17" t="str">
        <f>VLOOKUP($B751,G2.PL1!$C$10:$AF$35,9,0)</f>
        <v>36 tháng</v>
      </c>
      <c r="K751" s="17" t="str">
        <f>VLOOKUP($B751,G2.PL1!$C$10:$AF$35,10,0)</f>
        <v>VN-10166-10</v>
      </c>
      <c r="L751" s="17" t="str">
        <f>VLOOKUP($B751,G2.PL1!$C$10:$AF$35,11,0)</f>
        <v>Cadila Healthcare Ltd.</v>
      </c>
      <c r="M751" s="17" t="str">
        <f>VLOOKUP($B751,G2.PL1!$C$10:$AF$35,12,0)</f>
        <v>Ấn Độ</v>
      </c>
      <c r="N751" s="17" t="str">
        <f>VLOOKUP($B751,G2.PL1!$C$10:$AF$35,13,0)</f>
        <v>Viên</v>
      </c>
      <c r="O751" s="39">
        <v>8600</v>
      </c>
      <c r="P751" s="39">
        <v>8600</v>
      </c>
      <c r="Q751" s="39">
        <v>8600</v>
      </c>
      <c r="R751" s="39">
        <v>8600</v>
      </c>
      <c r="S751" s="40">
        <v>34400</v>
      </c>
      <c r="T751" s="19">
        <f>VLOOKUP($B751,G2.PL1!$C$10:$AF$35,17,0)</f>
        <v>215</v>
      </c>
      <c r="U751" s="18">
        <f t="shared" si="21"/>
        <v>7396000</v>
      </c>
      <c r="V751" s="19" t="str">
        <f>VLOOKUP($B751,G2.PL1!$C$10:$AF$35,30,0)</f>
        <v>Công ty Cổ phần Dược phẩm Thiết bị Y tế Hà Nội</v>
      </c>
      <c r="W751" s="17" t="s">
        <v>274</v>
      </c>
      <c r="X751" s="56" t="s">
        <v>275</v>
      </c>
      <c r="Y751" s="41" t="s">
        <v>276</v>
      </c>
      <c r="Z751" s="16"/>
      <c r="AA751" s="21" t="e">
        <f>VLOOKUP(W751,#REF!,2,0)</f>
        <v>#REF!</v>
      </c>
      <c r="AB751" s="16"/>
    </row>
    <row r="752" spans="1:28" ht="36">
      <c r="A752" s="38">
        <v>14</v>
      </c>
      <c r="B752" s="38" t="s">
        <v>40</v>
      </c>
      <c r="C752" s="17" t="str">
        <f>VLOOKUP(B752,G2.PL1!$C$10:$D$34,2,0)</f>
        <v>OCID</v>
      </c>
      <c r="D752" s="17" t="str">
        <f>VLOOKUP($B752,G2.PL1!$C$10:$E$34,3,0)</f>
        <v>Omeprazole (dạng hạt bao tan trong ruột)</v>
      </c>
      <c r="E752" s="17" t="str">
        <f>VLOOKUP($B752,G2.PL1!$C$10:$F$34,4,0)</f>
        <v>20mg</v>
      </c>
      <c r="F752" s="17" t="str">
        <f>VLOOKUP($B752,G2.PL1!$C$10:$AF$35,5,0)</f>
        <v>Uống</v>
      </c>
      <c r="G752" s="17" t="str">
        <f>VLOOKUP($B752,G2.PL1!$C$10:$AF$35,6,0)</f>
        <v>Viên nang cứng</v>
      </c>
      <c r="H752" s="17" t="str">
        <f>VLOOKUP($B752,G2.PL1!$C$10:$AF$35,7,0)</f>
        <v>Hộp 10 vỉ x 10 viên</v>
      </c>
      <c r="I752" s="38" t="s">
        <v>13</v>
      </c>
      <c r="J752" s="17" t="str">
        <f>VLOOKUP($B752,G2.PL1!$C$10:$AF$35,9,0)</f>
        <v>36 tháng</v>
      </c>
      <c r="K752" s="17" t="str">
        <f>VLOOKUP($B752,G2.PL1!$C$10:$AF$35,10,0)</f>
        <v>VN-10166-10</v>
      </c>
      <c r="L752" s="17" t="str">
        <f>VLOOKUP($B752,G2.PL1!$C$10:$AF$35,11,0)</f>
        <v>Cadila Healthcare Ltd.</v>
      </c>
      <c r="M752" s="17" t="str">
        <f>VLOOKUP($B752,G2.PL1!$C$10:$AF$35,12,0)</f>
        <v>Ấn Độ</v>
      </c>
      <c r="N752" s="17" t="str">
        <f>VLOOKUP($B752,G2.PL1!$C$10:$AF$35,13,0)</f>
        <v>Viên</v>
      </c>
      <c r="O752" s="39">
        <v>6000</v>
      </c>
      <c r="P752" s="39">
        <v>6000</v>
      </c>
      <c r="Q752" s="39">
        <v>6000</v>
      </c>
      <c r="R752" s="39">
        <v>6000</v>
      </c>
      <c r="S752" s="40">
        <v>24000</v>
      </c>
      <c r="T752" s="19">
        <f>VLOOKUP($B752,G2.PL1!$C$10:$AF$35,17,0)</f>
        <v>215</v>
      </c>
      <c r="U752" s="18">
        <f t="shared" si="21"/>
        <v>5160000</v>
      </c>
      <c r="V752" s="19" t="str">
        <f>VLOOKUP($B752,G2.PL1!$C$10:$AF$35,30,0)</f>
        <v>Công ty Cổ phần Dược phẩm Thiết bị Y tế Hà Nội</v>
      </c>
      <c r="W752" s="17" t="s">
        <v>653</v>
      </c>
      <c r="X752" s="56" t="s">
        <v>275</v>
      </c>
      <c r="Y752" s="41" t="s">
        <v>654</v>
      </c>
      <c r="Z752" s="16"/>
      <c r="AA752" s="21" t="e">
        <f>VLOOKUP(W752,#REF!,2,0)</f>
        <v>#REF!</v>
      </c>
      <c r="AB752" s="16"/>
    </row>
    <row r="753" spans="1:28" ht="36">
      <c r="A753" s="38">
        <v>14</v>
      </c>
      <c r="B753" s="38" t="s">
        <v>40</v>
      </c>
      <c r="C753" s="17" t="str">
        <f>VLOOKUP(B753,G2.PL1!$C$10:$D$34,2,0)</f>
        <v>OCID</v>
      </c>
      <c r="D753" s="17" t="str">
        <f>VLOOKUP($B753,G2.PL1!$C$10:$E$34,3,0)</f>
        <v>Omeprazole (dạng hạt bao tan trong ruột)</v>
      </c>
      <c r="E753" s="17" t="str">
        <f>VLOOKUP($B753,G2.PL1!$C$10:$F$34,4,0)</f>
        <v>20mg</v>
      </c>
      <c r="F753" s="17" t="str">
        <f>VLOOKUP($B753,G2.PL1!$C$10:$AF$35,5,0)</f>
        <v>Uống</v>
      </c>
      <c r="G753" s="17" t="str">
        <f>VLOOKUP($B753,G2.PL1!$C$10:$AF$35,6,0)</f>
        <v>Viên nang cứng</v>
      </c>
      <c r="H753" s="17" t="str">
        <f>VLOOKUP($B753,G2.PL1!$C$10:$AF$35,7,0)</f>
        <v>Hộp 10 vỉ x 10 viên</v>
      </c>
      <c r="I753" s="38" t="s">
        <v>13</v>
      </c>
      <c r="J753" s="17" t="str">
        <f>VLOOKUP($B753,G2.PL1!$C$10:$AF$35,9,0)</f>
        <v>36 tháng</v>
      </c>
      <c r="K753" s="17" t="str">
        <f>VLOOKUP($B753,G2.PL1!$C$10:$AF$35,10,0)</f>
        <v>VN-10166-10</v>
      </c>
      <c r="L753" s="17" t="str">
        <f>VLOOKUP($B753,G2.PL1!$C$10:$AF$35,11,0)</f>
        <v>Cadila Healthcare Ltd.</v>
      </c>
      <c r="M753" s="17" t="str">
        <f>VLOOKUP($B753,G2.PL1!$C$10:$AF$35,12,0)</f>
        <v>Ấn Độ</v>
      </c>
      <c r="N753" s="17" t="str">
        <f>VLOOKUP($B753,G2.PL1!$C$10:$AF$35,13,0)</f>
        <v>Viên</v>
      </c>
      <c r="O753" s="39">
        <v>7500</v>
      </c>
      <c r="P753" s="39">
        <v>7500</v>
      </c>
      <c r="Q753" s="39">
        <v>7500</v>
      </c>
      <c r="R753" s="39">
        <v>7500</v>
      </c>
      <c r="S753" s="40">
        <v>30000</v>
      </c>
      <c r="T753" s="19">
        <f>VLOOKUP($B753,G2.PL1!$C$10:$AF$35,17,0)</f>
        <v>215</v>
      </c>
      <c r="U753" s="18">
        <f t="shared" si="21"/>
        <v>6450000</v>
      </c>
      <c r="V753" s="19" t="str">
        <f>VLOOKUP($B753,G2.PL1!$C$10:$AF$35,30,0)</f>
        <v>Công ty Cổ phần Dược phẩm Thiết bị Y tế Hà Nội</v>
      </c>
      <c r="W753" s="17" t="s">
        <v>750</v>
      </c>
      <c r="X753" s="56" t="s">
        <v>275</v>
      </c>
      <c r="Y753" s="41" t="s">
        <v>751</v>
      </c>
      <c r="Z753" s="16"/>
      <c r="AA753" s="21" t="e">
        <f>VLOOKUP(W753,#REF!,2,0)</f>
        <v>#REF!</v>
      </c>
      <c r="AB753" s="16"/>
    </row>
    <row r="754" spans="1:28" ht="36">
      <c r="A754" s="38">
        <v>14</v>
      </c>
      <c r="B754" s="38" t="s">
        <v>40</v>
      </c>
      <c r="C754" s="17" t="str">
        <f>VLOOKUP(B754,G2.PL1!$C$10:$D$34,2,0)</f>
        <v>OCID</v>
      </c>
      <c r="D754" s="17" t="str">
        <f>VLOOKUP($B754,G2.PL1!$C$10:$E$34,3,0)</f>
        <v>Omeprazole (dạng hạt bao tan trong ruột)</v>
      </c>
      <c r="E754" s="17" t="str">
        <f>VLOOKUP($B754,G2.PL1!$C$10:$F$34,4,0)</f>
        <v>20mg</v>
      </c>
      <c r="F754" s="17" t="str">
        <f>VLOOKUP($B754,G2.PL1!$C$10:$AF$35,5,0)</f>
        <v>Uống</v>
      </c>
      <c r="G754" s="17" t="str">
        <f>VLOOKUP($B754,G2.PL1!$C$10:$AF$35,6,0)</f>
        <v>Viên nang cứng</v>
      </c>
      <c r="H754" s="17" t="str">
        <f>VLOOKUP($B754,G2.PL1!$C$10:$AF$35,7,0)</f>
        <v>Hộp 10 vỉ x 10 viên</v>
      </c>
      <c r="I754" s="38" t="s">
        <v>13</v>
      </c>
      <c r="J754" s="17" t="str">
        <f>VLOOKUP($B754,G2.PL1!$C$10:$AF$35,9,0)</f>
        <v>36 tháng</v>
      </c>
      <c r="K754" s="17" t="str">
        <f>VLOOKUP($B754,G2.PL1!$C$10:$AF$35,10,0)</f>
        <v>VN-10166-10</v>
      </c>
      <c r="L754" s="17" t="str">
        <f>VLOOKUP($B754,G2.PL1!$C$10:$AF$35,11,0)</f>
        <v>Cadila Healthcare Ltd.</v>
      </c>
      <c r="M754" s="17" t="str">
        <f>VLOOKUP($B754,G2.PL1!$C$10:$AF$35,12,0)</f>
        <v>Ấn Độ</v>
      </c>
      <c r="N754" s="17" t="str">
        <f>VLOOKUP($B754,G2.PL1!$C$10:$AF$35,13,0)</f>
        <v>Viên</v>
      </c>
      <c r="O754" s="39">
        <v>15000</v>
      </c>
      <c r="P754" s="39">
        <v>15000</v>
      </c>
      <c r="Q754" s="39">
        <v>15000</v>
      </c>
      <c r="R754" s="39">
        <v>15000</v>
      </c>
      <c r="S754" s="40">
        <v>60000</v>
      </c>
      <c r="T754" s="19">
        <f>VLOOKUP($B754,G2.PL1!$C$10:$AF$35,17,0)</f>
        <v>215</v>
      </c>
      <c r="U754" s="18">
        <f t="shared" si="21"/>
        <v>12900000</v>
      </c>
      <c r="V754" s="19" t="str">
        <f>VLOOKUP($B754,G2.PL1!$C$10:$AF$35,30,0)</f>
        <v>Công ty Cổ phần Dược phẩm Thiết bị Y tế Hà Nội</v>
      </c>
      <c r="W754" s="17" t="s">
        <v>592</v>
      </c>
      <c r="X754" s="56" t="s">
        <v>275</v>
      </c>
      <c r="Y754" s="41" t="s">
        <v>593</v>
      </c>
      <c r="Z754" s="16"/>
      <c r="AA754" s="21" t="e">
        <f>VLOOKUP(W754,#REF!,2,0)</f>
        <v>#REF!</v>
      </c>
      <c r="AB754" s="16"/>
    </row>
    <row r="755" spans="1:28" ht="36">
      <c r="A755" s="38">
        <v>14</v>
      </c>
      <c r="B755" s="38" t="s">
        <v>40</v>
      </c>
      <c r="C755" s="17" t="str">
        <f>VLOOKUP(B755,G2.PL1!$C$10:$D$34,2,0)</f>
        <v>OCID</v>
      </c>
      <c r="D755" s="17" t="str">
        <f>VLOOKUP($B755,G2.PL1!$C$10:$E$34,3,0)</f>
        <v>Omeprazole (dạng hạt bao tan trong ruột)</v>
      </c>
      <c r="E755" s="17" t="str">
        <f>VLOOKUP($B755,G2.PL1!$C$10:$F$34,4,0)</f>
        <v>20mg</v>
      </c>
      <c r="F755" s="17" t="str">
        <f>VLOOKUP($B755,G2.PL1!$C$10:$AF$35,5,0)</f>
        <v>Uống</v>
      </c>
      <c r="G755" s="17" t="str">
        <f>VLOOKUP($B755,G2.PL1!$C$10:$AF$35,6,0)</f>
        <v>Viên nang cứng</v>
      </c>
      <c r="H755" s="17" t="str">
        <f>VLOOKUP($B755,G2.PL1!$C$10:$AF$35,7,0)</f>
        <v>Hộp 10 vỉ x 10 viên</v>
      </c>
      <c r="I755" s="38" t="s">
        <v>13</v>
      </c>
      <c r="J755" s="17" t="str">
        <f>VLOOKUP($B755,G2.PL1!$C$10:$AF$35,9,0)</f>
        <v>36 tháng</v>
      </c>
      <c r="K755" s="17" t="str">
        <f>VLOOKUP($B755,G2.PL1!$C$10:$AF$35,10,0)</f>
        <v>VN-10166-10</v>
      </c>
      <c r="L755" s="17" t="str">
        <f>VLOOKUP($B755,G2.PL1!$C$10:$AF$35,11,0)</f>
        <v>Cadila Healthcare Ltd.</v>
      </c>
      <c r="M755" s="17" t="str">
        <f>VLOOKUP($B755,G2.PL1!$C$10:$AF$35,12,0)</f>
        <v>Ấn Độ</v>
      </c>
      <c r="N755" s="17" t="str">
        <f>VLOOKUP($B755,G2.PL1!$C$10:$AF$35,13,0)</f>
        <v>Viên</v>
      </c>
      <c r="O755" s="39">
        <v>15000</v>
      </c>
      <c r="P755" s="39">
        <v>20000</v>
      </c>
      <c r="Q755" s="39">
        <v>20000</v>
      </c>
      <c r="R755" s="39">
        <v>15000</v>
      </c>
      <c r="S755" s="40">
        <v>70000</v>
      </c>
      <c r="T755" s="19">
        <f>VLOOKUP($B755,G2.PL1!$C$10:$AF$35,17,0)</f>
        <v>215</v>
      </c>
      <c r="U755" s="18">
        <f t="shared" si="21"/>
        <v>15050000</v>
      </c>
      <c r="V755" s="19" t="str">
        <f>VLOOKUP($B755,G2.PL1!$C$10:$AF$35,30,0)</f>
        <v>Công ty Cổ phần Dược phẩm Thiết bị Y tế Hà Nội</v>
      </c>
      <c r="W755" s="17" t="s">
        <v>594</v>
      </c>
      <c r="X755" s="56" t="s">
        <v>275</v>
      </c>
      <c r="Y755" s="41" t="s">
        <v>595</v>
      </c>
      <c r="Z755" s="16"/>
      <c r="AA755" s="21" t="e">
        <f>VLOOKUP(W755,#REF!,2,0)</f>
        <v>#REF!</v>
      </c>
      <c r="AB755" s="16"/>
    </row>
    <row r="756" spans="1:28" ht="36">
      <c r="A756" s="38">
        <v>14</v>
      </c>
      <c r="B756" s="38" t="s">
        <v>40</v>
      </c>
      <c r="C756" s="17" t="str">
        <f>VLOOKUP(B756,G2.PL1!$C$10:$D$34,2,0)</f>
        <v>OCID</v>
      </c>
      <c r="D756" s="17" t="str">
        <f>VLOOKUP($B756,G2.PL1!$C$10:$E$34,3,0)</f>
        <v>Omeprazole (dạng hạt bao tan trong ruột)</v>
      </c>
      <c r="E756" s="17" t="str">
        <f>VLOOKUP($B756,G2.PL1!$C$10:$F$34,4,0)</f>
        <v>20mg</v>
      </c>
      <c r="F756" s="17" t="str">
        <f>VLOOKUP($B756,G2.PL1!$C$10:$AF$35,5,0)</f>
        <v>Uống</v>
      </c>
      <c r="G756" s="17" t="str">
        <f>VLOOKUP($B756,G2.PL1!$C$10:$AF$35,6,0)</f>
        <v>Viên nang cứng</v>
      </c>
      <c r="H756" s="17" t="str">
        <f>VLOOKUP($B756,G2.PL1!$C$10:$AF$35,7,0)</f>
        <v>Hộp 10 vỉ x 10 viên</v>
      </c>
      <c r="I756" s="38" t="s">
        <v>13</v>
      </c>
      <c r="J756" s="17" t="str">
        <f>VLOOKUP($B756,G2.PL1!$C$10:$AF$35,9,0)</f>
        <v>36 tháng</v>
      </c>
      <c r="K756" s="17" t="str">
        <f>VLOOKUP($B756,G2.PL1!$C$10:$AF$35,10,0)</f>
        <v>VN-10166-10</v>
      </c>
      <c r="L756" s="17" t="str">
        <f>VLOOKUP($B756,G2.PL1!$C$10:$AF$35,11,0)</f>
        <v>Cadila Healthcare Ltd.</v>
      </c>
      <c r="M756" s="17" t="str">
        <f>VLOOKUP($B756,G2.PL1!$C$10:$AF$35,12,0)</f>
        <v>Ấn Độ</v>
      </c>
      <c r="N756" s="17" t="str">
        <f>VLOOKUP($B756,G2.PL1!$C$10:$AF$35,13,0)</f>
        <v>Viên</v>
      </c>
      <c r="O756" s="39">
        <v>50000</v>
      </c>
      <c r="P756" s="39">
        <v>50000</v>
      </c>
      <c r="Q756" s="39">
        <v>50000</v>
      </c>
      <c r="R756" s="39">
        <v>50000</v>
      </c>
      <c r="S756" s="40">
        <v>200000</v>
      </c>
      <c r="T756" s="19">
        <f>VLOOKUP($B756,G2.PL1!$C$10:$AF$35,17,0)</f>
        <v>215</v>
      </c>
      <c r="U756" s="18">
        <f t="shared" si="21"/>
        <v>43000000</v>
      </c>
      <c r="V756" s="19" t="str">
        <f>VLOOKUP($B756,G2.PL1!$C$10:$AF$35,30,0)</f>
        <v>Công ty Cổ phần Dược phẩm Thiết bị Y tế Hà Nội</v>
      </c>
      <c r="W756" s="17" t="s">
        <v>596</v>
      </c>
      <c r="X756" s="56" t="s">
        <v>275</v>
      </c>
      <c r="Y756" s="41" t="s">
        <v>160</v>
      </c>
      <c r="Z756" s="16"/>
      <c r="AA756" s="21" t="e">
        <f>VLOOKUP(W756,#REF!,2,0)</f>
        <v>#REF!</v>
      </c>
      <c r="AB756" s="16"/>
    </row>
    <row r="757" spans="1:28" ht="36">
      <c r="A757" s="38">
        <v>14</v>
      </c>
      <c r="B757" s="38" t="s">
        <v>40</v>
      </c>
      <c r="C757" s="17" t="str">
        <f>VLOOKUP(B757,G2.PL1!$C$10:$D$34,2,0)</f>
        <v>OCID</v>
      </c>
      <c r="D757" s="17" t="str">
        <f>VLOOKUP($B757,G2.PL1!$C$10:$E$34,3,0)</f>
        <v>Omeprazole (dạng hạt bao tan trong ruột)</v>
      </c>
      <c r="E757" s="17" t="str">
        <f>VLOOKUP($B757,G2.PL1!$C$10:$F$34,4,0)</f>
        <v>20mg</v>
      </c>
      <c r="F757" s="17" t="str">
        <f>VLOOKUP($B757,G2.PL1!$C$10:$AF$35,5,0)</f>
        <v>Uống</v>
      </c>
      <c r="G757" s="17" t="str">
        <f>VLOOKUP($B757,G2.PL1!$C$10:$AF$35,6,0)</f>
        <v>Viên nang cứng</v>
      </c>
      <c r="H757" s="17" t="str">
        <f>VLOOKUP($B757,G2.PL1!$C$10:$AF$35,7,0)</f>
        <v>Hộp 10 vỉ x 10 viên</v>
      </c>
      <c r="I757" s="38" t="s">
        <v>13</v>
      </c>
      <c r="J757" s="17" t="str">
        <f>VLOOKUP($B757,G2.PL1!$C$10:$AF$35,9,0)</f>
        <v>36 tháng</v>
      </c>
      <c r="K757" s="17" t="str">
        <f>VLOOKUP($B757,G2.PL1!$C$10:$AF$35,10,0)</f>
        <v>VN-10166-10</v>
      </c>
      <c r="L757" s="17" t="str">
        <f>VLOOKUP($B757,G2.PL1!$C$10:$AF$35,11,0)</f>
        <v>Cadila Healthcare Ltd.</v>
      </c>
      <c r="M757" s="17" t="str">
        <f>VLOOKUP($B757,G2.PL1!$C$10:$AF$35,12,0)</f>
        <v>Ấn Độ</v>
      </c>
      <c r="N757" s="17" t="str">
        <f>VLOOKUP($B757,G2.PL1!$C$10:$AF$35,13,0)</f>
        <v>Viên</v>
      </c>
      <c r="O757" s="39">
        <v>25000</v>
      </c>
      <c r="P757" s="39">
        <v>25000</v>
      </c>
      <c r="Q757" s="39">
        <v>25000</v>
      </c>
      <c r="R757" s="39">
        <v>25000</v>
      </c>
      <c r="S757" s="40">
        <v>100000</v>
      </c>
      <c r="T757" s="19">
        <f>VLOOKUP($B757,G2.PL1!$C$10:$AF$35,17,0)</f>
        <v>215</v>
      </c>
      <c r="U757" s="18">
        <f t="shared" si="21"/>
        <v>21500000</v>
      </c>
      <c r="V757" s="19" t="str">
        <f>VLOOKUP($B757,G2.PL1!$C$10:$AF$35,30,0)</f>
        <v>Công ty Cổ phần Dược phẩm Thiết bị Y tế Hà Nội</v>
      </c>
      <c r="W757" s="17" t="s">
        <v>597</v>
      </c>
      <c r="X757" s="56" t="s">
        <v>275</v>
      </c>
      <c r="Y757" s="41" t="s">
        <v>598</v>
      </c>
      <c r="Z757" s="16"/>
      <c r="AA757" s="21" t="e">
        <f>VLOOKUP(W757,#REF!,2,0)</f>
        <v>#REF!</v>
      </c>
      <c r="AB757" s="16"/>
    </row>
    <row r="758" spans="1:28" ht="36">
      <c r="A758" s="38">
        <v>14</v>
      </c>
      <c r="B758" s="38" t="s">
        <v>40</v>
      </c>
      <c r="C758" s="17" t="str">
        <f>VLOOKUP(B758,G2.PL1!$C$10:$D$34,2,0)</f>
        <v>OCID</v>
      </c>
      <c r="D758" s="17" t="str">
        <f>VLOOKUP($B758,G2.PL1!$C$10:$E$34,3,0)</f>
        <v>Omeprazole (dạng hạt bao tan trong ruột)</v>
      </c>
      <c r="E758" s="17" t="str">
        <f>VLOOKUP($B758,G2.PL1!$C$10:$F$34,4,0)</f>
        <v>20mg</v>
      </c>
      <c r="F758" s="17" t="str">
        <f>VLOOKUP($B758,G2.PL1!$C$10:$AF$35,5,0)</f>
        <v>Uống</v>
      </c>
      <c r="G758" s="17" t="str">
        <f>VLOOKUP($B758,G2.PL1!$C$10:$AF$35,6,0)</f>
        <v>Viên nang cứng</v>
      </c>
      <c r="H758" s="17" t="str">
        <f>VLOOKUP($B758,G2.PL1!$C$10:$AF$35,7,0)</f>
        <v>Hộp 10 vỉ x 10 viên</v>
      </c>
      <c r="I758" s="38" t="s">
        <v>13</v>
      </c>
      <c r="J758" s="17" t="str">
        <f>VLOOKUP($B758,G2.PL1!$C$10:$AF$35,9,0)</f>
        <v>36 tháng</v>
      </c>
      <c r="K758" s="17" t="str">
        <f>VLOOKUP($B758,G2.PL1!$C$10:$AF$35,10,0)</f>
        <v>VN-10166-10</v>
      </c>
      <c r="L758" s="17" t="str">
        <f>VLOOKUP($B758,G2.PL1!$C$10:$AF$35,11,0)</f>
        <v>Cadila Healthcare Ltd.</v>
      </c>
      <c r="M758" s="17" t="str">
        <f>VLOOKUP($B758,G2.PL1!$C$10:$AF$35,12,0)</f>
        <v>Ấn Độ</v>
      </c>
      <c r="N758" s="17" t="str">
        <f>VLOOKUP($B758,G2.PL1!$C$10:$AF$35,13,0)</f>
        <v>Viên</v>
      </c>
      <c r="O758" s="39">
        <v>37500</v>
      </c>
      <c r="P758" s="39">
        <v>37500</v>
      </c>
      <c r="Q758" s="39">
        <v>37500</v>
      </c>
      <c r="R758" s="39">
        <v>37500</v>
      </c>
      <c r="S758" s="40">
        <v>150000</v>
      </c>
      <c r="T758" s="19">
        <f>VLOOKUP($B758,G2.PL1!$C$10:$AF$35,17,0)</f>
        <v>215</v>
      </c>
      <c r="U758" s="18">
        <f t="shared" si="21"/>
        <v>32250000</v>
      </c>
      <c r="V758" s="19" t="str">
        <f>VLOOKUP($B758,G2.PL1!$C$10:$AF$35,30,0)</f>
        <v>Công ty Cổ phần Dược phẩm Thiết bị Y tế Hà Nội</v>
      </c>
      <c r="W758" s="17" t="s">
        <v>599</v>
      </c>
      <c r="X758" s="56" t="s">
        <v>275</v>
      </c>
      <c r="Y758" s="41" t="s">
        <v>600</v>
      </c>
      <c r="Z758" s="16"/>
      <c r="AA758" s="21" t="e">
        <f>VLOOKUP(W758,#REF!,2,0)</f>
        <v>#REF!</v>
      </c>
      <c r="AB758" s="16"/>
    </row>
    <row r="759" spans="1:28" ht="36">
      <c r="A759" s="38">
        <v>14</v>
      </c>
      <c r="B759" s="38" t="s">
        <v>40</v>
      </c>
      <c r="C759" s="17" t="str">
        <f>VLOOKUP(B759,G2.PL1!$C$10:$D$34,2,0)</f>
        <v>OCID</v>
      </c>
      <c r="D759" s="17" t="str">
        <f>VLOOKUP($B759,G2.PL1!$C$10:$E$34,3,0)</f>
        <v>Omeprazole (dạng hạt bao tan trong ruột)</v>
      </c>
      <c r="E759" s="17" t="str">
        <f>VLOOKUP($B759,G2.PL1!$C$10:$F$34,4,0)</f>
        <v>20mg</v>
      </c>
      <c r="F759" s="17" t="str">
        <f>VLOOKUP($B759,G2.PL1!$C$10:$AF$35,5,0)</f>
        <v>Uống</v>
      </c>
      <c r="G759" s="17" t="str">
        <f>VLOOKUP($B759,G2.PL1!$C$10:$AF$35,6,0)</f>
        <v>Viên nang cứng</v>
      </c>
      <c r="H759" s="17" t="str">
        <f>VLOOKUP($B759,G2.PL1!$C$10:$AF$35,7,0)</f>
        <v>Hộp 10 vỉ x 10 viên</v>
      </c>
      <c r="I759" s="38" t="s">
        <v>13</v>
      </c>
      <c r="J759" s="17" t="str">
        <f>VLOOKUP($B759,G2.PL1!$C$10:$AF$35,9,0)</f>
        <v>36 tháng</v>
      </c>
      <c r="K759" s="17" t="str">
        <f>VLOOKUP($B759,G2.PL1!$C$10:$AF$35,10,0)</f>
        <v>VN-10166-10</v>
      </c>
      <c r="L759" s="17" t="str">
        <f>VLOOKUP($B759,G2.PL1!$C$10:$AF$35,11,0)</f>
        <v>Cadila Healthcare Ltd.</v>
      </c>
      <c r="M759" s="17" t="str">
        <f>VLOOKUP($B759,G2.PL1!$C$10:$AF$35,12,0)</f>
        <v>Ấn Độ</v>
      </c>
      <c r="N759" s="17" t="str">
        <f>VLOOKUP($B759,G2.PL1!$C$10:$AF$35,13,0)</f>
        <v>Viên</v>
      </c>
      <c r="O759" s="39">
        <v>30000</v>
      </c>
      <c r="P759" s="39">
        <v>30000</v>
      </c>
      <c r="Q759" s="39">
        <v>30000</v>
      </c>
      <c r="R759" s="39">
        <v>30000</v>
      </c>
      <c r="S759" s="40">
        <v>120000</v>
      </c>
      <c r="T759" s="19">
        <f>VLOOKUP($B759,G2.PL1!$C$10:$AF$35,17,0)</f>
        <v>215</v>
      </c>
      <c r="U759" s="18">
        <f t="shared" si="21"/>
        <v>25800000</v>
      </c>
      <c r="V759" s="19" t="str">
        <f>VLOOKUP($B759,G2.PL1!$C$10:$AF$35,30,0)</f>
        <v>Công ty Cổ phần Dược phẩm Thiết bị Y tế Hà Nội</v>
      </c>
      <c r="W759" s="17" t="s">
        <v>601</v>
      </c>
      <c r="X759" s="56" t="s">
        <v>154</v>
      </c>
      <c r="Y759" s="41" t="s">
        <v>602</v>
      </c>
      <c r="Z759" s="16"/>
      <c r="AA759" s="21" t="e">
        <f>VLOOKUP(W759,#REF!,2,0)</f>
        <v>#REF!</v>
      </c>
      <c r="AB759" s="16"/>
    </row>
    <row r="760" spans="1:28" ht="36">
      <c r="A760" s="38">
        <v>14</v>
      </c>
      <c r="B760" s="38" t="s">
        <v>40</v>
      </c>
      <c r="C760" s="17" t="str">
        <f>VLOOKUP(B760,G2.PL1!$C$10:$D$34,2,0)</f>
        <v>OCID</v>
      </c>
      <c r="D760" s="17" t="str">
        <f>VLOOKUP($B760,G2.PL1!$C$10:$E$34,3,0)</f>
        <v>Omeprazole (dạng hạt bao tan trong ruột)</v>
      </c>
      <c r="E760" s="17" t="str">
        <f>VLOOKUP($B760,G2.PL1!$C$10:$F$34,4,0)</f>
        <v>20mg</v>
      </c>
      <c r="F760" s="17" t="str">
        <f>VLOOKUP($B760,G2.PL1!$C$10:$AF$35,5,0)</f>
        <v>Uống</v>
      </c>
      <c r="G760" s="17" t="str">
        <f>VLOOKUP($B760,G2.PL1!$C$10:$AF$35,6,0)</f>
        <v>Viên nang cứng</v>
      </c>
      <c r="H760" s="17" t="str">
        <f>VLOOKUP($B760,G2.PL1!$C$10:$AF$35,7,0)</f>
        <v>Hộp 10 vỉ x 10 viên</v>
      </c>
      <c r="I760" s="38" t="s">
        <v>13</v>
      </c>
      <c r="J760" s="17" t="str">
        <f>VLOOKUP($B760,G2.PL1!$C$10:$AF$35,9,0)</f>
        <v>36 tháng</v>
      </c>
      <c r="K760" s="17" t="str">
        <f>VLOOKUP($B760,G2.PL1!$C$10:$AF$35,10,0)</f>
        <v>VN-10166-10</v>
      </c>
      <c r="L760" s="17" t="str">
        <f>VLOOKUP($B760,G2.PL1!$C$10:$AF$35,11,0)</f>
        <v>Cadila Healthcare Ltd.</v>
      </c>
      <c r="M760" s="17" t="str">
        <f>VLOOKUP($B760,G2.PL1!$C$10:$AF$35,12,0)</f>
        <v>Ấn Độ</v>
      </c>
      <c r="N760" s="17" t="str">
        <f>VLOOKUP($B760,G2.PL1!$C$10:$AF$35,13,0)</f>
        <v>Viên</v>
      </c>
      <c r="O760" s="39">
        <v>1200</v>
      </c>
      <c r="P760" s="39">
        <v>1200</v>
      </c>
      <c r="Q760" s="39">
        <v>1200</v>
      </c>
      <c r="R760" s="39">
        <v>1200</v>
      </c>
      <c r="S760" s="40">
        <v>4800</v>
      </c>
      <c r="T760" s="19">
        <f>VLOOKUP($B760,G2.PL1!$C$10:$AF$35,17,0)</f>
        <v>215</v>
      </c>
      <c r="U760" s="18">
        <f t="shared" si="21"/>
        <v>1032000</v>
      </c>
      <c r="V760" s="19" t="str">
        <f>VLOOKUP($B760,G2.PL1!$C$10:$AF$35,30,0)</f>
        <v>Công ty Cổ phần Dược phẩm Thiết bị Y tế Hà Nội</v>
      </c>
      <c r="W760" s="17" t="s">
        <v>682</v>
      </c>
      <c r="X760" s="56" t="s">
        <v>154</v>
      </c>
      <c r="Y760" s="41" t="s">
        <v>683</v>
      </c>
      <c r="Z760" s="16"/>
      <c r="AA760" s="21" t="e">
        <f>VLOOKUP(W760,#REF!,2,0)</f>
        <v>#REF!</v>
      </c>
      <c r="AB760" s="16"/>
    </row>
    <row r="761" spans="1:28" s="14" customFormat="1" ht="36">
      <c r="A761" s="35">
        <v>14</v>
      </c>
      <c r="B761" s="35" t="s">
        <v>40</v>
      </c>
      <c r="C761" s="17" t="str">
        <f>VLOOKUP(B761,G2.PL1!$C$10:$D$34,2,0)</f>
        <v>OCID</v>
      </c>
      <c r="D761" s="17" t="str">
        <f>VLOOKUP($B761,G2.PL1!$C$10:$E$34,3,0)</f>
        <v>Omeprazole (dạng hạt bao tan trong ruột)</v>
      </c>
      <c r="E761" s="17" t="str">
        <f>VLOOKUP($B761,G2.PL1!$C$10:$F$34,4,0)</f>
        <v>20mg</v>
      </c>
      <c r="F761" s="17" t="str">
        <f>VLOOKUP($B761,G2.PL1!$C$10:$AF$35,5,0)</f>
        <v>Uống</v>
      </c>
      <c r="G761" s="17" t="str">
        <f>VLOOKUP($B761,G2.PL1!$C$10:$AF$35,6,0)</f>
        <v>Viên nang cứng</v>
      </c>
      <c r="H761" s="17" t="str">
        <f>VLOOKUP($B761,G2.PL1!$C$10:$AF$35,7,0)</f>
        <v>Hộp 10 vỉ x 10 viên</v>
      </c>
      <c r="I761" s="35" t="s">
        <v>13</v>
      </c>
      <c r="J761" s="17" t="str">
        <f>VLOOKUP($B761,G2.PL1!$C$10:$AF$35,9,0)</f>
        <v>36 tháng</v>
      </c>
      <c r="K761" s="17" t="str">
        <f>VLOOKUP($B761,G2.PL1!$C$10:$AF$35,10,0)</f>
        <v>VN-10166-10</v>
      </c>
      <c r="L761" s="17" t="str">
        <f>VLOOKUP($B761,G2.PL1!$C$10:$AF$35,11,0)</f>
        <v>Cadila Healthcare Ltd.</v>
      </c>
      <c r="M761" s="17" t="str">
        <f>VLOOKUP($B761,G2.PL1!$C$10:$AF$35,12,0)</f>
        <v>Ấn Độ</v>
      </c>
      <c r="N761" s="17" t="str">
        <f>VLOOKUP($B761,G2.PL1!$C$10:$AF$35,13,0)</f>
        <v>Viên</v>
      </c>
      <c r="O761" s="42">
        <f>SUBTOTAL(9,O652:O760)</f>
        <v>1799331</v>
      </c>
      <c r="P761" s="42">
        <f t="shared" ref="P761:S761" si="22">SUBTOTAL(9,P652:P760)</f>
        <v>1804931</v>
      </c>
      <c r="Q761" s="42">
        <f t="shared" si="22"/>
        <v>1811531</v>
      </c>
      <c r="R761" s="42">
        <f t="shared" si="22"/>
        <v>1797096</v>
      </c>
      <c r="S761" s="42">
        <f t="shared" si="22"/>
        <v>7212889</v>
      </c>
      <c r="T761" s="19">
        <f>VLOOKUP($B761,G2.PL1!$C$10:$AF$35,17,0)</f>
        <v>215</v>
      </c>
      <c r="U761" s="58">
        <f t="shared" si="21"/>
        <v>1550771135</v>
      </c>
      <c r="V761" s="19" t="str">
        <f>VLOOKUP($B761,G2.PL1!$C$10:$AF$35,30,0)</f>
        <v>Công ty Cổ phần Dược phẩm Thiết bị Y tế Hà Nội</v>
      </c>
      <c r="W761" s="57"/>
      <c r="X761" s="36"/>
      <c r="Y761" s="35"/>
      <c r="Z761" s="43"/>
      <c r="AA761" s="21" t="e">
        <f>VLOOKUP(W761,#REF!,2,0)</f>
        <v>#REF!</v>
      </c>
      <c r="AB761" s="43"/>
    </row>
    <row r="762" spans="1:28" ht="36">
      <c r="A762" s="38">
        <v>15</v>
      </c>
      <c r="B762" s="38" t="s">
        <v>39</v>
      </c>
      <c r="C762" s="17" t="str">
        <f>VLOOKUP(B762,G2.PL1!$C$10:$D$34,2,0)</f>
        <v>OCID</v>
      </c>
      <c r="D762" s="17" t="str">
        <f>VLOOKUP($B762,G2.PL1!$C$10:$E$34,3,0)</f>
        <v>Omeprazole (dạng hạt bao tan trong ruột)</v>
      </c>
      <c r="E762" s="17" t="str">
        <f>VLOOKUP($B762,G2.PL1!$C$10:$F$34,4,0)</f>
        <v>20mg</v>
      </c>
      <c r="F762" s="17" t="str">
        <f>VLOOKUP($B762,G2.PL1!$C$10:$AF$35,5,0)</f>
        <v>Uống</v>
      </c>
      <c r="G762" s="17" t="str">
        <f>VLOOKUP($B762,G2.PL1!$C$10:$AF$35,6,0)</f>
        <v>Viên nang cứng</v>
      </c>
      <c r="H762" s="17" t="str">
        <f>VLOOKUP($B762,G2.PL1!$C$10:$AF$35,7,0)</f>
        <v>Hộp 10 vỉ x 10 viên</v>
      </c>
      <c r="I762" s="38" t="s">
        <v>13</v>
      </c>
      <c r="J762" s="17" t="str">
        <f>VLOOKUP($B762,G2.PL1!$C$10:$AF$35,9,0)</f>
        <v>36 tháng</v>
      </c>
      <c r="K762" s="17" t="str">
        <f>VLOOKUP($B762,G2.PL1!$C$10:$AF$35,10,0)</f>
        <v>VN-10166-10</v>
      </c>
      <c r="L762" s="17" t="str">
        <f>VLOOKUP($B762,G2.PL1!$C$10:$AF$35,11,0)</f>
        <v>Cadila Healthcare Ltd.</v>
      </c>
      <c r="M762" s="17" t="str">
        <f>VLOOKUP($B762,G2.PL1!$C$10:$AF$35,12,0)</f>
        <v>Ấn Độ</v>
      </c>
      <c r="N762" s="17" t="str">
        <f>VLOOKUP($B762,G2.PL1!$C$10:$AF$35,13,0)</f>
        <v>Viên</v>
      </c>
      <c r="O762" s="39">
        <v>10000</v>
      </c>
      <c r="P762" s="39">
        <v>10000</v>
      </c>
      <c r="Q762" s="39">
        <v>10000</v>
      </c>
      <c r="R762" s="39">
        <v>10000</v>
      </c>
      <c r="S762" s="40">
        <v>40000</v>
      </c>
      <c r="T762" s="19">
        <f>VLOOKUP($B762,G2.PL1!$C$10:$AF$35,17,0)</f>
        <v>215</v>
      </c>
      <c r="U762" s="18">
        <f t="shared" si="21"/>
        <v>8600000</v>
      </c>
      <c r="V762" s="19" t="str">
        <f>VLOOKUP($B762,G2.PL1!$C$10:$AF$35,30,0)</f>
        <v>Công ty Cổ phần Dược phẩm Thiết bị Y tế Hà Nội</v>
      </c>
      <c r="W762" s="17" t="s">
        <v>609</v>
      </c>
      <c r="X762" s="56" t="s">
        <v>280</v>
      </c>
      <c r="Y762" s="41" t="s">
        <v>610</v>
      </c>
      <c r="Z762" s="16"/>
      <c r="AA762" s="21" t="e">
        <f>VLOOKUP(W762,#REF!,2,0)</f>
        <v>#REF!</v>
      </c>
      <c r="AB762" s="16"/>
    </row>
    <row r="763" spans="1:28" ht="36">
      <c r="A763" s="38">
        <v>15</v>
      </c>
      <c r="B763" s="38" t="s">
        <v>39</v>
      </c>
      <c r="C763" s="17" t="str">
        <f>VLOOKUP(B763,G2.PL1!$C$10:$D$34,2,0)</f>
        <v>OCID</v>
      </c>
      <c r="D763" s="17" t="str">
        <f>VLOOKUP($B763,G2.PL1!$C$10:$E$34,3,0)</f>
        <v>Omeprazole (dạng hạt bao tan trong ruột)</v>
      </c>
      <c r="E763" s="17" t="str">
        <f>VLOOKUP($B763,G2.PL1!$C$10:$F$34,4,0)</f>
        <v>20mg</v>
      </c>
      <c r="F763" s="17" t="str">
        <f>VLOOKUP($B763,G2.PL1!$C$10:$AF$35,5,0)</f>
        <v>Uống</v>
      </c>
      <c r="G763" s="17" t="str">
        <f>VLOOKUP($B763,G2.PL1!$C$10:$AF$35,6,0)</f>
        <v>Viên nang cứng</v>
      </c>
      <c r="H763" s="17" t="str">
        <f>VLOOKUP($B763,G2.PL1!$C$10:$AF$35,7,0)</f>
        <v>Hộp 10 vỉ x 10 viên</v>
      </c>
      <c r="I763" s="38" t="s">
        <v>13</v>
      </c>
      <c r="J763" s="17" t="str">
        <f>VLOOKUP($B763,G2.PL1!$C$10:$AF$35,9,0)</f>
        <v>36 tháng</v>
      </c>
      <c r="K763" s="17" t="str">
        <f>VLOOKUP($B763,G2.PL1!$C$10:$AF$35,10,0)</f>
        <v>VN-10166-10</v>
      </c>
      <c r="L763" s="17" t="str">
        <f>VLOOKUP($B763,G2.PL1!$C$10:$AF$35,11,0)</f>
        <v>Cadila Healthcare Ltd.</v>
      </c>
      <c r="M763" s="17" t="str">
        <f>VLOOKUP($B763,G2.PL1!$C$10:$AF$35,12,0)</f>
        <v>Ấn Độ</v>
      </c>
      <c r="N763" s="17" t="str">
        <f>VLOOKUP($B763,G2.PL1!$C$10:$AF$35,13,0)</f>
        <v>Viên</v>
      </c>
      <c r="O763" s="39">
        <v>10000</v>
      </c>
      <c r="P763" s="39">
        <v>10000</v>
      </c>
      <c r="Q763" s="39">
        <v>10000</v>
      </c>
      <c r="R763" s="39">
        <v>10000</v>
      </c>
      <c r="S763" s="40">
        <v>40000</v>
      </c>
      <c r="T763" s="19">
        <f>VLOOKUP($B763,G2.PL1!$C$10:$AF$35,17,0)</f>
        <v>215</v>
      </c>
      <c r="U763" s="18">
        <f t="shared" si="21"/>
        <v>8600000</v>
      </c>
      <c r="V763" s="19" t="str">
        <f>VLOOKUP($B763,G2.PL1!$C$10:$AF$35,30,0)</f>
        <v>Công ty Cổ phần Dược phẩm Thiết bị Y tế Hà Nội</v>
      </c>
      <c r="W763" s="17" t="s">
        <v>378</v>
      </c>
      <c r="X763" s="56" t="s">
        <v>280</v>
      </c>
      <c r="Y763" s="41" t="s">
        <v>659</v>
      </c>
      <c r="Z763" s="16"/>
      <c r="AA763" s="21" t="e">
        <f>VLOOKUP(W763,#REF!,2,0)</f>
        <v>#REF!</v>
      </c>
      <c r="AB763" s="16"/>
    </row>
    <row r="764" spans="1:28" ht="36">
      <c r="A764" s="38">
        <v>15</v>
      </c>
      <c r="B764" s="38" t="s">
        <v>39</v>
      </c>
      <c r="C764" s="17" t="str">
        <f>VLOOKUP(B764,G2.PL1!$C$10:$D$34,2,0)</f>
        <v>OCID</v>
      </c>
      <c r="D764" s="17" t="str">
        <f>VLOOKUP($B764,G2.PL1!$C$10:$E$34,3,0)</f>
        <v>Omeprazole (dạng hạt bao tan trong ruột)</v>
      </c>
      <c r="E764" s="17" t="str">
        <f>VLOOKUP($B764,G2.PL1!$C$10:$F$34,4,0)</f>
        <v>20mg</v>
      </c>
      <c r="F764" s="17" t="str">
        <f>VLOOKUP($B764,G2.PL1!$C$10:$AF$35,5,0)</f>
        <v>Uống</v>
      </c>
      <c r="G764" s="17" t="str">
        <f>VLOOKUP($B764,G2.PL1!$C$10:$AF$35,6,0)</f>
        <v>Viên nang cứng</v>
      </c>
      <c r="H764" s="17" t="str">
        <f>VLOOKUP($B764,G2.PL1!$C$10:$AF$35,7,0)</f>
        <v>Hộp 10 vỉ x 10 viên</v>
      </c>
      <c r="I764" s="38" t="s">
        <v>13</v>
      </c>
      <c r="J764" s="17" t="str">
        <f>VLOOKUP($B764,G2.PL1!$C$10:$AF$35,9,0)</f>
        <v>36 tháng</v>
      </c>
      <c r="K764" s="17" t="str">
        <f>VLOOKUP($B764,G2.PL1!$C$10:$AF$35,10,0)</f>
        <v>VN-10166-10</v>
      </c>
      <c r="L764" s="17" t="str">
        <f>VLOOKUP($B764,G2.PL1!$C$10:$AF$35,11,0)</f>
        <v>Cadila Healthcare Ltd.</v>
      </c>
      <c r="M764" s="17" t="str">
        <f>VLOOKUP($B764,G2.PL1!$C$10:$AF$35,12,0)</f>
        <v>Ấn Độ</v>
      </c>
      <c r="N764" s="17" t="str">
        <f>VLOOKUP($B764,G2.PL1!$C$10:$AF$35,13,0)</f>
        <v>Viên</v>
      </c>
      <c r="O764" s="39">
        <v>150000</v>
      </c>
      <c r="P764" s="39">
        <v>150000</v>
      </c>
      <c r="Q764" s="39">
        <v>150000</v>
      </c>
      <c r="R764" s="39">
        <v>150000</v>
      </c>
      <c r="S764" s="40">
        <v>600000</v>
      </c>
      <c r="T764" s="19">
        <f>VLOOKUP($B764,G2.PL1!$C$10:$AF$35,17,0)</f>
        <v>215</v>
      </c>
      <c r="U764" s="18">
        <f t="shared" si="21"/>
        <v>129000000</v>
      </c>
      <c r="V764" s="19" t="str">
        <f>VLOOKUP($B764,G2.PL1!$C$10:$AF$35,30,0)</f>
        <v>Công ty Cổ phần Dược phẩm Thiết bị Y tế Hà Nội</v>
      </c>
      <c r="W764" s="17" t="s">
        <v>379</v>
      </c>
      <c r="X764" s="56" t="s">
        <v>280</v>
      </c>
      <c r="Y764" s="41" t="s">
        <v>380</v>
      </c>
      <c r="Z764" s="16"/>
      <c r="AA764" s="21" t="e">
        <f>VLOOKUP(W764,#REF!,2,0)</f>
        <v>#REF!</v>
      </c>
      <c r="AB764" s="16"/>
    </row>
    <row r="765" spans="1:28" ht="36">
      <c r="A765" s="38">
        <v>15</v>
      </c>
      <c r="B765" s="38" t="s">
        <v>39</v>
      </c>
      <c r="C765" s="17" t="str">
        <f>VLOOKUP(B765,G2.PL1!$C$10:$D$34,2,0)</f>
        <v>OCID</v>
      </c>
      <c r="D765" s="17" t="str">
        <f>VLOOKUP($B765,G2.PL1!$C$10:$E$34,3,0)</f>
        <v>Omeprazole (dạng hạt bao tan trong ruột)</v>
      </c>
      <c r="E765" s="17" t="str">
        <f>VLOOKUP($B765,G2.PL1!$C$10:$F$34,4,0)</f>
        <v>20mg</v>
      </c>
      <c r="F765" s="17" t="str">
        <f>VLOOKUP($B765,G2.PL1!$C$10:$AF$35,5,0)</f>
        <v>Uống</v>
      </c>
      <c r="G765" s="17" t="str">
        <f>VLOOKUP($B765,G2.PL1!$C$10:$AF$35,6,0)</f>
        <v>Viên nang cứng</v>
      </c>
      <c r="H765" s="17" t="str">
        <f>VLOOKUP($B765,G2.PL1!$C$10:$AF$35,7,0)</f>
        <v>Hộp 10 vỉ x 10 viên</v>
      </c>
      <c r="I765" s="38" t="s">
        <v>13</v>
      </c>
      <c r="J765" s="17" t="str">
        <f>VLOOKUP($B765,G2.PL1!$C$10:$AF$35,9,0)</f>
        <v>36 tháng</v>
      </c>
      <c r="K765" s="17" t="str">
        <f>VLOOKUP($B765,G2.PL1!$C$10:$AF$35,10,0)</f>
        <v>VN-10166-10</v>
      </c>
      <c r="L765" s="17" t="str">
        <f>VLOOKUP($B765,G2.PL1!$C$10:$AF$35,11,0)</f>
        <v>Cadila Healthcare Ltd.</v>
      </c>
      <c r="M765" s="17" t="str">
        <f>VLOOKUP($B765,G2.PL1!$C$10:$AF$35,12,0)</f>
        <v>Ấn Độ</v>
      </c>
      <c r="N765" s="17" t="str">
        <f>VLOOKUP($B765,G2.PL1!$C$10:$AF$35,13,0)</f>
        <v>Viên</v>
      </c>
      <c r="O765" s="39">
        <v>30000</v>
      </c>
      <c r="P765" s="39">
        <v>30000</v>
      </c>
      <c r="Q765" s="39">
        <v>30000</v>
      </c>
      <c r="R765" s="39">
        <v>30000</v>
      </c>
      <c r="S765" s="40">
        <v>120000</v>
      </c>
      <c r="T765" s="19">
        <f>VLOOKUP($B765,G2.PL1!$C$10:$AF$35,17,0)</f>
        <v>215</v>
      </c>
      <c r="U765" s="18">
        <f t="shared" si="21"/>
        <v>25800000</v>
      </c>
      <c r="V765" s="19" t="str">
        <f>VLOOKUP($B765,G2.PL1!$C$10:$AF$35,30,0)</f>
        <v>Công ty Cổ phần Dược phẩm Thiết bị Y tế Hà Nội</v>
      </c>
      <c r="W765" s="17" t="s">
        <v>758</v>
      </c>
      <c r="X765" s="56" t="s">
        <v>280</v>
      </c>
      <c r="Y765" s="41" t="s">
        <v>759</v>
      </c>
      <c r="Z765" s="16"/>
      <c r="AA765" s="21" t="e">
        <f>VLOOKUP(W765,#REF!,2,0)</f>
        <v>#REF!</v>
      </c>
      <c r="AB765" s="16"/>
    </row>
    <row r="766" spans="1:28" ht="36">
      <c r="A766" s="38">
        <v>15</v>
      </c>
      <c r="B766" s="38" t="s">
        <v>39</v>
      </c>
      <c r="C766" s="17" t="str">
        <f>VLOOKUP(B766,G2.PL1!$C$10:$D$34,2,0)</f>
        <v>OCID</v>
      </c>
      <c r="D766" s="17" t="str">
        <f>VLOOKUP($B766,G2.PL1!$C$10:$E$34,3,0)</f>
        <v>Omeprazole (dạng hạt bao tan trong ruột)</v>
      </c>
      <c r="E766" s="17" t="str">
        <f>VLOOKUP($B766,G2.PL1!$C$10:$F$34,4,0)</f>
        <v>20mg</v>
      </c>
      <c r="F766" s="17" t="str">
        <f>VLOOKUP($B766,G2.PL1!$C$10:$AF$35,5,0)</f>
        <v>Uống</v>
      </c>
      <c r="G766" s="17" t="str">
        <f>VLOOKUP($B766,G2.PL1!$C$10:$AF$35,6,0)</f>
        <v>Viên nang cứng</v>
      </c>
      <c r="H766" s="17" t="str">
        <f>VLOOKUP($B766,G2.PL1!$C$10:$AF$35,7,0)</f>
        <v>Hộp 10 vỉ x 10 viên</v>
      </c>
      <c r="I766" s="38" t="s">
        <v>13</v>
      </c>
      <c r="J766" s="17" t="str">
        <f>VLOOKUP($B766,G2.PL1!$C$10:$AF$35,9,0)</f>
        <v>36 tháng</v>
      </c>
      <c r="K766" s="17" t="str">
        <f>VLOOKUP($B766,G2.PL1!$C$10:$AF$35,10,0)</f>
        <v>VN-10166-10</v>
      </c>
      <c r="L766" s="17" t="str">
        <f>VLOOKUP($B766,G2.PL1!$C$10:$AF$35,11,0)</f>
        <v>Cadila Healthcare Ltd.</v>
      </c>
      <c r="M766" s="17" t="str">
        <f>VLOOKUP($B766,G2.PL1!$C$10:$AF$35,12,0)</f>
        <v>Ấn Độ</v>
      </c>
      <c r="N766" s="17" t="str">
        <f>VLOOKUP($B766,G2.PL1!$C$10:$AF$35,13,0)</f>
        <v>Viên</v>
      </c>
      <c r="O766" s="39">
        <v>20000</v>
      </c>
      <c r="P766" s="39">
        <v>20000</v>
      </c>
      <c r="Q766" s="39">
        <v>20000</v>
      </c>
      <c r="R766" s="39">
        <v>20000</v>
      </c>
      <c r="S766" s="40">
        <v>80000</v>
      </c>
      <c r="T766" s="19">
        <f>VLOOKUP($B766,G2.PL1!$C$10:$AF$35,17,0)</f>
        <v>215</v>
      </c>
      <c r="U766" s="18">
        <f t="shared" si="21"/>
        <v>17200000</v>
      </c>
      <c r="V766" s="19" t="str">
        <f>VLOOKUP($B766,G2.PL1!$C$10:$AF$35,30,0)</f>
        <v>Công ty Cổ phần Dược phẩm Thiết bị Y tế Hà Nội</v>
      </c>
      <c r="W766" s="17" t="s">
        <v>704</v>
      </c>
      <c r="X766" s="56" t="s">
        <v>408</v>
      </c>
      <c r="Y766" s="41" t="s">
        <v>705</v>
      </c>
      <c r="Z766" s="16"/>
      <c r="AA766" s="21" t="e">
        <f>VLOOKUP(W766,#REF!,2,0)</f>
        <v>#REF!</v>
      </c>
      <c r="AB766" s="16"/>
    </row>
    <row r="767" spans="1:28" ht="36">
      <c r="A767" s="38">
        <v>15</v>
      </c>
      <c r="B767" s="38" t="s">
        <v>39</v>
      </c>
      <c r="C767" s="17" t="str">
        <f>VLOOKUP(B767,G2.PL1!$C$10:$D$34,2,0)</f>
        <v>OCID</v>
      </c>
      <c r="D767" s="17" t="str">
        <f>VLOOKUP($B767,G2.PL1!$C$10:$E$34,3,0)</f>
        <v>Omeprazole (dạng hạt bao tan trong ruột)</v>
      </c>
      <c r="E767" s="17" t="str">
        <f>VLOOKUP($B767,G2.PL1!$C$10:$F$34,4,0)</f>
        <v>20mg</v>
      </c>
      <c r="F767" s="17" t="str">
        <f>VLOOKUP($B767,G2.PL1!$C$10:$AF$35,5,0)</f>
        <v>Uống</v>
      </c>
      <c r="G767" s="17" t="str">
        <f>VLOOKUP($B767,G2.PL1!$C$10:$AF$35,6,0)</f>
        <v>Viên nang cứng</v>
      </c>
      <c r="H767" s="17" t="str">
        <f>VLOOKUP($B767,G2.PL1!$C$10:$AF$35,7,0)</f>
        <v>Hộp 10 vỉ x 10 viên</v>
      </c>
      <c r="I767" s="38" t="s">
        <v>13</v>
      </c>
      <c r="J767" s="17" t="str">
        <f>VLOOKUP($B767,G2.PL1!$C$10:$AF$35,9,0)</f>
        <v>36 tháng</v>
      </c>
      <c r="K767" s="17" t="str">
        <f>VLOOKUP($B767,G2.PL1!$C$10:$AF$35,10,0)</f>
        <v>VN-10166-10</v>
      </c>
      <c r="L767" s="17" t="str">
        <f>VLOOKUP($B767,G2.PL1!$C$10:$AF$35,11,0)</f>
        <v>Cadila Healthcare Ltd.</v>
      </c>
      <c r="M767" s="17" t="str">
        <f>VLOOKUP($B767,G2.PL1!$C$10:$AF$35,12,0)</f>
        <v>Ấn Độ</v>
      </c>
      <c r="N767" s="17" t="str">
        <f>VLOOKUP($B767,G2.PL1!$C$10:$AF$35,13,0)</f>
        <v>Viên</v>
      </c>
      <c r="O767" s="39">
        <v>20000</v>
      </c>
      <c r="P767" s="39">
        <v>20000</v>
      </c>
      <c r="Q767" s="39">
        <v>20000</v>
      </c>
      <c r="R767" s="39">
        <v>20000</v>
      </c>
      <c r="S767" s="40">
        <v>80000</v>
      </c>
      <c r="T767" s="19">
        <f>VLOOKUP($B767,G2.PL1!$C$10:$AF$35,17,0)</f>
        <v>215</v>
      </c>
      <c r="U767" s="18">
        <f t="shared" si="21"/>
        <v>17200000</v>
      </c>
      <c r="V767" s="19" t="str">
        <f>VLOOKUP($B767,G2.PL1!$C$10:$AF$35,30,0)</f>
        <v>Công ty Cổ phần Dược phẩm Thiết bị Y tế Hà Nội</v>
      </c>
      <c r="W767" s="17" t="s">
        <v>287</v>
      </c>
      <c r="X767" s="56" t="s">
        <v>408</v>
      </c>
      <c r="Y767" s="41" t="s">
        <v>288</v>
      </c>
      <c r="Z767" s="16"/>
      <c r="AA767" s="21" t="e">
        <f>VLOOKUP(W767,#REF!,2,0)</f>
        <v>#REF!</v>
      </c>
      <c r="AB767" s="16"/>
    </row>
    <row r="768" spans="1:28" ht="36">
      <c r="A768" s="38">
        <v>15</v>
      </c>
      <c r="B768" s="38" t="s">
        <v>39</v>
      </c>
      <c r="C768" s="17" t="str">
        <f>VLOOKUP(B768,G2.PL1!$C$10:$D$34,2,0)</f>
        <v>OCID</v>
      </c>
      <c r="D768" s="17" t="str">
        <f>VLOOKUP($B768,G2.PL1!$C$10:$E$34,3,0)</f>
        <v>Omeprazole (dạng hạt bao tan trong ruột)</v>
      </c>
      <c r="E768" s="17" t="str">
        <f>VLOOKUP($B768,G2.PL1!$C$10:$F$34,4,0)</f>
        <v>20mg</v>
      </c>
      <c r="F768" s="17" t="str">
        <f>VLOOKUP($B768,G2.PL1!$C$10:$AF$35,5,0)</f>
        <v>Uống</v>
      </c>
      <c r="G768" s="17" t="str">
        <f>VLOOKUP($B768,G2.PL1!$C$10:$AF$35,6,0)</f>
        <v>Viên nang cứng</v>
      </c>
      <c r="H768" s="17" t="str">
        <f>VLOOKUP($B768,G2.PL1!$C$10:$AF$35,7,0)</f>
        <v>Hộp 10 vỉ x 10 viên</v>
      </c>
      <c r="I768" s="38" t="s">
        <v>13</v>
      </c>
      <c r="J768" s="17" t="str">
        <f>VLOOKUP($B768,G2.PL1!$C$10:$AF$35,9,0)</f>
        <v>36 tháng</v>
      </c>
      <c r="K768" s="17" t="str">
        <f>VLOOKUP($B768,G2.PL1!$C$10:$AF$35,10,0)</f>
        <v>VN-10166-10</v>
      </c>
      <c r="L768" s="17" t="str">
        <f>VLOOKUP($B768,G2.PL1!$C$10:$AF$35,11,0)</f>
        <v>Cadila Healthcare Ltd.</v>
      </c>
      <c r="M768" s="17" t="str">
        <f>VLOOKUP($B768,G2.PL1!$C$10:$AF$35,12,0)</f>
        <v>Ấn Độ</v>
      </c>
      <c r="N768" s="17" t="str">
        <f>VLOOKUP($B768,G2.PL1!$C$10:$AF$35,13,0)</f>
        <v>Viên</v>
      </c>
      <c r="O768" s="39">
        <v>25000</v>
      </c>
      <c r="P768" s="39">
        <v>25000</v>
      </c>
      <c r="Q768" s="39">
        <v>25000</v>
      </c>
      <c r="R768" s="39">
        <v>25000</v>
      </c>
      <c r="S768" s="40">
        <v>100000</v>
      </c>
      <c r="T768" s="19">
        <f>VLOOKUP($B768,G2.PL1!$C$10:$AF$35,17,0)</f>
        <v>215</v>
      </c>
      <c r="U768" s="18">
        <f t="shared" si="21"/>
        <v>21500000</v>
      </c>
      <c r="V768" s="19" t="str">
        <f>VLOOKUP($B768,G2.PL1!$C$10:$AF$35,30,0)</f>
        <v>Công ty Cổ phần Dược phẩm Thiết bị Y tế Hà Nội</v>
      </c>
      <c r="W768" s="17" t="s">
        <v>803</v>
      </c>
      <c r="X768" s="56" t="s">
        <v>408</v>
      </c>
      <c r="Y768" s="41" t="s">
        <v>804</v>
      </c>
      <c r="Z768" s="16"/>
      <c r="AA768" s="21" t="e">
        <f>VLOOKUP(W768,#REF!,2,0)</f>
        <v>#REF!</v>
      </c>
      <c r="AB768" s="16"/>
    </row>
    <row r="769" spans="1:28" ht="36">
      <c r="A769" s="38">
        <v>15</v>
      </c>
      <c r="B769" s="38" t="s">
        <v>39</v>
      </c>
      <c r="C769" s="17" t="str">
        <f>VLOOKUP(B769,G2.PL1!$C$10:$D$34,2,0)</f>
        <v>OCID</v>
      </c>
      <c r="D769" s="17" t="str">
        <f>VLOOKUP($B769,G2.PL1!$C$10:$E$34,3,0)</f>
        <v>Omeprazole (dạng hạt bao tan trong ruột)</v>
      </c>
      <c r="E769" s="17" t="str">
        <f>VLOOKUP($B769,G2.PL1!$C$10:$F$34,4,0)</f>
        <v>20mg</v>
      </c>
      <c r="F769" s="17" t="str">
        <f>VLOOKUP($B769,G2.PL1!$C$10:$AF$35,5,0)</f>
        <v>Uống</v>
      </c>
      <c r="G769" s="17" t="str">
        <f>VLOOKUP($B769,G2.PL1!$C$10:$AF$35,6,0)</f>
        <v>Viên nang cứng</v>
      </c>
      <c r="H769" s="17" t="str">
        <f>VLOOKUP($B769,G2.PL1!$C$10:$AF$35,7,0)</f>
        <v>Hộp 10 vỉ x 10 viên</v>
      </c>
      <c r="I769" s="38" t="s">
        <v>13</v>
      </c>
      <c r="J769" s="17" t="str">
        <f>VLOOKUP($B769,G2.PL1!$C$10:$AF$35,9,0)</f>
        <v>36 tháng</v>
      </c>
      <c r="K769" s="17" t="str">
        <f>VLOOKUP($B769,G2.PL1!$C$10:$AF$35,10,0)</f>
        <v>VN-10166-10</v>
      </c>
      <c r="L769" s="17" t="str">
        <f>VLOOKUP($B769,G2.PL1!$C$10:$AF$35,11,0)</f>
        <v>Cadila Healthcare Ltd.</v>
      </c>
      <c r="M769" s="17" t="str">
        <f>VLOOKUP($B769,G2.PL1!$C$10:$AF$35,12,0)</f>
        <v>Ấn Độ</v>
      </c>
      <c r="N769" s="17" t="str">
        <f>VLOOKUP($B769,G2.PL1!$C$10:$AF$35,13,0)</f>
        <v>Viên</v>
      </c>
      <c r="O769" s="39">
        <v>100000</v>
      </c>
      <c r="P769" s="39">
        <v>100000</v>
      </c>
      <c r="Q769" s="39">
        <v>50000</v>
      </c>
      <c r="R769" s="39">
        <v>0</v>
      </c>
      <c r="S769" s="40">
        <v>250000</v>
      </c>
      <c r="T769" s="19">
        <f>VLOOKUP($B769,G2.PL1!$C$10:$AF$35,17,0)</f>
        <v>215</v>
      </c>
      <c r="U769" s="18">
        <f t="shared" si="21"/>
        <v>53750000</v>
      </c>
      <c r="V769" s="19" t="str">
        <f>VLOOKUP($B769,G2.PL1!$C$10:$AF$35,30,0)</f>
        <v>Công ty Cổ phần Dược phẩm Thiết bị Y tế Hà Nội</v>
      </c>
      <c r="W769" s="17" t="s">
        <v>409</v>
      </c>
      <c r="X769" s="56" t="s">
        <v>408</v>
      </c>
      <c r="Y769" s="41" t="s">
        <v>410</v>
      </c>
      <c r="Z769" s="16"/>
      <c r="AA769" s="21" t="e">
        <f>VLOOKUP(W769,#REF!,2,0)</f>
        <v>#REF!</v>
      </c>
      <c r="AB769" s="16"/>
    </row>
    <row r="770" spans="1:28" ht="36">
      <c r="A770" s="38">
        <v>15</v>
      </c>
      <c r="B770" s="38" t="s">
        <v>39</v>
      </c>
      <c r="C770" s="17" t="str">
        <f>VLOOKUP(B770,G2.PL1!$C$10:$D$34,2,0)</f>
        <v>OCID</v>
      </c>
      <c r="D770" s="17" t="str">
        <f>VLOOKUP($B770,G2.PL1!$C$10:$E$34,3,0)</f>
        <v>Omeprazole (dạng hạt bao tan trong ruột)</v>
      </c>
      <c r="E770" s="17" t="str">
        <f>VLOOKUP($B770,G2.PL1!$C$10:$F$34,4,0)</f>
        <v>20mg</v>
      </c>
      <c r="F770" s="17" t="str">
        <f>VLOOKUP($B770,G2.PL1!$C$10:$AF$35,5,0)</f>
        <v>Uống</v>
      </c>
      <c r="G770" s="17" t="str">
        <f>VLOOKUP($B770,G2.PL1!$C$10:$AF$35,6,0)</f>
        <v>Viên nang cứng</v>
      </c>
      <c r="H770" s="17" t="str">
        <f>VLOOKUP($B770,G2.PL1!$C$10:$AF$35,7,0)</f>
        <v>Hộp 10 vỉ x 10 viên</v>
      </c>
      <c r="I770" s="38" t="s">
        <v>13</v>
      </c>
      <c r="J770" s="17" t="str">
        <f>VLOOKUP($B770,G2.PL1!$C$10:$AF$35,9,0)</f>
        <v>36 tháng</v>
      </c>
      <c r="K770" s="17" t="str">
        <f>VLOOKUP($B770,G2.PL1!$C$10:$AF$35,10,0)</f>
        <v>VN-10166-10</v>
      </c>
      <c r="L770" s="17" t="str">
        <f>VLOOKUP($B770,G2.PL1!$C$10:$AF$35,11,0)</f>
        <v>Cadila Healthcare Ltd.</v>
      </c>
      <c r="M770" s="17" t="str">
        <f>VLOOKUP($B770,G2.PL1!$C$10:$AF$35,12,0)</f>
        <v>Ấn Độ</v>
      </c>
      <c r="N770" s="17" t="str">
        <f>VLOOKUP($B770,G2.PL1!$C$10:$AF$35,13,0)</f>
        <v>Viên</v>
      </c>
      <c r="O770" s="39">
        <v>3540</v>
      </c>
      <c r="P770" s="39">
        <v>3540</v>
      </c>
      <c r="Q770" s="39">
        <v>3540</v>
      </c>
      <c r="R770" s="39">
        <v>3540</v>
      </c>
      <c r="S770" s="40">
        <v>14160</v>
      </c>
      <c r="T770" s="19">
        <f>VLOOKUP($B770,G2.PL1!$C$10:$AF$35,17,0)</f>
        <v>215</v>
      </c>
      <c r="U770" s="18">
        <f t="shared" si="21"/>
        <v>3044400</v>
      </c>
      <c r="V770" s="19" t="str">
        <f>VLOOKUP($B770,G2.PL1!$C$10:$AF$35,30,0)</f>
        <v>Công ty Cổ phần Dược phẩm Thiết bị Y tế Hà Nội</v>
      </c>
      <c r="W770" s="17" t="s">
        <v>311</v>
      </c>
      <c r="X770" s="56" t="s">
        <v>312</v>
      </c>
      <c r="Y770" s="41" t="s">
        <v>313</v>
      </c>
      <c r="Z770" s="16"/>
      <c r="AA770" s="21" t="e">
        <f>VLOOKUP(W770,#REF!,2,0)</f>
        <v>#REF!</v>
      </c>
      <c r="AB770" s="16"/>
    </row>
    <row r="771" spans="1:28" ht="36">
      <c r="A771" s="38">
        <v>15</v>
      </c>
      <c r="B771" s="38" t="s">
        <v>39</v>
      </c>
      <c r="C771" s="17" t="str">
        <f>VLOOKUP(B771,G2.PL1!$C$10:$D$34,2,0)</f>
        <v>OCID</v>
      </c>
      <c r="D771" s="17" t="str">
        <f>VLOOKUP($B771,G2.PL1!$C$10:$E$34,3,0)</f>
        <v>Omeprazole (dạng hạt bao tan trong ruột)</v>
      </c>
      <c r="E771" s="17" t="str">
        <f>VLOOKUP($B771,G2.PL1!$C$10:$F$34,4,0)</f>
        <v>20mg</v>
      </c>
      <c r="F771" s="17" t="str">
        <f>VLOOKUP($B771,G2.PL1!$C$10:$AF$35,5,0)</f>
        <v>Uống</v>
      </c>
      <c r="G771" s="17" t="str">
        <f>VLOOKUP($B771,G2.PL1!$C$10:$AF$35,6,0)</f>
        <v>Viên nang cứng</v>
      </c>
      <c r="H771" s="17" t="str">
        <f>VLOOKUP($B771,G2.PL1!$C$10:$AF$35,7,0)</f>
        <v>Hộp 10 vỉ x 10 viên</v>
      </c>
      <c r="I771" s="38" t="s">
        <v>13</v>
      </c>
      <c r="J771" s="17" t="str">
        <f>VLOOKUP($B771,G2.PL1!$C$10:$AF$35,9,0)</f>
        <v>36 tháng</v>
      </c>
      <c r="K771" s="17" t="str">
        <f>VLOOKUP($B771,G2.PL1!$C$10:$AF$35,10,0)</f>
        <v>VN-10166-10</v>
      </c>
      <c r="L771" s="17" t="str">
        <f>VLOOKUP($B771,G2.PL1!$C$10:$AF$35,11,0)</f>
        <v>Cadila Healthcare Ltd.</v>
      </c>
      <c r="M771" s="17" t="str">
        <f>VLOOKUP($B771,G2.PL1!$C$10:$AF$35,12,0)</f>
        <v>Ấn Độ</v>
      </c>
      <c r="N771" s="17" t="str">
        <f>VLOOKUP($B771,G2.PL1!$C$10:$AF$35,13,0)</f>
        <v>Viên</v>
      </c>
      <c r="O771" s="39">
        <v>12840</v>
      </c>
      <c r="P771" s="39">
        <v>12841</v>
      </c>
      <c r="Q771" s="39">
        <v>12841</v>
      </c>
      <c r="R771" s="39">
        <v>12841</v>
      </c>
      <c r="S771" s="40">
        <v>51363</v>
      </c>
      <c r="T771" s="19">
        <f>VLOOKUP($B771,G2.PL1!$C$10:$AF$35,17,0)</f>
        <v>215</v>
      </c>
      <c r="U771" s="18">
        <f t="shared" si="21"/>
        <v>11043045</v>
      </c>
      <c r="V771" s="19" t="str">
        <f>VLOOKUP($B771,G2.PL1!$C$10:$AF$35,30,0)</f>
        <v>Công ty Cổ phần Dược phẩm Thiết bị Y tế Hà Nội</v>
      </c>
      <c r="W771" s="17" t="s">
        <v>314</v>
      </c>
      <c r="X771" s="56" t="s">
        <v>312</v>
      </c>
      <c r="Y771" s="41" t="s">
        <v>315</v>
      </c>
      <c r="Z771" s="16"/>
      <c r="AA771" s="21" t="e">
        <f>VLOOKUP(W771,#REF!,2,0)</f>
        <v>#REF!</v>
      </c>
      <c r="AB771" s="16"/>
    </row>
    <row r="772" spans="1:28" ht="36">
      <c r="A772" s="38">
        <v>15</v>
      </c>
      <c r="B772" s="38" t="s">
        <v>39</v>
      </c>
      <c r="C772" s="17" t="str">
        <f>VLOOKUP(B772,G2.PL1!$C$10:$D$34,2,0)</f>
        <v>OCID</v>
      </c>
      <c r="D772" s="17" t="str">
        <f>VLOOKUP($B772,G2.PL1!$C$10:$E$34,3,0)</f>
        <v>Omeprazole (dạng hạt bao tan trong ruột)</v>
      </c>
      <c r="E772" s="17" t="str">
        <f>VLOOKUP($B772,G2.PL1!$C$10:$F$34,4,0)</f>
        <v>20mg</v>
      </c>
      <c r="F772" s="17" t="str">
        <f>VLOOKUP($B772,G2.PL1!$C$10:$AF$35,5,0)</f>
        <v>Uống</v>
      </c>
      <c r="G772" s="17" t="str">
        <f>VLOOKUP($B772,G2.PL1!$C$10:$AF$35,6,0)</f>
        <v>Viên nang cứng</v>
      </c>
      <c r="H772" s="17" t="str">
        <f>VLOOKUP($B772,G2.PL1!$C$10:$AF$35,7,0)</f>
        <v>Hộp 10 vỉ x 10 viên</v>
      </c>
      <c r="I772" s="38" t="s">
        <v>13</v>
      </c>
      <c r="J772" s="17" t="str">
        <f>VLOOKUP($B772,G2.PL1!$C$10:$AF$35,9,0)</f>
        <v>36 tháng</v>
      </c>
      <c r="K772" s="17" t="str">
        <f>VLOOKUP($B772,G2.PL1!$C$10:$AF$35,10,0)</f>
        <v>VN-10166-10</v>
      </c>
      <c r="L772" s="17" t="str">
        <f>VLOOKUP($B772,G2.PL1!$C$10:$AF$35,11,0)</f>
        <v>Cadila Healthcare Ltd.</v>
      </c>
      <c r="M772" s="17" t="str">
        <f>VLOOKUP($B772,G2.PL1!$C$10:$AF$35,12,0)</f>
        <v>Ấn Độ</v>
      </c>
      <c r="N772" s="17" t="str">
        <f>VLOOKUP($B772,G2.PL1!$C$10:$AF$35,13,0)</f>
        <v>Viên</v>
      </c>
      <c r="O772" s="39">
        <v>845</v>
      </c>
      <c r="P772" s="39">
        <v>845</v>
      </c>
      <c r="Q772" s="39">
        <v>845</v>
      </c>
      <c r="R772" s="39">
        <v>845</v>
      </c>
      <c r="S772" s="40">
        <v>3380</v>
      </c>
      <c r="T772" s="19">
        <f>VLOOKUP($B772,G2.PL1!$C$10:$AF$35,17,0)</f>
        <v>215</v>
      </c>
      <c r="U772" s="18">
        <f t="shared" si="21"/>
        <v>726700</v>
      </c>
      <c r="V772" s="19" t="str">
        <f>VLOOKUP($B772,G2.PL1!$C$10:$AF$35,30,0)</f>
        <v>Công ty Cổ phần Dược phẩm Thiết bị Y tế Hà Nội</v>
      </c>
      <c r="W772" s="17" t="s">
        <v>805</v>
      </c>
      <c r="X772" s="56" t="s">
        <v>312</v>
      </c>
      <c r="Y772" s="41" t="s">
        <v>806</v>
      </c>
      <c r="Z772" s="16"/>
      <c r="AA772" s="21" t="e">
        <f>VLOOKUP(W772,#REF!,2,0)</f>
        <v>#REF!</v>
      </c>
      <c r="AB772" s="16"/>
    </row>
    <row r="773" spans="1:28" ht="36">
      <c r="A773" s="38">
        <v>15</v>
      </c>
      <c r="B773" s="38" t="s">
        <v>39</v>
      </c>
      <c r="C773" s="17" t="str">
        <f>VLOOKUP(B773,G2.PL1!$C$10:$D$34,2,0)</f>
        <v>OCID</v>
      </c>
      <c r="D773" s="17" t="str">
        <f>VLOOKUP($B773,G2.PL1!$C$10:$E$34,3,0)</f>
        <v>Omeprazole (dạng hạt bao tan trong ruột)</v>
      </c>
      <c r="E773" s="17" t="str">
        <f>VLOOKUP($B773,G2.PL1!$C$10:$F$34,4,0)</f>
        <v>20mg</v>
      </c>
      <c r="F773" s="17" t="str">
        <f>VLOOKUP($B773,G2.PL1!$C$10:$AF$35,5,0)</f>
        <v>Uống</v>
      </c>
      <c r="G773" s="17" t="str">
        <f>VLOOKUP($B773,G2.PL1!$C$10:$AF$35,6,0)</f>
        <v>Viên nang cứng</v>
      </c>
      <c r="H773" s="17" t="str">
        <f>VLOOKUP($B773,G2.PL1!$C$10:$AF$35,7,0)</f>
        <v>Hộp 10 vỉ x 10 viên</v>
      </c>
      <c r="I773" s="38" t="s">
        <v>13</v>
      </c>
      <c r="J773" s="17" t="str">
        <f>VLOOKUP($B773,G2.PL1!$C$10:$AF$35,9,0)</f>
        <v>36 tháng</v>
      </c>
      <c r="K773" s="17" t="str">
        <f>VLOOKUP($B773,G2.PL1!$C$10:$AF$35,10,0)</f>
        <v>VN-10166-10</v>
      </c>
      <c r="L773" s="17" t="str">
        <f>VLOOKUP($B773,G2.PL1!$C$10:$AF$35,11,0)</f>
        <v>Cadila Healthcare Ltd.</v>
      </c>
      <c r="M773" s="17" t="str">
        <f>VLOOKUP($B773,G2.PL1!$C$10:$AF$35,12,0)</f>
        <v>Ấn Độ</v>
      </c>
      <c r="N773" s="17" t="str">
        <f>VLOOKUP($B773,G2.PL1!$C$10:$AF$35,13,0)</f>
        <v>Viên</v>
      </c>
      <c r="O773" s="39">
        <v>33000</v>
      </c>
      <c r="P773" s="39">
        <v>33000</v>
      </c>
      <c r="Q773" s="39">
        <v>33000</v>
      </c>
      <c r="R773" s="39">
        <v>33000</v>
      </c>
      <c r="S773" s="40">
        <v>132000</v>
      </c>
      <c r="T773" s="19">
        <f>VLOOKUP($B773,G2.PL1!$C$10:$AF$35,17,0)</f>
        <v>215</v>
      </c>
      <c r="U773" s="18">
        <f t="shared" si="21"/>
        <v>28380000</v>
      </c>
      <c r="V773" s="19" t="str">
        <f>VLOOKUP($B773,G2.PL1!$C$10:$AF$35,30,0)</f>
        <v>Công ty Cổ phần Dược phẩm Thiết bị Y tế Hà Nội</v>
      </c>
      <c r="W773" s="17" t="s">
        <v>318</v>
      </c>
      <c r="X773" s="56" t="s">
        <v>312</v>
      </c>
      <c r="Y773" s="41" t="s">
        <v>319</v>
      </c>
      <c r="Z773" s="16"/>
      <c r="AA773" s="21" t="e">
        <f>VLOOKUP(W773,#REF!,2,0)</f>
        <v>#REF!</v>
      </c>
      <c r="AB773" s="16"/>
    </row>
    <row r="774" spans="1:28" ht="36">
      <c r="A774" s="38">
        <v>15</v>
      </c>
      <c r="B774" s="38" t="s">
        <v>39</v>
      </c>
      <c r="C774" s="17" t="str">
        <f>VLOOKUP(B774,G2.PL1!$C$10:$D$34,2,0)</f>
        <v>OCID</v>
      </c>
      <c r="D774" s="17" t="str">
        <f>VLOOKUP($B774,G2.PL1!$C$10:$E$34,3,0)</f>
        <v>Omeprazole (dạng hạt bao tan trong ruột)</v>
      </c>
      <c r="E774" s="17" t="str">
        <f>VLOOKUP($B774,G2.PL1!$C$10:$F$34,4,0)</f>
        <v>20mg</v>
      </c>
      <c r="F774" s="17" t="str">
        <f>VLOOKUP($B774,G2.PL1!$C$10:$AF$35,5,0)</f>
        <v>Uống</v>
      </c>
      <c r="G774" s="17" t="str">
        <f>VLOOKUP($B774,G2.PL1!$C$10:$AF$35,6,0)</f>
        <v>Viên nang cứng</v>
      </c>
      <c r="H774" s="17" t="str">
        <f>VLOOKUP($B774,G2.PL1!$C$10:$AF$35,7,0)</f>
        <v>Hộp 10 vỉ x 10 viên</v>
      </c>
      <c r="I774" s="38" t="s">
        <v>13</v>
      </c>
      <c r="J774" s="17" t="str">
        <f>VLOOKUP($B774,G2.PL1!$C$10:$AF$35,9,0)</f>
        <v>36 tháng</v>
      </c>
      <c r="K774" s="17" t="str">
        <f>VLOOKUP($B774,G2.PL1!$C$10:$AF$35,10,0)</f>
        <v>VN-10166-10</v>
      </c>
      <c r="L774" s="17" t="str">
        <f>VLOOKUP($B774,G2.PL1!$C$10:$AF$35,11,0)</f>
        <v>Cadila Healthcare Ltd.</v>
      </c>
      <c r="M774" s="17" t="str">
        <f>VLOOKUP($B774,G2.PL1!$C$10:$AF$35,12,0)</f>
        <v>Ấn Độ</v>
      </c>
      <c r="N774" s="17" t="str">
        <f>VLOOKUP($B774,G2.PL1!$C$10:$AF$35,13,0)</f>
        <v>Viên</v>
      </c>
      <c r="O774" s="39">
        <v>1800</v>
      </c>
      <c r="P774" s="39">
        <v>1800</v>
      </c>
      <c r="Q774" s="39">
        <v>1800</v>
      </c>
      <c r="R774" s="39">
        <v>1800</v>
      </c>
      <c r="S774" s="40">
        <v>7200</v>
      </c>
      <c r="T774" s="19">
        <f>VLOOKUP($B774,G2.PL1!$C$10:$AF$35,17,0)</f>
        <v>215</v>
      </c>
      <c r="U774" s="18">
        <f t="shared" si="21"/>
        <v>1548000</v>
      </c>
      <c r="V774" s="19" t="str">
        <f>VLOOKUP($B774,G2.PL1!$C$10:$AF$35,30,0)</f>
        <v>Công ty Cổ phần Dược phẩm Thiết bị Y tế Hà Nội</v>
      </c>
      <c r="W774" s="17" t="s">
        <v>332</v>
      </c>
      <c r="X774" s="56" t="s">
        <v>312</v>
      </c>
      <c r="Y774" s="41" t="s">
        <v>334</v>
      </c>
      <c r="Z774" s="16"/>
      <c r="AA774" s="21" t="e">
        <f>VLOOKUP(W774,#REF!,2,0)</f>
        <v>#REF!</v>
      </c>
      <c r="AB774" s="16"/>
    </row>
    <row r="775" spans="1:28" ht="36">
      <c r="A775" s="38">
        <v>15</v>
      </c>
      <c r="B775" s="38" t="s">
        <v>39</v>
      </c>
      <c r="C775" s="17" t="str">
        <f>VLOOKUP(B775,G2.PL1!$C$10:$D$34,2,0)</f>
        <v>OCID</v>
      </c>
      <c r="D775" s="17" t="str">
        <f>VLOOKUP($B775,G2.PL1!$C$10:$E$34,3,0)</f>
        <v>Omeprazole (dạng hạt bao tan trong ruột)</v>
      </c>
      <c r="E775" s="17" t="str">
        <f>VLOOKUP($B775,G2.PL1!$C$10:$F$34,4,0)</f>
        <v>20mg</v>
      </c>
      <c r="F775" s="17" t="str">
        <f>VLOOKUP($B775,G2.PL1!$C$10:$AF$35,5,0)</f>
        <v>Uống</v>
      </c>
      <c r="G775" s="17" t="str">
        <f>VLOOKUP($B775,G2.PL1!$C$10:$AF$35,6,0)</f>
        <v>Viên nang cứng</v>
      </c>
      <c r="H775" s="17" t="str">
        <f>VLOOKUP($B775,G2.PL1!$C$10:$AF$35,7,0)</f>
        <v>Hộp 10 vỉ x 10 viên</v>
      </c>
      <c r="I775" s="38" t="s">
        <v>13</v>
      </c>
      <c r="J775" s="17" t="str">
        <f>VLOOKUP($B775,G2.PL1!$C$10:$AF$35,9,0)</f>
        <v>36 tháng</v>
      </c>
      <c r="K775" s="17" t="str">
        <f>VLOOKUP($B775,G2.PL1!$C$10:$AF$35,10,0)</f>
        <v>VN-10166-10</v>
      </c>
      <c r="L775" s="17" t="str">
        <f>VLOOKUP($B775,G2.PL1!$C$10:$AF$35,11,0)</f>
        <v>Cadila Healthcare Ltd.</v>
      </c>
      <c r="M775" s="17" t="str">
        <f>VLOOKUP($B775,G2.PL1!$C$10:$AF$35,12,0)</f>
        <v>Ấn Độ</v>
      </c>
      <c r="N775" s="17" t="str">
        <f>VLOOKUP($B775,G2.PL1!$C$10:$AF$35,13,0)</f>
        <v>Viên</v>
      </c>
      <c r="O775" s="39">
        <v>98</v>
      </c>
      <c r="P775" s="39">
        <v>98</v>
      </c>
      <c r="Q775" s="39">
        <v>98</v>
      </c>
      <c r="R775" s="39">
        <v>98</v>
      </c>
      <c r="S775" s="40">
        <v>392</v>
      </c>
      <c r="T775" s="19">
        <f>VLOOKUP($B775,G2.PL1!$C$10:$AF$35,17,0)</f>
        <v>215</v>
      </c>
      <c r="U775" s="18">
        <f t="shared" si="21"/>
        <v>84280</v>
      </c>
      <c r="V775" s="19" t="str">
        <f>VLOOKUP($B775,G2.PL1!$C$10:$AF$35,30,0)</f>
        <v>Công ty Cổ phần Dược phẩm Thiết bị Y tế Hà Nội</v>
      </c>
      <c r="W775" s="17" t="s">
        <v>413</v>
      </c>
      <c r="X775" s="56" t="s">
        <v>312</v>
      </c>
      <c r="Y775" s="41" t="s">
        <v>414</v>
      </c>
      <c r="Z775" s="16"/>
      <c r="AA775" s="21" t="e">
        <f>VLOOKUP(W775,#REF!,2,0)</f>
        <v>#REF!</v>
      </c>
      <c r="AB775" s="16"/>
    </row>
    <row r="776" spans="1:28" ht="36">
      <c r="A776" s="38">
        <v>15</v>
      </c>
      <c r="B776" s="38" t="s">
        <v>39</v>
      </c>
      <c r="C776" s="17" t="str">
        <f>VLOOKUP(B776,G2.PL1!$C$10:$D$34,2,0)</f>
        <v>OCID</v>
      </c>
      <c r="D776" s="17" t="str">
        <f>VLOOKUP($B776,G2.PL1!$C$10:$E$34,3,0)</f>
        <v>Omeprazole (dạng hạt bao tan trong ruột)</v>
      </c>
      <c r="E776" s="17" t="str">
        <f>VLOOKUP($B776,G2.PL1!$C$10:$F$34,4,0)</f>
        <v>20mg</v>
      </c>
      <c r="F776" s="17" t="str">
        <f>VLOOKUP($B776,G2.PL1!$C$10:$AF$35,5,0)</f>
        <v>Uống</v>
      </c>
      <c r="G776" s="17" t="str">
        <f>VLOOKUP($B776,G2.PL1!$C$10:$AF$35,6,0)</f>
        <v>Viên nang cứng</v>
      </c>
      <c r="H776" s="17" t="str">
        <f>VLOOKUP($B776,G2.PL1!$C$10:$AF$35,7,0)</f>
        <v>Hộp 10 vỉ x 10 viên</v>
      </c>
      <c r="I776" s="38" t="s">
        <v>13</v>
      </c>
      <c r="J776" s="17" t="str">
        <f>VLOOKUP($B776,G2.PL1!$C$10:$AF$35,9,0)</f>
        <v>36 tháng</v>
      </c>
      <c r="K776" s="17" t="str">
        <f>VLOOKUP($B776,G2.PL1!$C$10:$AF$35,10,0)</f>
        <v>VN-10166-10</v>
      </c>
      <c r="L776" s="17" t="str">
        <f>VLOOKUP($B776,G2.PL1!$C$10:$AF$35,11,0)</f>
        <v>Cadila Healthcare Ltd.</v>
      </c>
      <c r="M776" s="17" t="str">
        <f>VLOOKUP($B776,G2.PL1!$C$10:$AF$35,12,0)</f>
        <v>Ấn Độ</v>
      </c>
      <c r="N776" s="17" t="str">
        <f>VLOOKUP($B776,G2.PL1!$C$10:$AF$35,13,0)</f>
        <v>Viên</v>
      </c>
      <c r="O776" s="39">
        <v>1200</v>
      </c>
      <c r="P776" s="39">
        <v>1200</v>
      </c>
      <c r="Q776" s="39">
        <v>1200</v>
      </c>
      <c r="R776" s="39">
        <v>1200</v>
      </c>
      <c r="S776" s="40">
        <v>4800</v>
      </c>
      <c r="T776" s="19">
        <f>VLOOKUP($B776,G2.PL1!$C$10:$AF$35,17,0)</f>
        <v>215</v>
      </c>
      <c r="U776" s="18">
        <f t="shared" si="21"/>
        <v>1032000</v>
      </c>
      <c r="V776" s="19" t="str">
        <f>VLOOKUP($B776,G2.PL1!$C$10:$AF$35,30,0)</f>
        <v>Công ty Cổ phần Dược phẩm Thiết bị Y tế Hà Nội</v>
      </c>
      <c r="W776" s="17" t="s">
        <v>390</v>
      </c>
      <c r="X776" s="56" t="s">
        <v>312</v>
      </c>
      <c r="Y776" s="41" t="s">
        <v>391</v>
      </c>
      <c r="Z776" s="16"/>
      <c r="AA776" s="21" t="e">
        <f>VLOOKUP(W776,#REF!,2,0)</f>
        <v>#REF!</v>
      </c>
      <c r="AB776" s="16"/>
    </row>
    <row r="777" spans="1:28" ht="36">
      <c r="A777" s="38">
        <v>15</v>
      </c>
      <c r="B777" s="38" t="s">
        <v>39</v>
      </c>
      <c r="C777" s="17" t="str">
        <f>VLOOKUP(B777,G2.PL1!$C$10:$D$34,2,0)</f>
        <v>OCID</v>
      </c>
      <c r="D777" s="17" t="str">
        <f>VLOOKUP($B777,G2.PL1!$C$10:$E$34,3,0)</f>
        <v>Omeprazole (dạng hạt bao tan trong ruột)</v>
      </c>
      <c r="E777" s="17" t="str">
        <f>VLOOKUP($B777,G2.PL1!$C$10:$F$34,4,0)</f>
        <v>20mg</v>
      </c>
      <c r="F777" s="17" t="str">
        <f>VLOOKUP($B777,G2.PL1!$C$10:$AF$35,5,0)</f>
        <v>Uống</v>
      </c>
      <c r="G777" s="17" t="str">
        <f>VLOOKUP($B777,G2.PL1!$C$10:$AF$35,6,0)</f>
        <v>Viên nang cứng</v>
      </c>
      <c r="H777" s="17" t="str">
        <f>VLOOKUP($B777,G2.PL1!$C$10:$AF$35,7,0)</f>
        <v>Hộp 10 vỉ x 10 viên</v>
      </c>
      <c r="I777" s="38" t="s">
        <v>13</v>
      </c>
      <c r="J777" s="17" t="str">
        <f>VLOOKUP($B777,G2.PL1!$C$10:$AF$35,9,0)</f>
        <v>36 tháng</v>
      </c>
      <c r="K777" s="17" t="str">
        <f>VLOOKUP($B777,G2.PL1!$C$10:$AF$35,10,0)</f>
        <v>VN-10166-10</v>
      </c>
      <c r="L777" s="17" t="str">
        <f>VLOOKUP($B777,G2.PL1!$C$10:$AF$35,11,0)</f>
        <v>Cadila Healthcare Ltd.</v>
      </c>
      <c r="M777" s="17" t="str">
        <f>VLOOKUP($B777,G2.PL1!$C$10:$AF$35,12,0)</f>
        <v>Ấn Độ</v>
      </c>
      <c r="N777" s="17" t="str">
        <f>VLOOKUP($B777,G2.PL1!$C$10:$AF$35,13,0)</f>
        <v>Viên</v>
      </c>
      <c r="O777" s="39">
        <v>625</v>
      </c>
      <c r="P777" s="39">
        <v>625</v>
      </c>
      <c r="Q777" s="39">
        <v>625</v>
      </c>
      <c r="R777" s="39">
        <v>625</v>
      </c>
      <c r="S777" s="40">
        <v>2500</v>
      </c>
      <c r="T777" s="19">
        <f>VLOOKUP($B777,G2.PL1!$C$10:$AF$35,17,0)</f>
        <v>215</v>
      </c>
      <c r="U777" s="18">
        <f t="shared" si="21"/>
        <v>537500</v>
      </c>
      <c r="V777" s="19" t="str">
        <f>VLOOKUP($B777,G2.PL1!$C$10:$AF$35,30,0)</f>
        <v>Công ty Cổ phần Dược phẩm Thiết bị Y tế Hà Nội</v>
      </c>
      <c r="W777" s="17" t="s">
        <v>807</v>
      </c>
      <c r="X777" s="56" t="s">
        <v>290</v>
      </c>
      <c r="Y777" s="41">
        <v>66024</v>
      </c>
      <c r="Z777" s="16"/>
      <c r="AA777" s="21" t="e">
        <f>VLOOKUP(W777,#REF!,2,0)</f>
        <v>#REF!</v>
      </c>
      <c r="AB777" s="16"/>
    </row>
    <row r="778" spans="1:28" ht="36">
      <c r="A778" s="38">
        <v>15</v>
      </c>
      <c r="B778" s="38" t="s">
        <v>39</v>
      </c>
      <c r="C778" s="17" t="str">
        <f>VLOOKUP(B778,G2.PL1!$C$10:$D$34,2,0)</f>
        <v>OCID</v>
      </c>
      <c r="D778" s="17" t="str">
        <f>VLOOKUP($B778,G2.PL1!$C$10:$E$34,3,0)</f>
        <v>Omeprazole (dạng hạt bao tan trong ruột)</v>
      </c>
      <c r="E778" s="17" t="str">
        <f>VLOOKUP($B778,G2.PL1!$C$10:$F$34,4,0)</f>
        <v>20mg</v>
      </c>
      <c r="F778" s="17" t="str">
        <f>VLOOKUP($B778,G2.PL1!$C$10:$AF$35,5,0)</f>
        <v>Uống</v>
      </c>
      <c r="G778" s="17" t="str">
        <f>VLOOKUP($B778,G2.PL1!$C$10:$AF$35,6,0)</f>
        <v>Viên nang cứng</v>
      </c>
      <c r="H778" s="17" t="str">
        <f>VLOOKUP($B778,G2.PL1!$C$10:$AF$35,7,0)</f>
        <v>Hộp 10 vỉ x 10 viên</v>
      </c>
      <c r="I778" s="38" t="s">
        <v>13</v>
      </c>
      <c r="J778" s="17" t="str">
        <f>VLOOKUP($B778,G2.PL1!$C$10:$AF$35,9,0)</f>
        <v>36 tháng</v>
      </c>
      <c r="K778" s="17" t="str">
        <f>VLOOKUP($B778,G2.PL1!$C$10:$AF$35,10,0)</f>
        <v>VN-10166-10</v>
      </c>
      <c r="L778" s="17" t="str">
        <f>VLOOKUP($B778,G2.PL1!$C$10:$AF$35,11,0)</f>
        <v>Cadila Healthcare Ltd.</v>
      </c>
      <c r="M778" s="17" t="str">
        <f>VLOOKUP($B778,G2.PL1!$C$10:$AF$35,12,0)</f>
        <v>Ấn Độ</v>
      </c>
      <c r="N778" s="17" t="str">
        <f>VLOOKUP($B778,G2.PL1!$C$10:$AF$35,13,0)</f>
        <v>Viên</v>
      </c>
      <c r="O778" s="39">
        <v>6800</v>
      </c>
      <c r="P778" s="39">
        <v>6800</v>
      </c>
      <c r="Q778" s="39">
        <v>6800</v>
      </c>
      <c r="R778" s="39">
        <v>6800</v>
      </c>
      <c r="S778" s="40">
        <v>27200</v>
      </c>
      <c r="T778" s="19">
        <f>VLOOKUP($B778,G2.PL1!$C$10:$AF$35,17,0)</f>
        <v>215</v>
      </c>
      <c r="U778" s="18">
        <f t="shared" si="21"/>
        <v>5848000</v>
      </c>
      <c r="V778" s="19" t="str">
        <f>VLOOKUP($B778,G2.PL1!$C$10:$AF$35,30,0)</f>
        <v>Công ty Cổ phần Dược phẩm Thiết bị Y tế Hà Nội</v>
      </c>
      <c r="W778" s="17" t="s">
        <v>419</v>
      </c>
      <c r="X778" s="56" t="s">
        <v>290</v>
      </c>
      <c r="Y778" s="41" t="s">
        <v>420</v>
      </c>
      <c r="Z778" s="16"/>
      <c r="AA778" s="21" t="e">
        <f>VLOOKUP(W778,#REF!,2,0)</f>
        <v>#REF!</v>
      </c>
      <c r="AB778" s="16"/>
    </row>
    <row r="779" spans="1:28" ht="36">
      <c r="A779" s="38">
        <v>15</v>
      </c>
      <c r="B779" s="38" t="s">
        <v>39</v>
      </c>
      <c r="C779" s="17" t="str">
        <f>VLOOKUP(B779,G2.PL1!$C$10:$D$34,2,0)</f>
        <v>OCID</v>
      </c>
      <c r="D779" s="17" t="str">
        <f>VLOOKUP($B779,G2.PL1!$C$10:$E$34,3,0)</f>
        <v>Omeprazole (dạng hạt bao tan trong ruột)</v>
      </c>
      <c r="E779" s="17" t="str">
        <f>VLOOKUP($B779,G2.PL1!$C$10:$F$34,4,0)</f>
        <v>20mg</v>
      </c>
      <c r="F779" s="17" t="str">
        <f>VLOOKUP($B779,G2.PL1!$C$10:$AF$35,5,0)</f>
        <v>Uống</v>
      </c>
      <c r="G779" s="17" t="str">
        <f>VLOOKUP($B779,G2.PL1!$C$10:$AF$35,6,0)</f>
        <v>Viên nang cứng</v>
      </c>
      <c r="H779" s="17" t="str">
        <f>VLOOKUP($B779,G2.PL1!$C$10:$AF$35,7,0)</f>
        <v>Hộp 10 vỉ x 10 viên</v>
      </c>
      <c r="I779" s="38" t="s">
        <v>13</v>
      </c>
      <c r="J779" s="17" t="str">
        <f>VLOOKUP($B779,G2.PL1!$C$10:$AF$35,9,0)</f>
        <v>36 tháng</v>
      </c>
      <c r="K779" s="17" t="str">
        <f>VLOOKUP($B779,G2.PL1!$C$10:$AF$35,10,0)</f>
        <v>VN-10166-10</v>
      </c>
      <c r="L779" s="17" t="str">
        <f>VLOOKUP($B779,G2.PL1!$C$10:$AF$35,11,0)</f>
        <v>Cadila Healthcare Ltd.</v>
      </c>
      <c r="M779" s="17" t="str">
        <f>VLOOKUP($B779,G2.PL1!$C$10:$AF$35,12,0)</f>
        <v>Ấn Độ</v>
      </c>
      <c r="N779" s="17" t="str">
        <f>VLOOKUP($B779,G2.PL1!$C$10:$AF$35,13,0)</f>
        <v>Viên</v>
      </c>
      <c r="O779" s="39">
        <v>6250</v>
      </c>
      <c r="P779" s="39">
        <v>6250</v>
      </c>
      <c r="Q779" s="39">
        <v>6250</v>
      </c>
      <c r="R779" s="39">
        <v>6250</v>
      </c>
      <c r="S779" s="40">
        <v>25000</v>
      </c>
      <c r="T779" s="19">
        <f>VLOOKUP($B779,G2.PL1!$C$10:$AF$35,17,0)</f>
        <v>215</v>
      </c>
      <c r="U779" s="18">
        <f t="shared" si="21"/>
        <v>5375000</v>
      </c>
      <c r="V779" s="19" t="str">
        <f>VLOOKUP($B779,G2.PL1!$C$10:$AF$35,30,0)</f>
        <v>Công ty Cổ phần Dược phẩm Thiết bị Y tế Hà Nội</v>
      </c>
      <c r="W779" s="17" t="s">
        <v>422</v>
      </c>
      <c r="X779" s="56" t="s">
        <v>290</v>
      </c>
      <c r="Y779" s="41" t="s">
        <v>423</v>
      </c>
      <c r="Z779" s="16"/>
      <c r="AA779" s="21" t="e">
        <f>VLOOKUP(W779,#REF!,2,0)</f>
        <v>#REF!</v>
      </c>
      <c r="AB779" s="16"/>
    </row>
    <row r="780" spans="1:28" ht="36">
      <c r="A780" s="38">
        <v>15</v>
      </c>
      <c r="B780" s="38" t="s">
        <v>39</v>
      </c>
      <c r="C780" s="17" t="str">
        <f>VLOOKUP(B780,G2.PL1!$C$10:$D$34,2,0)</f>
        <v>OCID</v>
      </c>
      <c r="D780" s="17" t="str">
        <f>VLOOKUP($B780,G2.PL1!$C$10:$E$34,3,0)</f>
        <v>Omeprazole (dạng hạt bao tan trong ruột)</v>
      </c>
      <c r="E780" s="17" t="str">
        <f>VLOOKUP($B780,G2.PL1!$C$10:$F$34,4,0)</f>
        <v>20mg</v>
      </c>
      <c r="F780" s="17" t="str">
        <f>VLOOKUP($B780,G2.PL1!$C$10:$AF$35,5,0)</f>
        <v>Uống</v>
      </c>
      <c r="G780" s="17" t="str">
        <f>VLOOKUP($B780,G2.PL1!$C$10:$AF$35,6,0)</f>
        <v>Viên nang cứng</v>
      </c>
      <c r="H780" s="17" t="str">
        <f>VLOOKUP($B780,G2.PL1!$C$10:$AF$35,7,0)</f>
        <v>Hộp 10 vỉ x 10 viên</v>
      </c>
      <c r="I780" s="38" t="s">
        <v>13</v>
      </c>
      <c r="J780" s="17" t="str">
        <f>VLOOKUP($B780,G2.PL1!$C$10:$AF$35,9,0)</f>
        <v>36 tháng</v>
      </c>
      <c r="K780" s="17" t="str">
        <f>VLOOKUP($B780,G2.PL1!$C$10:$AF$35,10,0)</f>
        <v>VN-10166-10</v>
      </c>
      <c r="L780" s="17" t="str">
        <f>VLOOKUP($B780,G2.PL1!$C$10:$AF$35,11,0)</f>
        <v>Cadila Healthcare Ltd.</v>
      </c>
      <c r="M780" s="17" t="str">
        <f>VLOOKUP($B780,G2.PL1!$C$10:$AF$35,12,0)</f>
        <v>Ấn Độ</v>
      </c>
      <c r="N780" s="17" t="str">
        <f>VLOOKUP($B780,G2.PL1!$C$10:$AF$35,13,0)</f>
        <v>Viên</v>
      </c>
      <c r="O780" s="39">
        <v>5000</v>
      </c>
      <c r="P780" s="39">
        <v>5000</v>
      </c>
      <c r="Q780" s="39">
        <v>5000</v>
      </c>
      <c r="R780" s="39">
        <v>5000</v>
      </c>
      <c r="S780" s="40">
        <v>20000</v>
      </c>
      <c r="T780" s="19">
        <f>VLOOKUP($B780,G2.PL1!$C$10:$AF$35,17,0)</f>
        <v>215</v>
      </c>
      <c r="U780" s="18">
        <f t="shared" si="21"/>
        <v>4300000</v>
      </c>
      <c r="V780" s="19" t="str">
        <f>VLOOKUP($B780,G2.PL1!$C$10:$AF$35,30,0)</f>
        <v>Công ty Cổ phần Dược phẩm Thiết bị Y tế Hà Nội</v>
      </c>
      <c r="W780" s="17" t="s">
        <v>611</v>
      </c>
      <c r="X780" s="56" t="s">
        <v>290</v>
      </c>
      <c r="Y780" s="41" t="s">
        <v>612</v>
      </c>
      <c r="Z780" s="16"/>
      <c r="AA780" s="21" t="e">
        <f>VLOOKUP(W780,#REF!,2,0)</f>
        <v>#REF!</v>
      </c>
      <c r="AB780" s="16"/>
    </row>
    <row r="781" spans="1:28" ht="36">
      <c r="A781" s="38">
        <v>15</v>
      </c>
      <c r="B781" s="38" t="s">
        <v>39</v>
      </c>
      <c r="C781" s="17" t="str">
        <f>VLOOKUP(B781,G2.PL1!$C$10:$D$34,2,0)</f>
        <v>OCID</v>
      </c>
      <c r="D781" s="17" t="str">
        <f>VLOOKUP($B781,G2.PL1!$C$10:$E$34,3,0)</f>
        <v>Omeprazole (dạng hạt bao tan trong ruột)</v>
      </c>
      <c r="E781" s="17" t="str">
        <f>VLOOKUP($B781,G2.PL1!$C$10:$F$34,4,0)</f>
        <v>20mg</v>
      </c>
      <c r="F781" s="17" t="str">
        <f>VLOOKUP($B781,G2.PL1!$C$10:$AF$35,5,0)</f>
        <v>Uống</v>
      </c>
      <c r="G781" s="17" t="str">
        <f>VLOOKUP($B781,G2.PL1!$C$10:$AF$35,6,0)</f>
        <v>Viên nang cứng</v>
      </c>
      <c r="H781" s="17" t="str">
        <f>VLOOKUP($B781,G2.PL1!$C$10:$AF$35,7,0)</f>
        <v>Hộp 10 vỉ x 10 viên</v>
      </c>
      <c r="I781" s="38" t="s">
        <v>13</v>
      </c>
      <c r="J781" s="17" t="str">
        <f>VLOOKUP($B781,G2.PL1!$C$10:$AF$35,9,0)</f>
        <v>36 tháng</v>
      </c>
      <c r="K781" s="17" t="str">
        <f>VLOOKUP($B781,G2.PL1!$C$10:$AF$35,10,0)</f>
        <v>VN-10166-10</v>
      </c>
      <c r="L781" s="17" t="str">
        <f>VLOOKUP($B781,G2.PL1!$C$10:$AF$35,11,0)</f>
        <v>Cadila Healthcare Ltd.</v>
      </c>
      <c r="M781" s="17" t="str">
        <f>VLOOKUP($B781,G2.PL1!$C$10:$AF$35,12,0)</f>
        <v>Ấn Độ</v>
      </c>
      <c r="N781" s="17" t="str">
        <f>VLOOKUP($B781,G2.PL1!$C$10:$AF$35,13,0)</f>
        <v>Viên</v>
      </c>
      <c r="O781" s="39">
        <v>7500</v>
      </c>
      <c r="P781" s="39">
        <v>7500</v>
      </c>
      <c r="Q781" s="39">
        <v>7500</v>
      </c>
      <c r="R781" s="39">
        <v>7500</v>
      </c>
      <c r="S781" s="40">
        <v>30000</v>
      </c>
      <c r="T781" s="19">
        <f>VLOOKUP($B781,G2.PL1!$C$10:$AF$35,17,0)</f>
        <v>215</v>
      </c>
      <c r="U781" s="18">
        <f t="shared" si="21"/>
        <v>6450000</v>
      </c>
      <c r="V781" s="19" t="str">
        <f>VLOOKUP($B781,G2.PL1!$C$10:$AF$35,30,0)</f>
        <v>Công ty Cổ phần Dược phẩm Thiết bị Y tế Hà Nội</v>
      </c>
      <c r="W781" s="17" t="s">
        <v>382</v>
      </c>
      <c r="X781" s="56" t="s">
        <v>290</v>
      </c>
      <c r="Y781" s="41" t="s">
        <v>383</v>
      </c>
      <c r="Z781" s="16"/>
      <c r="AA781" s="21" t="e">
        <f>VLOOKUP(W781,#REF!,2,0)</f>
        <v>#REF!</v>
      </c>
      <c r="AB781" s="16"/>
    </row>
    <row r="782" spans="1:28" ht="36">
      <c r="A782" s="38">
        <v>15</v>
      </c>
      <c r="B782" s="38" t="s">
        <v>39</v>
      </c>
      <c r="C782" s="17" t="str">
        <f>VLOOKUP(B782,G2.PL1!$C$10:$D$34,2,0)</f>
        <v>OCID</v>
      </c>
      <c r="D782" s="17" t="str">
        <f>VLOOKUP($B782,G2.PL1!$C$10:$E$34,3,0)</f>
        <v>Omeprazole (dạng hạt bao tan trong ruột)</v>
      </c>
      <c r="E782" s="17" t="str">
        <f>VLOOKUP($B782,G2.PL1!$C$10:$F$34,4,0)</f>
        <v>20mg</v>
      </c>
      <c r="F782" s="17" t="str">
        <f>VLOOKUP($B782,G2.PL1!$C$10:$AF$35,5,0)</f>
        <v>Uống</v>
      </c>
      <c r="G782" s="17" t="str">
        <f>VLOOKUP($B782,G2.PL1!$C$10:$AF$35,6,0)</f>
        <v>Viên nang cứng</v>
      </c>
      <c r="H782" s="17" t="str">
        <f>VLOOKUP($B782,G2.PL1!$C$10:$AF$35,7,0)</f>
        <v>Hộp 10 vỉ x 10 viên</v>
      </c>
      <c r="I782" s="38" t="s">
        <v>13</v>
      </c>
      <c r="J782" s="17" t="str">
        <f>VLOOKUP($B782,G2.PL1!$C$10:$AF$35,9,0)</f>
        <v>36 tháng</v>
      </c>
      <c r="K782" s="17" t="str">
        <f>VLOOKUP($B782,G2.PL1!$C$10:$AF$35,10,0)</f>
        <v>VN-10166-10</v>
      </c>
      <c r="L782" s="17" t="str">
        <f>VLOOKUP($B782,G2.PL1!$C$10:$AF$35,11,0)</f>
        <v>Cadila Healthcare Ltd.</v>
      </c>
      <c r="M782" s="17" t="str">
        <f>VLOOKUP($B782,G2.PL1!$C$10:$AF$35,12,0)</f>
        <v>Ấn Độ</v>
      </c>
      <c r="N782" s="17" t="str">
        <f>VLOOKUP($B782,G2.PL1!$C$10:$AF$35,13,0)</f>
        <v>Viên</v>
      </c>
      <c r="O782" s="39">
        <v>6200</v>
      </c>
      <c r="P782" s="39">
        <v>6200</v>
      </c>
      <c r="Q782" s="39">
        <v>6300</v>
      </c>
      <c r="R782" s="39">
        <v>6300</v>
      </c>
      <c r="S782" s="40">
        <v>25000</v>
      </c>
      <c r="T782" s="19">
        <f>VLOOKUP($B782,G2.PL1!$C$10:$AF$35,17,0)</f>
        <v>215</v>
      </c>
      <c r="U782" s="18">
        <f t="shared" si="21"/>
        <v>5375000</v>
      </c>
      <c r="V782" s="19" t="str">
        <f>VLOOKUP($B782,G2.PL1!$C$10:$AF$35,30,0)</f>
        <v>Công ty Cổ phần Dược phẩm Thiết bị Y tế Hà Nội</v>
      </c>
      <c r="W782" s="17" t="s">
        <v>426</v>
      </c>
      <c r="X782" s="56" t="s">
        <v>290</v>
      </c>
      <c r="Y782" s="41" t="s">
        <v>427</v>
      </c>
      <c r="Z782" s="16"/>
      <c r="AA782" s="21" t="e">
        <f>VLOOKUP(W782,#REF!,2,0)</f>
        <v>#REF!</v>
      </c>
      <c r="AB782" s="16"/>
    </row>
    <row r="783" spans="1:28" ht="36">
      <c r="A783" s="38">
        <v>15</v>
      </c>
      <c r="B783" s="38" t="s">
        <v>39</v>
      </c>
      <c r="C783" s="17" t="str">
        <f>VLOOKUP(B783,G2.PL1!$C$10:$D$34,2,0)</f>
        <v>OCID</v>
      </c>
      <c r="D783" s="17" t="str">
        <f>VLOOKUP($B783,G2.PL1!$C$10:$E$34,3,0)</f>
        <v>Omeprazole (dạng hạt bao tan trong ruột)</v>
      </c>
      <c r="E783" s="17" t="str">
        <f>VLOOKUP($B783,G2.PL1!$C$10:$F$34,4,0)</f>
        <v>20mg</v>
      </c>
      <c r="F783" s="17" t="str">
        <f>VLOOKUP($B783,G2.PL1!$C$10:$AF$35,5,0)</f>
        <v>Uống</v>
      </c>
      <c r="G783" s="17" t="str">
        <f>VLOOKUP($B783,G2.PL1!$C$10:$AF$35,6,0)</f>
        <v>Viên nang cứng</v>
      </c>
      <c r="H783" s="17" t="str">
        <f>VLOOKUP($B783,G2.PL1!$C$10:$AF$35,7,0)</f>
        <v>Hộp 10 vỉ x 10 viên</v>
      </c>
      <c r="I783" s="38" t="s">
        <v>13</v>
      </c>
      <c r="J783" s="17" t="str">
        <f>VLOOKUP($B783,G2.PL1!$C$10:$AF$35,9,0)</f>
        <v>36 tháng</v>
      </c>
      <c r="K783" s="17" t="str">
        <f>VLOOKUP($B783,G2.PL1!$C$10:$AF$35,10,0)</f>
        <v>VN-10166-10</v>
      </c>
      <c r="L783" s="17" t="str">
        <f>VLOOKUP($B783,G2.PL1!$C$10:$AF$35,11,0)</f>
        <v>Cadila Healthcare Ltd.</v>
      </c>
      <c r="M783" s="17" t="str">
        <f>VLOOKUP($B783,G2.PL1!$C$10:$AF$35,12,0)</f>
        <v>Ấn Độ</v>
      </c>
      <c r="N783" s="17" t="str">
        <f>VLOOKUP($B783,G2.PL1!$C$10:$AF$35,13,0)</f>
        <v>Viên</v>
      </c>
      <c r="O783" s="39">
        <v>30000</v>
      </c>
      <c r="P783" s="39">
        <v>30000</v>
      </c>
      <c r="Q783" s="39">
        <v>30000</v>
      </c>
      <c r="R783" s="39">
        <v>30000</v>
      </c>
      <c r="S783" s="40">
        <v>120000</v>
      </c>
      <c r="T783" s="19">
        <f>VLOOKUP($B783,G2.PL1!$C$10:$AF$35,17,0)</f>
        <v>215</v>
      </c>
      <c r="U783" s="18">
        <f t="shared" si="21"/>
        <v>25800000</v>
      </c>
      <c r="V783" s="19" t="str">
        <f>VLOOKUP($B783,G2.PL1!$C$10:$AF$35,30,0)</f>
        <v>Công ty Cổ phần Dược phẩm Thiết bị Y tế Hà Nội</v>
      </c>
      <c r="W783" s="17" t="s">
        <v>299</v>
      </c>
      <c r="X783" s="56" t="s">
        <v>290</v>
      </c>
      <c r="Y783" s="41" t="s">
        <v>300</v>
      </c>
      <c r="Z783" s="16"/>
      <c r="AA783" s="21" t="e">
        <f>VLOOKUP(W783,#REF!,2,0)</f>
        <v>#REF!</v>
      </c>
      <c r="AB783" s="16"/>
    </row>
    <row r="784" spans="1:28" ht="36">
      <c r="A784" s="38">
        <v>15</v>
      </c>
      <c r="B784" s="38" t="s">
        <v>39</v>
      </c>
      <c r="C784" s="17" t="str">
        <f>VLOOKUP(B784,G2.PL1!$C$10:$D$34,2,0)</f>
        <v>OCID</v>
      </c>
      <c r="D784" s="17" t="str">
        <f>VLOOKUP($B784,G2.PL1!$C$10:$E$34,3,0)</f>
        <v>Omeprazole (dạng hạt bao tan trong ruột)</v>
      </c>
      <c r="E784" s="17" t="str">
        <f>VLOOKUP($B784,G2.PL1!$C$10:$F$34,4,0)</f>
        <v>20mg</v>
      </c>
      <c r="F784" s="17" t="str">
        <f>VLOOKUP($B784,G2.PL1!$C$10:$AF$35,5,0)</f>
        <v>Uống</v>
      </c>
      <c r="G784" s="17" t="str">
        <f>VLOOKUP($B784,G2.PL1!$C$10:$AF$35,6,0)</f>
        <v>Viên nang cứng</v>
      </c>
      <c r="H784" s="17" t="str">
        <f>VLOOKUP($B784,G2.PL1!$C$10:$AF$35,7,0)</f>
        <v>Hộp 10 vỉ x 10 viên</v>
      </c>
      <c r="I784" s="38" t="s">
        <v>13</v>
      </c>
      <c r="J784" s="17" t="str">
        <f>VLOOKUP($B784,G2.PL1!$C$10:$AF$35,9,0)</f>
        <v>36 tháng</v>
      </c>
      <c r="K784" s="17" t="str">
        <f>VLOOKUP($B784,G2.PL1!$C$10:$AF$35,10,0)</f>
        <v>VN-10166-10</v>
      </c>
      <c r="L784" s="17" t="str">
        <f>VLOOKUP($B784,G2.PL1!$C$10:$AF$35,11,0)</f>
        <v>Cadila Healthcare Ltd.</v>
      </c>
      <c r="M784" s="17" t="str">
        <f>VLOOKUP($B784,G2.PL1!$C$10:$AF$35,12,0)</f>
        <v>Ấn Độ</v>
      </c>
      <c r="N784" s="17" t="str">
        <f>VLOOKUP($B784,G2.PL1!$C$10:$AF$35,13,0)</f>
        <v>Viên</v>
      </c>
      <c r="O784" s="39">
        <v>8000</v>
      </c>
      <c r="P784" s="39">
        <v>8000</v>
      </c>
      <c r="Q784" s="39">
        <v>8000</v>
      </c>
      <c r="R784" s="39">
        <v>8000</v>
      </c>
      <c r="S784" s="40">
        <v>32000</v>
      </c>
      <c r="T784" s="19">
        <f>VLOOKUP($B784,G2.PL1!$C$10:$AF$35,17,0)</f>
        <v>215</v>
      </c>
      <c r="U784" s="18">
        <f t="shared" si="21"/>
        <v>6880000</v>
      </c>
      <c r="V784" s="19" t="str">
        <f>VLOOKUP($B784,G2.PL1!$C$10:$AF$35,30,0)</f>
        <v>Công ty Cổ phần Dược phẩm Thiết bị Y tế Hà Nội</v>
      </c>
      <c r="W784" s="17" t="s">
        <v>440</v>
      </c>
      <c r="X784" s="56" t="s">
        <v>302</v>
      </c>
      <c r="Y784" s="41" t="s">
        <v>441</v>
      </c>
      <c r="Z784" s="16"/>
      <c r="AA784" s="21" t="e">
        <f>VLOOKUP(W784,#REF!,2,0)</f>
        <v>#REF!</v>
      </c>
      <c r="AB784" s="16"/>
    </row>
    <row r="785" spans="1:28" ht="36">
      <c r="A785" s="38">
        <v>15</v>
      </c>
      <c r="B785" s="38" t="s">
        <v>39</v>
      </c>
      <c r="C785" s="17" t="str">
        <f>VLOOKUP(B785,G2.PL1!$C$10:$D$34,2,0)</f>
        <v>OCID</v>
      </c>
      <c r="D785" s="17" t="str">
        <f>VLOOKUP($B785,G2.PL1!$C$10:$E$34,3,0)</f>
        <v>Omeprazole (dạng hạt bao tan trong ruột)</v>
      </c>
      <c r="E785" s="17" t="str">
        <f>VLOOKUP($B785,G2.PL1!$C$10:$F$34,4,0)</f>
        <v>20mg</v>
      </c>
      <c r="F785" s="17" t="str">
        <f>VLOOKUP($B785,G2.PL1!$C$10:$AF$35,5,0)</f>
        <v>Uống</v>
      </c>
      <c r="G785" s="17" t="str">
        <f>VLOOKUP($B785,G2.PL1!$C$10:$AF$35,6,0)</f>
        <v>Viên nang cứng</v>
      </c>
      <c r="H785" s="17" t="str">
        <f>VLOOKUP($B785,G2.PL1!$C$10:$AF$35,7,0)</f>
        <v>Hộp 10 vỉ x 10 viên</v>
      </c>
      <c r="I785" s="38" t="s">
        <v>13</v>
      </c>
      <c r="J785" s="17" t="str">
        <f>VLOOKUP($B785,G2.PL1!$C$10:$AF$35,9,0)</f>
        <v>36 tháng</v>
      </c>
      <c r="K785" s="17" t="str">
        <f>VLOOKUP($B785,G2.PL1!$C$10:$AF$35,10,0)</f>
        <v>VN-10166-10</v>
      </c>
      <c r="L785" s="17" t="str">
        <f>VLOOKUP($B785,G2.PL1!$C$10:$AF$35,11,0)</f>
        <v>Cadila Healthcare Ltd.</v>
      </c>
      <c r="M785" s="17" t="str">
        <f>VLOOKUP($B785,G2.PL1!$C$10:$AF$35,12,0)</f>
        <v>Ấn Độ</v>
      </c>
      <c r="N785" s="17" t="str">
        <f>VLOOKUP($B785,G2.PL1!$C$10:$AF$35,13,0)</f>
        <v>Viên</v>
      </c>
      <c r="O785" s="39">
        <v>25000</v>
      </c>
      <c r="P785" s="39">
        <v>25000</v>
      </c>
      <c r="Q785" s="39">
        <v>25000</v>
      </c>
      <c r="R785" s="39">
        <v>25000</v>
      </c>
      <c r="S785" s="40">
        <v>100000</v>
      </c>
      <c r="T785" s="19">
        <f>VLOOKUP($B785,G2.PL1!$C$10:$AF$35,17,0)</f>
        <v>215</v>
      </c>
      <c r="U785" s="18">
        <f t="shared" ref="U785:U848" si="23">S785*T785</f>
        <v>21500000</v>
      </c>
      <c r="V785" s="19" t="str">
        <f>VLOOKUP($B785,G2.PL1!$C$10:$AF$35,30,0)</f>
        <v>Công ty Cổ phần Dược phẩm Thiết bị Y tế Hà Nội</v>
      </c>
      <c r="W785" s="17" t="s">
        <v>664</v>
      </c>
      <c r="X785" s="56" t="s">
        <v>302</v>
      </c>
      <c r="Y785" s="41" t="s">
        <v>665</v>
      </c>
      <c r="Z785" s="16"/>
      <c r="AA785" s="21" t="e">
        <f>VLOOKUP(W785,#REF!,2,0)</f>
        <v>#REF!</v>
      </c>
      <c r="AB785" s="16"/>
    </row>
    <row r="786" spans="1:28" ht="36">
      <c r="A786" s="38">
        <v>15</v>
      </c>
      <c r="B786" s="38" t="s">
        <v>39</v>
      </c>
      <c r="C786" s="17" t="str">
        <f>VLOOKUP(B786,G2.PL1!$C$10:$D$34,2,0)</f>
        <v>OCID</v>
      </c>
      <c r="D786" s="17" t="str">
        <f>VLOOKUP($B786,G2.PL1!$C$10:$E$34,3,0)</f>
        <v>Omeprazole (dạng hạt bao tan trong ruột)</v>
      </c>
      <c r="E786" s="17" t="str">
        <f>VLOOKUP($B786,G2.PL1!$C$10:$F$34,4,0)</f>
        <v>20mg</v>
      </c>
      <c r="F786" s="17" t="str">
        <f>VLOOKUP($B786,G2.PL1!$C$10:$AF$35,5,0)</f>
        <v>Uống</v>
      </c>
      <c r="G786" s="17" t="str">
        <f>VLOOKUP($B786,G2.PL1!$C$10:$AF$35,6,0)</f>
        <v>Viên nang cứng</v>
      </c>
      <c r="H786" s="17" t="str">
        <f>VLOOKUP($B786,G2.PL1!$C$10:$AF$35,7,0)</f>
        <v>Hộp 10 vỉ x 10 viên</v>
      </c>
      <c r="I786" s="38" t="s">
        <v>13</v>
      </c>
      <c r="J786" s="17" t="str">
        <f>VLOOKUP($B786,G2.PL1!$C$10:$AF$35,9,0)</f>
        <v>36 tháng</v>
      </c>
      <c r="K786" s="17" t="str">
        <f>VLOOKUP($B786,G2.PL1!$C$10:$AF$35,10,0)</f>
        <v>VN-10166-10</v>
      </c>
      <c r="L786" s="17" t="str">
        <f>VLOOKUP($B786,G2.PL1!$C$10:$AF$35,11,0)</f>
        <v>Cadila Healthcare Ltd.</v>
      </c>
      <c r="M786" s="17" t="str">
        <f>VLOOKUP($B786,G2.PL1!$C$10:$AF$35,12,0)</f>
        <v>Ấn Độ</v>
      </c>
      <c r="N786" s="17" t="str">
        <f>VLOOKUP($B786,G2.PL1!$C$10:$AF$35,13,0)</f>
        <v>Viên</v>
      </c>
      <c r="O786" s="39">
        <v>30000</v>
      </c>
      <c r="P786" s="39">
        <v>30000</v>
      </c>
      <c r="Q786" s="39">
        <v>30000</v>
      </c>
      <c r="R786" s="39">
        <v>30000</v>
      </c>
      <c r="S786" s="40">
        <v>120000</v>
      </c>
      <c r="T786" s="19">
        <f>VLOOKUP($B786,G2.PL1!$C$10:$AF$35,17,0)</f>
        <v>215</v>
      </c>
      <c r="U786" s="18">
        <f t="shared" si="23"/>
        <v>25800000</v>
      </c>
      <c r="V786" s="19" t="str">
        <f>VLOOKUP($B786,G2.PL1!$C$10:$AF$35,30,0)</f>
        <v>Công ty Cổ phần Dược phẩm Thiết bị Y tế Hà Nội</v>
      </c>
      <c r="W786" s="17" t="s">
        <v>170</v>
      </c>
      <c r="X786" s="56" t="s">
        <v>171</v>
      </c>
      <c r="Y786" s="41" t="s">
        <v>172</v>
      </c>
      <c r="Z786" s="16"/>
      <c r="AA786" s="21" t="e">
        <f>VLOOKUP(W786,#REF!,2,0)</f>
        <v>#REF!</v>
      </c>
      <c r="AB786" s="16"/>
    </row>
    <row r="787" spans="1:28" ht="36">
      <c r="A787" s="38">
        <v>15</v>
      </c>
      <c r="B787" s="38" t="s">
        <v>39</v>
      </c>
      <c r="C787" s="17" t="str">
        <f>VLOOKUP(B787,G2.PL1!$C$10:$D$34,2,0)</f>
        <v>OCID</v>
      </c>
      <c r="D787" s="17" t="str">
        <f>VLOOKUP($B787,G2.PL1!$C$10:$E$34,3,0)</f>
        <v>Omeprazole (dạng hạt bao tan trong ruột)</v>
      </c>
      <c r="E787" s="17" t="str">
        <f>VLOOKUP($B787,G2.PL1!$C$10:$F$34,4,0)</f>
        <v>20mg</v>
      </c>
      <c r="F787" s="17" t="str">
        <f>VLOOKUP($B787,G2.PL1!$C$10:$AF$35,5,0)</f>
        <v>Uống</v>
      </c>
      <c r="G787" s="17" t="str">
        <f>VLOOKUP($B787,G2.PL1!$C$10:$AF$35,6,0)</f>
        <v>Viên nang cứng</v>
      </c>
      <c r="H787" s="17" t="str">
        <f>VLOOKUP($B787,G2.PL1!$C$10:$AF$35,7,0)</f>
        <v>Hộp 10 vỉ x 10 viên</v>
      </c>
      <c r="I787" s="38" t="s">
        <v>13</v>
      </c>
      <c r="J787" s="17" t="str">
        <f>VLOOKUP($B787,G2.PL1!$C$10:$AF$35,9,0)</f>
        <v>36 tháng</v>
      </c>
      <c r="K787" s="17" t="str">
        <f>VLOOKUP($B787,G2.PL1!$C$10:$AF$35,10,0)</f>
        <v>VN-10166-10</v>
      </c>
      <c r="L787" s="17" t="str">
        <f>VLOOKUP($B787,G2.PL1!$C$10:$AF$35,11,0)</f>
        <v>Cadila Healthcare Ltd.</v>
      </c>
      <c r="M787" s="17" t="str">
        <f>VLOOKUP($B787,G2.PL1!$C$10:$AF$35,12,0)</f>
        <v>Ấn Độ</v>
      </c>
      <c r="N787" s="17" t="str">
        <f>VLOOKUP($B787,G2.PL1!$C$10:$AF$35,13,0)</f>
        <v>Viên</v>
      </c>
      <c r="O787" s="39">
        <v>2500</v>
      </c>
      <c r="P787" s="39">
        <v>2500</v>
      </c>
      <c r="Q787" s="39">
        <v>2500</v>
      </c>
      <c r="R787" s="39">
        <v>2500</v>
      </c>
      <c r="S787" s="40">
        <v>10000</v>
      </c>
      <c r="T787" s="19">
        <f>VLOOKUP($B787,G2.PL1!$C$10:$AF$35,17,0)</f>
        <v>215</v>
      </c>
      <c r="U787" s="18">
        <f t="shared" si="23"/>
        <v>2150000</v>
      </c>
      <c r="V787" s="19" t="str">
        <f>VLOOKUP($B787,G2.PL1!$C$10:$AF$35,30,0)</f>
        <v>Công ty Cổ phần Dược phẩm Thiết bị Y tế Hà Nội</v>
      </c>
      <c r="W787" s="17" t="s">
        <v>808</v>
      </c>
      <c r="X787" s="56" t="s">
        <v>171</v>
      </c>
      <c r="Y787" s="41" t="s">
        <v>809</v>
      </c>
      <c r="Z787" s="16"/>
      <c r="AA787" s="21" t="e">
        <f>VLOOKUP(W787,#REF!,2,0)</f>
        <v>#REF!</v>
      </c>
      <c r="AB787" s="16"/>
    </row>
    <row r="788" spans="1:28" ht="36">
      <c r="A788" s="38">
        <v>15</v>
      </c>
      <c r="B788" s="38" t="s">
        <v>39</v>
      </c>
      <c r="C788" s="17" t="str">
        <f>VLOOKUP(B788,G2.PL1!$C$10:$D$34,2,0)</f>
        <v>OCID</v>
      </c>
      <c r="D788" s="17" t="str">
        <f>VLOOKUP($B788,G2.PL1!$C$10:$E$34,3,0)</f>
        <v>Omeprazole (dạng hạt bao tan trong ruột)</v>
      </c>
      <c r="E788" s="17" t="str">
        <f>VLOOKUP($B788,G2.PL1!$C$10:$F$34,4,0)</f>
        <v>20mg</v>
      </c>
      <c r="F788" s="17" t="str">
        <f>VLOOKUP($B788,G2.PL1!$C$10:$AF$35,5,0)</f>
        <v>Uống</v>
      </c>
      <c r="G788" s="17" t="str">
        <f>VLOOKUP($B788,G2.PL1!$C$10:$AF$35,6,0)</f>
        <v>Viên nang cứng</v>
      </c>
      <c r="H788" s="17" t="str">
        <f>VLOOKUP($B788,G2.PL1!$C$10:$AF$35,7,0)</f>
        <v>Hộp 10 vỉ x 10 viên</v>
      </c>
      <c r="I788" s="38" t="s">
        <v>13</v>
      </c>
      <c r="J788" s="17" t="str">
        <f>VLOOKUP($B788,G2.PL1!$C$10:$AF$35,9,0)</f>
        <v>36 tháng</v>
      </c>
      <c r="K788" s="17" t="str">
        <f>VLOOKUP($B788,G2.PL1!$C$10:$AF$35,10,0)</f>
        <v>VN-10166-10</v>
      </c>
      <c r="L788" s="17" t="str">
        <f>VLOOKUP($B788,G2.PL1!$C$10:$AF$35,11,0)</f>
        <v>Cadila Healthcare Ltd.</v>
      </c>
      <c r="M788" s="17" t="str">
        <f>VLOOKUP($B788,G2.PL1!$C$10:$AF$35,12,0)</f>
        <v>Ấn Độ</v>
      </c>
      <c r="N788" s="17" t="str">
        <f>VLOOKUP($B788,G2.PL1!$C$10:$AF$35,13,0)</f>
        <v>Viên</v>
      </c>
      <c r="O788" s="39">
        <v>7500</v>
      </c>
      <c r="P788" s="39">
        <v>7500</v>
      </c>
      <c r="Q788" s="39">
        <v>7500</v>
      </c>
      <c r="R788" s="39">
        <v>7500</v>
      </c>
      <c r="S788" s="40">
        <v>30000</v>
      </c>
      <c r="T788" s="19">
        <f>VLOOKUP($B788,G2.PL1!$C$10:$AF$35,17,0)</f>
        <v>215</v>
      </c>
      <c r="U788" s="18">
        <f t="shared" si="23"/>
        <v>6450000</v>
      </c>
      <c r="V788" s="19" t="str">
        <f>VLOOKUP($B788,G2.PL1!$C$10:$AF$35,30,0)</f>
        <v>Công ty Cổ phần Dược phẩm Thiết bị Y tế Hà Nội</v>
      </c>
      <c r="W788" s="17" t="s">
        <v>613</v>
      </c>
      <c r="X788" s="56" t="s">
        <v>171</v>
      </c>
      <c r="Y788" s="41" t="s">
        <v>614</v>
      </c>
      <c r="Z788" s="16"/>
      <c r="AA788" s="21" t="e">
        <f>VLOOKUP(W788,#REF!,2,0)</f>
        <v>#REF!</v>
      </c>
      <c r="AB788" s="16"/>
    </row>
    <row r="789" spans="1:28" ht="36">
      <c r="A789" s="38">
        <v>15</v>
      </c>
      <c r="B789" s="38" t="s">
        <v>39</v>
      </c>
      <c r="C789" s="17" t="str">
        <f>VLOOKUP(B789,G2.PL1!$C$10:$D$34,2,0)</f>
        <v>OCID</v>
      </c>
      <c r="D789" s="17" t="str">
        <f>VLOOKUP($B789,G2.PL1!$C$10:$E$34,3,0)</f>
        <v>Omeprazole (dạng hạt bao tan trong ruột)</v>
      </c>
      <c r="E789" s="17" t="str">
        <f>VLOOKUP($B789,G2.PL1!$C$10:$F$34,4,0)</f>
        <v>20mg</v>
      </c>
      <c r="F789" s="17" t="str">
        <f>VLOOKUP($B789,G2.PL1!$C$10:$AF$35,5,0)</f>
        <v>Uống</v>
      </c>
      <c r="G789" s="17" t="str">
        <f>VLOOKUP($B789,G2.PL1!$C$10:$AF$35,6,0)</f>
        <v>Viên nang cứng</v>
      </c>
      <c r="H789" s="17" t="str">
        <f>VLOOKUP($B789,G2.PL1!$C$10:$AF$35,7,0)</f>
        <v>Hộp 10 vỉ x 10 viên</v>
      </c>
      <c r="I789" s="38" t="s">
        <v>13</v>
      </c>
      <c r="J789" s="17" t="str">
        <f>VLOOKUP($B789,G2.PL1!$C$10:$AF$35,9,0)</f>
        <v>36 tháng</v>
      </c>
      <c r="K789" s="17" t="str">
        <f>VLOOKUP($B789,G2.PL1!$C$10:$AF$35,10,0)</f>
        <v>VN-10166-10</v>
      </c>
      <c r="L789" s="17" t="str">
        <f>VLOOKUP($B789,G2.PL1!$C$10:$AF$35,11,0)</f>
        <v>Cadila Healthcare Ltd.</v>
      </c>
      <c r="M789" s="17" t="str">
        <f>VLOOKUP($B789,G2.PL1!$C$10:$AF$35,12,0)</f>
        <v>Ấn Độ</v>
      </c>
      <c r="N789" s="17" t="str">
        <f>VLOOKUP($B789,G2.PL1!$C$10:$AF$35,13,0)</f>
        <v>Viên</v>
      </c>
      <c r="O789" s="39">
        <v>20000</v>
      </c>
      <c r="P789" s="39">
        <v>30000</v>
      </c>
      <c r="Q789" s="39">
        <v>20000</v>
      </c>
      <c r="R789" s="39">
        <v>20000</v>
      </c>
      <c r="S789" s="40">
        <v>90000</v>
      </c>
      <c r="T789" s="19">
        <f>VLOOKUP($B789,G2.PL1!$C$10:$AF$35,17,0)</f>
        <v>215</v>
      </c>
      <c r="U789" s="18">
        <f t="shared" si="23"/>
        <v>19350000</v>
      </c>
      <c r="V789" s="19" t="str">
        <f>VLOOKUP($B789,G2.PL1!$C$10:$AF$35,30,0)</f>
        <v>Công ty Cổ phần Dược phẩm Thiết bị Y tế Hà Nội</v>
      </c>
      <c r="W789" s="17" t="s">
        <v>181</v>
      </c>
      <c r="X789" s="56" t="s">
        <v>182</v>
      </c>
      <c r="Y789" s="41" t="s">
        <v>183</v>
      </c>
      <c r="Z789" s="16"/>
      <c r="AA789" s="21" t="e">
        <f>VLOOKUP(W789,#REF!,2,0)</f>
        <v>#REF!</v>
      </c>
      <c r="AB789" s="16"/>
    </row>
    <row r="790" spans="1:28" ht="36">
      <c r="A790" s="38">
        <v>15</v>
      </c>
      <c r="B790" s="38" t="s">
        <v>39</v>
      </c>
      <c r="C790" s="17" t="str">
        <f>VLOOKUP(B790,G2.PL1!$C$10:$D$34,2,0)</f>
        <v>OCID</v>
      </c>
      <c r="D790" s="17" t="str">
        <f>VLOOKUP($B790,G2.PL1!$C$10:$E$34,3,0)</f>
        <v>Omeprazole (dạng hạt bao tan trong ruột)</v>
      </c>
      <c r="E790" s="17" t="str">
        <f>VLOOKUP($B790,G2.PL1!$C$10:$F$34,4,0)</f>
        <v>20mg</v>
      </c>
      <c r="F790" s="17" t="str">
        <f>VLOOKUP($B790,G2.PL1!$C$10:$AF$35,5,0)</f>
        <v>Uống</v>
      </c>
      <c r="G790" s="17" t="str">
        <f>VLOOKUP($B790,G2.PL1!$C$10:$AF$35,6,0)</f>
        <v>Viên nang cứng</v>
      </c>
      <c r="H790" s="17" t="str">
        <f>VLOOKUP($B790,G2.PL1!$C$10:$AF$35,7,0)</f>
        <v>Hộp 10 vỉ x 10 viên</v>
      </c>
      <c r="I790" s="38" t="s">
        <v>13</v>
      </c>
      <c r="J790" s="17" t="str">
        <f>VLOOKUP($B790,G2.PL1!$C$10:$AF$35,9,0)</f>
        <v>36 tháng</v>
      </c>
      <c r="K790" s="17" t="str">
        <f>VLOOKUP($B790,G2.PL1!$C$10:$AF$35,10,0)</f>
        <v>VN-10166-10</v>
      </c>
      <c r="L790" s="17" t="str">
        <f>VLOOKUP($B790,G2.PL1!$C$10:$AF$35,11,0)</f>
        <v>Cadila Healthcare Ltd.</v>
      </c>
      <c r="M790" s="17" t="str">
        <f>VLOOKUP($B790,G2.PL1!$C$10:$AF$35,12,0)</f>
        <v>Ấn Độ</v>
      </c>
      <c r="N790" s="17" t="str">
        <f>VLOOKUP($B790,G2.PL1!$C$10:$AF$35,13,0)</f>
        <v>Viên</v>
      </c>
      <c r="O790" s="39">
        <v>2000</v>
      </c>
      <c r="P790" s="39">
        <v>2000</v>
      </c>
      <c r="Q790" s="39">
        <v>2000</v>
      </c>
      <c r="R790" s="39">
        <v>2000</v>
      </c>
      <c r="S790" s="40">
        <v>8000</v>
      </c>
      <c r="T790" s="19">
        <f>VLOOKUP($B790,G2.PL1!$C$10:$AF$35,17,0)</f>
        <v>215</v>
      </c>
      <c r="U790" s="18">
        <f t="shared" si="23"/>
        <v>1720000</v>
      </c>
      <c r="V790" s="19" t="str">
        <f>VLOOKUP($B790,G2.PL1!$C$10:$AF$35,30,0)</f>
        <v>Công ty Cổ phần Dược phẩm Thiết bị Y tế Hà Nội</v>
      </c>
      <c r="W790" s="17" t="s">
        <v>199</v>
      </c>
      <c r="X790" s="56" t="s">
        <v>182</v>
      </c>
      <c r="Y790" s="41" t="s">
        <v>200</v>
      </c>
      <c r="Z790" s="16"/>
      <c r="AA790" s="21" t="e">
        <f>VLOOKUP(W790,#REF!,2,0)</f>
        <v>#REF!</v>
      </c>
      <c r="AB790" s="16"/>
    </row>
    <row r="791" spans="1:28" ht="36">
      <c r="A791" s="38">
        <v>15</v>
      </c>
      <c r="B791" s="38" t="s">
        <v>39</v>
      </c>
      <c r="C791" s="17" t="str">
        <f>VLOOKUP(B791,G2.PL1!$C$10:$D$34,2,0)</f>
        <v>OCID</v>
      </c>
      <c r="D791" s="17" t="str">
        <f>VLOOKUP($B791,G2.PL1!$C$10:$E$34,3,0)</f>
        <v>Omeprazole (dạng hạt bao tan trong ruột)</v>
      </c>
      <c r="E791" s="17" t="str">
        <f>VLOOKUP($B791,G2.PL1!$C$10:$F$34,4,0)</f>
        <v>20mg</v>
      </c>
      <c r="F791" s="17" t="str">
        <f>VLOOKUP($B791,G2.PL1!$C$10:$AF$35,5,0)</f>
        <v>Uống</v>
      </c>
      <c r="G791" s="17" t="str">
        <f>VLOOKUP($B791,G2.PL1!$C$10:$AF$35,6,0)</f>
        <v>Viên nang cứng</v>
      </c>
      <c r="H791" s="17" t="str">
        <f>VLOOKUP($B791,G2.PL1!$C$10:$AF$35,7,0)</f>
        <v>Hộp 10 vỉ x 10 viên</v>
      </c>
      <c r="I791" s="38" t="s">
        <v>13</v>
      </c>
      <c r="J791" s="17" t="str">
        <f>VLOOKUP($B791,G2.PL1!$C$10:$AF$35,9,0)</f>
        <v>36 tháng</v>
      </c>
      <c r="K791" s="17" t="str">
        <f>VLOOKUP($B791,G2.PL1!$C$10:$AF$35,10,0)</f>
        <v>VN-10166-10</v>
      </c>
      <c r="L791" s="17" t="str">
        <f>VLOOKUP($B791,G2.PL1!$C$10:$AF$35,11,0)</f>
        <v>Cadila Healthcare Ltd.</v>
      </c>
      <c r="M791" s="17" t="str">
        <f>VLOOKUP($B791,G2.PL1!$C$10:$AF$35,12,0)</f>
        <v>Ấn Độ</v>
      </c>
      <c r="N791" s="17" t="str">
        <f>VLOOKUP($B791,G2.PL1!$C$10:$AF$35,13,0)</f>
        <v>Viên</v>
      </c>
      <c r="O791" s="39">
        <v>5000</v>
      </c>
      <c r="P791" s="39">
        <v>5000</v>
      </c>
      <c r="Q791" s="39">
        <v>5000</v>
      </c>
      <c r="R791" s="39">
        <v>5000</v>
      </c>
      <c r="S791" s="40">
        <v>20000</v>
      </c>
      <c r="T791" s="19">
        <f>VLOOKUP($B791,G2.PL1!$C$10:$AF$35,17,0)</f>
        <v>215</v>
      </c>
      <c r="U791" s="18">
        <f t="shared" si="23"/>
        <v>4300000</v>
      </c>
      <c r="V791" s="19" t="str">
        <f>VLOOKUP($B791,G2.PL1!$C$10:$AF$35,30,0)</f>
        <v>Công ty Cổ phần Dược phẩm Thiết bị Y tế Hà Nội</v>
      </c>
      <c r="W791" s="17" t="s">
        <v>340</v>
      </c>
      <c r="X791" s="56" t="s">
        <v>182</v>
      </c>
      <c r="Y791" s="41" t="s">
        <v>341</v>
      </c>
      <c r="Z791" s="16"/>
      <c r="AA791" s="21" t="e">
        <f>VLOOKUP(W791,#REF!,2,0)</f>
        <v>#REF!</v>
      </c>
      <c r="AB791" s="16"/>
    </row>
    <row r="792" spans="1:28" ht="36">
      <c r="A792" s="38">
        <v>15</v>
      </c>
      <c r="B792" s="38" t="s">
        <v>39</v>
      </c>
      <c r="C792" s="17" t="str">
        <f>VLOOKUP(B792,G2.PL1!$C$10:$D$34,2,0)</f>
        <v>OCID</v>
      </c>
      <c r="D792" s="17" t="str">
        <f>VLOOKUP($B792,G2.PL1!$C$10:$E$34,3,0)</f>
        <v>Omeprazole (dạng hạt bao tan trong ruột)</v>
      </c>
      <c r="E792" s="17" t="str">
        <f>VLOOKUP($B792,G2.PL1!$C$10:$F$34,4,0)</f>
        <v>20mg</v>
      </c>
      <c r="F792" s="17" t="str">
        <f>VLOOKUP($B792,G2.PL1!$C$10:$AF$35,5,0)</f>
        <v>Uống</v>
      </c>
      <c r="G792" s="17" t="str">
        <f>VLOOKUP($B792,G2.PL1!$C$10:$AF$35,6,0)</f>
        <v>Viên nang cứng</v>
      </c>
      <c r="H792" s="17" t="str">
        <f>VLOOKUP($B792,G2.PL1!$C$10:$AF$35,7,0)</f>
        <v>Hộp 10 vỉ x 10 viên</v>
      </c>
      <c r="I792" s="38" t="s">
        <v>13</v>
      </c>
      <c r="J792" s="17" t="str">
        <f>VLOOKUP($B792,G2.PL1!$C$10:$AF$35,9,0)</f>
        <v>36 tháng</v>
      </c>
      <c r="K792" s="17" t="str">
        <f>VLOOKUP($B792,G2.PL1!$C$10:$AF$35,10,0)</f>
        <v>VN-10166-10</v>
      </c>
      <c r="L792" s="17" t="str">
        <f>VLOOKUP($B792,G2.PL1!$C$10:$AF$35,11,0)</f>
        <v>Cadila Healthcare Ltd.</v>
      </c>
      <c r="M792" s="17" t="str">
        <f>VLOOKUP($B792,G2.PL1!$C$10:$AF$35,12,0)</f>
        <v>Ấn Độ</v>
      </c>
      <c r="N792" s="17" t="str">
        <f>VLOOKUP($B792,G2.PL1!$C$10:$AF$35,13,0)</f>
        <v>Viên</v>
      </c>
      <c r="O792" s="39">
        <v>10000</v>
      </c>
      <c r="P792" s="39">
        <v>11000</v>
      </c>
      <c r="Q792" s="39">
        <v>11000</v>
      </c>
      <c r="R792" s="39">
        <v>11000</v>
      </c>
      <c r="S792" s="40">
        <v>43000</v>
      </c>
      <c r="T792" s="19">
        <f>VLOOKUP($B792,G2.PL1!$C$10:$AF$35,17,0)</f>
        <v>215</v>
      </c>
      <c r="U792" s="18">
        <f t="shared" si="23"/>
        <v>9245000</v>
      </c>
      <c r="V792" s="19" t="str">
        <f>VLOOKUP($B792,G2.PL1!$C$10:$AF$35,30,0)</f>
        <v>Công ty Cổ phần Dược phẩm Thiết bị Y tế Hà Nội</v>
      </c>
      <c r="W792" s="17" t="s">
        <v>686</v>
      </c>
      <c r="X792" s="56" t="s">
        <v>207</v>
      </c>
      <c r="Y792" s="41" t="s">
        <v>687</v>
      </c>
      <c r="Z792" s="16"/>
      <c r="AA792" s="21" t="e">
        <f>VLOOKUP(W792,#REF!,2,0)</f>
        <v>#REF!</v>
      </c>
      <c r="AB792" s="16"/>
    </row>
    <row r="793" spans="1:28" ht="36">
      <c r="A793" s="38">
        <v>15</v>
      </c>
      <c r="B793" s="38" t="s">
        <v>39</v>
      </c>
      <c r="C793" s="17" t="str">
        <f>VLOOKUP(B793,G2.PL1!$C$10:$D$34,2,0)</f>
        <v>OCID</v>
      </c>
      <c r="D793" s="17" t="str">
        <f>VLOOKUP($B793,G2.PL1!$C$10:$E$34,3,0)</f>
        <v>Omeprazole (dạng hạt bao tan trong ruột)</v>
      </c>
      <c r="E793" s="17" t="str">
        <f>VLOOKUP($B793,G2.PL1!$C$10:$F$34,4,0)</f>
        <v>20mg</v>
      </c>
      <c r="F793" s="17" t="str">
        <f>VLOOKUP($B793,G2.PL1!$C$10:$AF$35,5,0)</f>
        <v>Uống</v>
      </c>
      <c r="G793" s="17" t="str">
        <f>VLOOKUP($B793,G2.PL1!$C$10:$AF$35,6,0)</f>
        <v>Viên nang cứng</v>
      </c>
      <c r="H793" s="17" t="str">
        <f>VLOOKUP($B793,G2.PL1!$C$10:$AF$35,7,0)</f>
        <v>Hộp 10 vỉ x 10 viên</v>
      </c>
      <c r="I793" s="38" t="s">
        <v>13</v>
      </c>
      <c r="J793" s="17" t="str">
        <f>VLOOKUP($B793,G2.PL1!$C$10:$AF$35,9,0)</f>
        <v>36 tháng</v>
      </c>
      <c r="K793" s="17" t="str">
        <f>VLOOKUP($B793,G2.PL1!$C$10:$AF$35,10,0)</f>
        <v>VN-10166-10</v>
      </c>
      <c r="L793" s="17" t="str">
        <f>VLOOKUP($B793,G2.PL1!$C$10:$AF$35,11,0)</f>
        <v>Cadila Healthcare Ltd.</v>
      </c>
      <c r="M793" s="17" t="str">
        <f>VLOOKUP($B793,G2.PL1!$C$10:$AF$35,12,0)</f>
        <v>Ấn Độ</v>
      </c>
      <c r="N793" s="17" t="str">
        <f>VLOOKUP($B793,G2.PL1!$C$10:$AF$35,13,0)</f>
        <v>Viên</v>
      </c>
      <c r="O793" s="39">
        <v>370</v>
      </c>
      <c r="P793" s="39">
        <v>370</v>
      </c>
      <c r="Q793" s="39">
        <v>380</v>
      </c>
      <c r="R793" s="39">
        <v>380</v>
      </c>
      <c r="S793" s="40">
        <v>1500</v>
      </c>
      <c r="T793" s="19">
        <f>VLOOKUP($B793,G2.PL1!$C$10:$AF$35,17,0)</f>
        <v>215</v>
      </c>
      <c r="U793" s="18">
        <f t="shared" si="23"/>
        <v>322500</v>
      </c>
      <c r="V793" s="19" t="str">
        <f>VLOOKUP($B793,G2.PL1!$C$10:$AF$35,30,0)</f>
        <v>Công ty Cổ phần Dược phẩm Thiết bị Y tế Hà Nội</v>
      </c>
      <c r="W793" s="17" t="s">
        <v>210</v>
      </c>
      <c r="X793" s="56" t="s">
        <v>207</v>
      </c>
      <c r="Y793" s="41" t="s">
        <v>211</v>
      </c>
      <c r="Z793" s="16"/>
      <c r="AA793" s="21" t="e">
        <f>VLOOKUP(W793,#REF!,2,0)</f>
        <v>#REF!</v>
      </c>
      <c r="AB793" s="16"/>
    </row>
    <row r="794" spans="1:28" ht="36">
      <c r="A794" s="38">
        <v>15</v>
      </c>
      <c r="B794" s="38" t="s">
        <v>39</v>
      </c>
      <c r="C794" s="17" t="str">
        <f>VLOOKUP(B794,G2.PL1!$C$10:$D$34,2,0)</f>
        <v>OCID</v>
      </c>
      <c r="D794" s="17" t="str">
        <f>VLOOKUP($B794,G2.PL1!$C$10:$E$34,3,0)</f>
        <v>Omeprazole (dạng hạt bao tan trong ruột)</v>
      </c>
      <c r="E794" s="17" t="str">
        <f>VLOOKUP($B794,G2.PL1!$C$10:$F$34,4,0)</f>
        <v>20mg</v>
      </c>
      <c r="F794" s="17" t="str">
        <f>VLOOKUP($B794,G2.PL1!$C$10:$AF$35,5,0)</f>
        <v>Uống</v>
      </c>
      <c r="G794" s="17" t="str">
        <f>VLOOKUP($B794,G2.PL1!$C$10:$AF$35,6,0)</f>
        <v>Viên nang cứng</v>
      </c>
      <c r="H794" s="17" t="str">
        <f>VLOOKUP($B794,G2.PL1!$C$10:$AF$35,7,0)</f>
        <v>Hộp 10 vỉ x 10 viên</v>
      </c>
      <c r="I794" s="38" t="s">
        <v>13</v>
      </c>
      <c r="J794" s="17" t="str">
        <f>VLOOKUP($B794,G2.PL1!$C$10:$AF$35,9,0)</f>
        <v>36 tháng</v>
      </c>
      <c r="K794" s="17" t="str">
        <f>VLOOKUP($B794,G2.PL1!$C$10:$AF$35,10,0)</f>
        <v>VN-10166-10</v>
      </c>
      <c r="L794" s="17" t="str">
        <f>VLOOKUP($B794,G2.PL1!$C$10:$AF$35,11,0)</f>
        <v>Cadila Healthcare Ltd.</v>
      </c>
      <c r="M794" s="17" t="str">
        <f>VLOOKUP($B794,G2.PL1!$C$10:$AF$35,12,0)</f>
        <v>Ấn Độ</v>
      </c>
      <c r="N794" s="17" t="str">
        <f>VLOOKUP($B794,G2.PL1!$C$10:$AF$35,13,0)</f>
        <v>Viên</v>
      </c>
      <c r="O794" s="39">
        <v>5000</v>
      </c>
      <c r="P794" s="39">
        <v>8000</v>
      </c>
      <c r="Q794" s="39">
        <v>5000</v>
      </c>
      <c r="R794" s="39">
        <v>6000</v>
      </c>
      <c r="S794" s="40">
        <v>24000</v>
      </c>
      <c r="T794" s="19">
        <f>VLOOKUP($B794,G2.PL1!$C$10:$AF$35,17,0)</f>
        <v>215</v>
      </c>
      <c r="U794" s="18">
        <f t="shared" si="23"/>
        <v>5160000</v>
      </c>
      <c r="V794" s="19" t="str">
        <f>VLOOKUP($B794,G2.PL1!$C$10:$AF$35,30,0)</f>
        <v>Công ty Cổ phần Dược phẩm Thiết bị Y tế Hà Nội</v>
      </c>
      <c r="W794" s="17" t="s">
        <v>458</v>
      </c>
      <c r="X794" s="56" t="s">
        <v>207</v>
      </c>
      <c r="Y794" s="41" t="s">
        <v>459</v>
      </c>
      <c r="Z794" s="16"/>
      <c r="AA794" s="21" t="e">
        <f>VLOOKUP(W794,#REF!,2,0)</f>
        <v>#REF!</v>
      </c>
      <c r="AB794" s="16"/>
    </row>
    <row r="795" spans="1:28" ht="36">
      <c r="A795" s="38">
        <v>15</v>
      </c>
      <c r="B795" s="38" t="s">
        <v>39</v>
      </c>
      <c r="C795" s="17" t="str">
        <f>VLOOKUP(B795,G2.PL1!$C$10:$D$34,2,0)</f>
        <v>OCID</v>
      </c>
      <c r="D795" s="17" t="str">
        <f>VLOOKUP($B795,G2.PL1!$C$10:$E$34,3,0)</f>
        <v>Omeprazole (dạng hạt bao tan trong ruột)</v>
      </c>
      <c r="E795" s="17" t="str">
        <f>VLOOKUP($B795,G2.PL1!$C$10:$F$34,4,0)</f>
        <v>20mg</v>
      </c>
      <c r="F795" s="17" t="str">
        <f>VLOOKUP($B795,G2.PL1!$C$10:$AF$35,5,0)</f>
        <v>Uống</v>
      </c>
      <c r="G795" s="17" t="str">
        <f>VLOOKUP($B795,G2.PL1!$C$10:$AF$35,6,0)</f>
        <v>Viên nang cứng</v>
      </c>
      <c r="H795" s="17" t="str">
        <f>VLOOKUP($B795,G2.PL1!$C$10:$AF$35,7,0)</f>
        <v>Hộp 10 vỉ x 10 viên</v>
      </c>
      <c r="I795" s="38" t="s">
        <v>13</v>
      </c>
      <c r="J795" s="17" t="str">
        <f>VLOOKUP($B795,G2.PL1!$C$10:$AF$35,9,0)</f>
        <v>36 tháng</v>
      </c>
      <c r="K795" s="17" t="str">
        <f>VLOOKUP($B795,G2.PL1!$C$10:$AF$35,10,0)</f>
        <v>VN-10166-10</v>
      </c>
      <c r="L795" s="17" t="str">
        <f>VLOOKUP($B795,G2.PL1!$C$10:$AF$35,11,0)</f>
        <v>Cadila Healthcare Ltd.</v>
      </c>
      <c r="M795" s="17" t="str">
        <f>VLOOKUP($B795,G2.PL1!$C$10:$AF$35,12,0)</f>
        <v>Ấn Độ</v>
      </c>
      <c r="N795" s="17" t="str">
        <f>VLOOKUP($B795,G2.PL1!$C$10:$AF$35,13,0)</f>
        <v>Viên</v>
      </c>
      <c r="O795" s="39">
        <v>6000</v>
      </c>
      <c r="P795" s="39">
        <v>6000</v>
      </c>
      <c r="Q795" s="39">
        <v>6000</v>
      </c>
      <c r="R795" s="39">
        <v>6000</v>
      </c>
      <c r="S795" s="40">
        <v>24000</v>
      </c>
      <c r="T795" s="19">
        <f>VLOOKUP($B795,G2.PL1!$C$10:$AF$35,17,0)</f>
        <v>215</v>
      </c>
      <c r="U795" s="18">
        <f t="shared" si="23"/>
        <v>5160000</v>
      </c>
      <c r="V795" s="19" t="str">
        <f>VLOOKUP($B795,G2.PL1!$C$10:$AF$35,30,0)</f>
        <v>Công ty Cổ phần Dược phẩm Thiết bị Y tế Hà Nội</v>
      </c>
      <c r="W795" s="17" t="s">
        <v>712</v>
      </c>
      <c r="X795" s="56" t="s">
        <v>343</v>
      </c>
      <c r="Y795" s="41" t="s">
        <v>713</v>
      </c>
      <c r="Z795" s="16"/>
      <c r="AA795" s="21" t="e">
        <f>VLOOKUP(W795,#REF!,2,0)</f>
        <v>#REF!</v>
      </c>
      <c r="AB795" s="16"/>
    </row>
    <row r="796" spans="1:28" ht="36">
      <c r="A796" s="38">
        <v>15</v>
      </c>
      <c r="B796" s="38" t="s">
        <v>39</v>
      </c>
      <c r="C796" s="17" t="str">
        <f>VLOOKUP(B796,G2.PL1!$C$10:$D$34,2,0)</f>
        <v>OCID</v>
      </c>
      <c r="D796" s="17" t="str">
        <f>VLOOKUP($B796,G2.PL1!$C$10:$E$34,3,0)</f>
        <v>Omeprazole (dạng hạt bao tan trong ruột)</v>
      </c>
      <c r="E796" s="17" t="str">
        <f>VLOOKUP($B796,G2.PL1!$C$10:$F$34,4,0)</f>
        <v>20mg</v>
      </c>
      <c r="F796" s="17" t="str">
        <f>VLOOKUP($B796,G2.PL1!$C$10:$AF$35,5,0)</f>
        <v>Uống</v>
      </c>
      <c r="G796" s="17" t="str">
        <f>VLOOKUP($B796,G2.PL1!$C$10:$AF$35,6,0)</f>
        <v>Viên nang cứng</v>
      </c>
      <c r="H796" s="17" t="str">
        <f>VLOOKUP($B796,G2.PL1!$C$10:$AF$35,7,0)</f>
        <v>Hộp 10 vỉ x 10 viên</v>
      </c>
      <c r="I796" s="38" t="s">
        <v>13</v>
      </c>
      <c r="J796" s="17" t="str">
        <f>VLOOKUP($B796,G2.PL1!$C$10:$AF$35,9,0)</f>
        <v>36 tháng</v>
      </c>
      <c r="K796" s="17" t="str">
        <f>VLOOKUP($B796,G2.PL1!$C$10:$AF$35,10,0)</f>
        <v>VN-10166-10</v>
      </c>
      <c r="L796" s="17" t="str">
        <f>VLOOKUP($B796,G2.PL1!$C$10:$AF$35,11,0)</f>
        <v>Cadila Healthcare Ltd.</v>
      </c>
      <c r="M796" s="17" t="str">
        <f>VLOOKUP($B796,G2.PL1!$C$10:$AF$35,12,0)</f>
        <v>Ấn Độ</v>
      </c>
      <c r="N796" s="17" t="str">
        <f>VLOOKUP($B796,G2.PL1!$C$10:$AF$35,13,0)</f>
        <v>Viên</v>
      </c>
      <c r="O796" s="39">
        <v>100000</v>
      </c>
      <c r="P796" s="39">
        <v>100000</v>
      </c>
      <c r="Q796" s="39">
        <v>100000</v>
      </c>
      <c r="R796" s="39">
        <v>100000</v>
      </c>
      <c r="S796" s="40">
        <v>400000</v>
      </c>
      <c r="T796" s="19">
        <f>VLOOKUP($B796,G2.PL1!$C$10:$AF$35,17,0)</f>
        <v>215</v>
      </c>
      <c r="U796" s="18">
        <f t="shared" si="23"/>
        <v>86000000</v>
      </c>
      <c r="V796" s="19" t="str">
        <f>VLOOKUP($B796,G2.PL1!$C$10:$AF$35,30,0)</f>
        <v>Công ty Cổ phần Dược phẩm Thiết bị Y tế Hà Nội</v>
      </c>
      <c r="W796" s="17" t="s">
        <v>342</v>
      </c>
      <c r="X796" s="56" t="s">
        <v>343</v>
      </c>
      <c r="Y796" s="41" t="s">
        <v>344</v>
      </c>
      <c r="Z796" s="16"/>
      <c r="AA796" s="21" t="e">
        <f>VLOOKUP(W796,#REF!,2,0)</f>
        <v>#REF!</v>
      </c>
      <c r="AB796" s="16"/>
    </row>
    <row r="797" spans="1:28" ht="36">
      <c r="A797" s="38">
        <v>15</v>
      </c>
      <c r="B797" s="38" t="s">
        <v>39</v>
      </c>
      <c r="C797" s="17" t="str">
        <f>VLOOKUP(B797,G2.PL1!$C$10:$D$34,2,0)</f>
        <v>OCID</v>
      </c>
      <c r="D797" s="17" t="str">
        <f>VLOOKUP($B797,G2.PL1!$C$10:$E$34,3,0)</f>
        <v>Omeprazole (dạng hạt bao tan trong ruột)</v>
      </c>
      <c r="E797" s="17" t="str">
        <f>VLOOKUP($B797,G2.PL1!$C$10:$F$34,4,0)</f>
        <v>20mg</v>
      </c>
      <c r="F797" s="17" t="str">
        <f>VLOOKUP($B797,G2.PL1!$C$10:$AF$35,5,0)</f>
        <v>Uống</v>
      </c>
      <c r="G797" s="17" t="str">
        <f>VLOOKUP($B797,G2.PL1!$C$10:$AF$35,6,0)</f>
        <v>Viên nang cứng</v>
      </c>
      <c r="H797" s="17" t="str">
        <f>VLOOKUP($B797,G2.PL1!$C$10:$AF$35,7,0)</f>
        <v>Hộp 10 vỉ x 10 viên</v>
      </c>
      <c r="I797" s="38" t="s">
        <v>13</v>
      </c>
      <c r="J797" s="17" t="str">
        <f>VLOOKUP($B797,G2.PL1!$C$10:$AF$35,9,0)</f>
        <v>36 tháng</v>
      </c>
      <c r="K797" s="17" t="str">
        <f>VLOOKUP($B797,G2.PL1!$C$10:$AF$35,10,0)</f>
        <v>VN-10166-10</v>
      </c>
      <c r="L797" s="17" t="str">
        <f>VLOOKUP($B797,G2.PL1!$C$10:$AF$35,11,0)</f>
        <v>Cadila Healthcare Ltd.</v>
      </c>
      <c r="M797" s="17" t="str">
        <f>VLOOKUP($B797,G2.PL1!$C$10:$AF$35,12,0)</f>
        <v>Ấn Độ</v>
      </c>
      <c r="N797" s="17" t="str">
        <f>VLOOKUP($B797,G2.PL1!$C$10:$AF$35,13,0)</f>
        <v>Viên</v>
      </c>
      <c r="O797" s="39">
        <v>3000</v>
      </c>
      <c r="P797" s="39">
        <v>4000</v>
      </c>
      <c r="Q797" s="39">
        <v>4000</v>
      </c>
      <c r="R797" s="39">
        <v>4000</v>
      </c>
      <c r="S797" s="40">
        <v>15000</v>
      </c>
      <c r="T797" s="19">
        <f>VLOOKUP($B797,G2.PL1!$C$10:$AF$35,17,0)</f>
        <v>215</v>
      </c>
      <c r="U797" s="18">
        <f t="shared" si="23"/>
        <v>3225000</v>
      </c>
      <c r="V797" s="19" t="str">
        <f>VLOOKUP($B797,G2.PL1!$C$10:$AF$35,30,0)</f>
        <v>Công ty Cổ phần Dược phẩm Thiết bị Y tế Hà Nội</v>
      </c>
      <c r="W797" s="17" t="s">
        <v>462</v>
      </c>
      <c r="X797" s="56" t="s">
        <v>343</v>
      </c>
      <c r="Y797" s="41" t="s">
        <v>463</v>
      </c>
      <c r="Z797" s="16"/>
      <c r="AA797" s="21" t="e">
        <f>VLOOKUP(W797,#REF!,2,0)</f>
        <v>#REF!</v>
      </c>
      <c r="AB797" s="16"/>
    </row>
    <row r="798" spans="1:28" ht="36">
      <c r="A798" s="38">
        <v>15</v>
      </c>
      <c r="B798" s="38" t="s">
        <v>39</v>
      </c>
      <c r="C798" s="17" t="str">
        <f>VLOOKUP(B798,G2.PL1!$C$10:$D$34,2,0)</f>
        <v>OCID</v>
      </c>
      <c r="D798" s="17" t="str">
        <f>VLOOKUP($B798,G2.PL1!$C$10:$E$34,3,0)</f>
        <v>Omeprazole (dạng hạt bao tan trong ruột)</v>
      </c>
      <c r="E798" s="17" t="str">
        <f>VLOOKUP($B798,G2.PL1!$C$10:$F$34,4,0)</f>
        <v>20mg</v>
      </c>
      <c r="F798" s="17" t="str">
        <f>VLOOKUP($B798,G2.PL1!$C$10:$AF$35,5,0)</f>
        <v>Uống</v>
      </c>
      <c r="G798" s="17" t="str">
        <f>VLOOKUP($B798,G2.PL1!$C$10:$AF$35,6,0)</f>
        <v>Viên nang cứng</v>
      </c>
      <c r="H798" s="17" t="str">
        <f>VLOOKUP($B798,G2.PL1!$C$10:$AF$35,7,0)</f>
        <v>Hộp 10 vỉ x 10 viên</v>
      </c>
      <c r="I798" s="38" t="s">
        <v>13</v>
      </c>
      <c r="J798" s="17" t="str">
        <f>VLOOKUP($B798,G2.PL1!$C$10:$AF$35,9,0)</f>
        <v>36 tháng</v>
      </c>
      <c r="K798" s="17" t="str">
        <f>VLOOKUP($B798,G2.PL1!$C$10:$AF$35,10,0)</f>
        <v>VN-10166-10</v>
      </c>
      <c r="L798" s="17" t="str">
        <f>VLOOKUP($B798,G2.PL1!$C$10:$AF$35,11,0)</f>
        <v>Cadila Healthcare Ltd.</v>
      </c>
      <c r="M798" s="17" t="str">
        <f>VLOOKUP($B798,G2.PL1!$C$10:$AF$35,12,0)</f>
        <v>Ấn Độ</v>
      </c>
      <c r="N798" s="17" t="str">
        <f>VLOOKUP($B798,G2.PL1!$C$10:$AF$35,13,0)</f>
        <v>Viên</v>
      </c>
      <c r="O798" s="39">
        <v>7000</v>
      </c>
      <c r="P798" s="39">
        <v>7000</v>
      </c>
      <c r="Q798" s="39">
        <v>7000</v>
      </c>
      <c r="R798" s="39">
        <v>7000</v>
      </c>
      <c r="S798" s="40">
        <v>28000</v>
      </c>
      <c r="T798" s="19">
        <f>VLOOKUP($B798,G2.PL1!$C$10:$AF$35,17,0)</f>
        <v>215</v>
      </c>
      <c r="U798" s="18">
        <f t="shared" si="23"/>
        <v>6020000</v>
      </c>
      <c r="V798" s="19" t="str">
        <f>VLOOKUP($B798,G2.PL1!$C$10:$AF$35,30,0)</f>
        <v>Công ty Cổ phần Dược phẩm Thiết bị Y tế Hà Nội</v>
      </c>
      <c r="W798" s="17" t="s">
        <v>464</v>
      </c>
      <c r="X798" s="56" t="s">
        <v>343</v>
      </c>
      <c r="Y798" s="41" t="s">
        <v>465</v>
      </c>
      <c r="Z798" s="16"/>
      <c r="AA798" s="21" t="e">
        <f>VLOOKUP(W798,#REF!,2,0)</f>
        <v>#REF!</v>
      </c>
      <c r="AB798" s="16"/>
    </row>
    <row r="799" spans="1:28" ht="36">
      <c r="A799" s="38">
        <v>15</v>
      </c>
      <c r="B799" s="38" t="s">
        <v>39</v>
      </c>
      <c r="C799" s="17" t="str">
        <f>VLOOKUP(B799,G2.PL1!$C$10:$D$34,2,0)</f>
        <v>OCID</v>
      </c>
      <c r="D799" s="17" t="str">
        <f>VLOOKUP($B799,G2.PL1!$C$10:$E$34,3,0)</f>
        <v>Omeprazole (dạng hạt bao tan trong ruột)</v>
      </c>
      <c r="E799" s="17" t="str">
        <f>VLOOKUP($B799,G2.PL1!$C$10:$F$34,4,0)</f>
        <v>20mg</v>
      </c>
      <c r="F799" s="17" t="str">
        <f>VLOOKUP($B799,G2.PL1!$C$10:$AF$35,5,0)</f>
        <v>Uống</v>
      </c>
      <c r="G799" s="17" t="str">
        <f>VLOOKUP($B799,G2.PL1!$C$10:$AF$35,6,0)</f>
        <v>Viên nang cứng</v>
      </c>
      <c r="H799" s="17" t="str">
        <f>VLOOKUP($B799,G2.PL1!$C$10:$AF$35,7,0)</f>
        <v>Hộp 10 vỉ x 10 viên</v>
      </c>
      <c r="I799" s="38" t="s">
        <v>13</v>
      </c>
      <c r="J799" s="17" t="str">
        <f>VLOOKUP($B799,G2.PL1!$C$10:$AF$35,9,0)</f>
        <v>36 tháng</v>
      </c>
      <c r="K799" s="17" t="str">
        <f>VLOOKUP($B799,G2.PL1!$C$10:$AF$35,10,0)</f>
        <v>VN-10166-10</v>
      </c>
      <c r="L799" s="17" t="str">
        <f>VLOOKUP($B799,G2.PL1!$C$10:$AF$35,11,0)</f>
        <v>Cadila Healthcare Ltd.</v>
      </c>
      <c r="M799" s="17" t="str">
        <f>VLOOKUP($B799,G2.PL1!$C$10:$AF$35,12,0)</f>
        <v>Ấn Độ</v>
      </c>
      <c r="N799" s="17" t="str">
        <f>VLOOKUP($B799,G2.PL1!$C$10:$AF$35,13,0)</f>
        <v>Viên</v>
      </c>
      <c r="O799" s="39">
        <v>30000</v>
      </c>
      <c r="P799" s="39">
        <v>40000</v>
      </c>
      <c r="Q799" s="39">
        <v>40000</v>
      </c>
      <c r="R799" s="39">
        <v>30000</v>
      </c>
      <c r="S799" s="40">
        <v>140000</v>
      </c>
      <c r="T799" s="19">
        <f>VLOOKUP($B799,G2.PL1!$C$10:$AF$35,17,0)</f>
        <v>215</v>
      </c>
      <c r="U799" s="18">
        <f t="shared" si="23"/>
        <v>30100000</v>
      </c>
      <c r="V799" s="19" t="str">
        <f>VLOOKUP($B799,G2.PL1!$C$10:$AF$35,30,0)</f>
        <v>Công ty Cổ phần Dược phẩm Thiết bị Y tế Hà Nội</v>
      </c>
      <c r="W799" s="17" t="s">
        <v>770</v>
      </c>
      <c r="X799" s="56" t="s">
        <v>343</v>
      </c>
      <c r="Y799" s="41" t="s">
        <v>771</v>
      </c>
      <c r="Z799" s="16"/>
      <c r="AA799" s="21" t="e">
        <f>VLOOKUP(W799,#REF!,2,0)</f>
        <v>#REF!</v>
      </c>
      <c r="AB799" s="16"/>
    </row>
    <row r="800" spans="1:28" ht="36">
      <c r="A800" s="38">
        <v>15</v>
      </c>
      <c r="B800" s="38" t="s">
        <v>39</v>
      </c>
      <c r="C800" s="17" t="str">
        <f>VLOOKUP(B800,G2.PL1!$C$10:$D$34,2,0)</f>
        <v>OCID</v>
      </c>
      <c r="D800" s="17" t="str">
        <f>VLOOKUP($B800,G2.PL1!$C$10:$E$34,3,0)</f>
        <v>Omeprazole (dạng hạt bao tan trong ruột)</v>
      </c>
      <c r="E800" s="17" t="str">
        <f>VLOOKUP($B800,G2.PL1!$C$10:$F$34,4,0)</f>
        <v>20mg</v>
      </c>
      <c r="F800" s="17" t="str">
        <f>VLOOKUP($B800,G2.PL1!$C$10:$AF$35,5,0)</f>
        <v>Uống</v>
      </c>
      <c r="G800" s="17" t="str">
        <f>VLOOKUP($B800,G2.PL1!$C$10:$AF$35,6,0)</f>
        <v>Viên nang cứng</v>
      </c>
      <c r="H800" s="17" t="str">
        <f>VLOOKUP($B800,G2.PL1!$C$10:$AF$35,7,0)</f>
        <v>Hộp 10 vỉ x 10 viên</v>
      </c>
      <c r="I800" s="38" t="s">
        <v>13</v>
      </c>
      <c r="J800" s="17" t="str">
        <f>VLOOKUP($B800,G2.PL1!$C$10:$AF$35,9,0)</f>
        <v>36 tháng</v>
      </c>
      <c r="K800" s="17" t="str">
        <f>VLOOKUP($B800,G2.PL1!$C$10:$AF$35,10,0)</f>
        <v>VN-10166-10</v>
      </c>
      <c r="L800" s="17" t="str">
        <f>VLOOKUP($B800,G2.PL1!$C$10:$AF$35,11,0)</f>
        <v>Cadila Healthcare Ltd.</v>
      </c>
      <c r="M800" s="17" t="str">
        <f>VLOOKUP($B800,G2.PL1!$C$10:$AF$35,12,0)</f>
        <v>Ấn Độ</v>
      </c>
      <c r="N800" s="17" t="str">
        <f>VLOOKUP($B800,G2.PL1!$C$10:$AF$35,13,0)</f>
        <v>Viên</v>
      </c>
      <c r="O800" s="39">
        <v>13000</v>
      </c>
      <c r="P800" s="39">
        <v>13000</v>
      </c>
      <c r="Q800" s="39">
        <v>13000</v>
      </c>
      <c r="R800" s="39">
        <v>13000</v>
      </c>
      <c r="S800" s="40">
        <v>52000</v>
      </c>
      <c r="T800" s="19">
        <f>VLOOKUP($B800,G2.PL1!$C$10:$AF$35,17,0)</f>
        <v>215</v>
      </c>
      <c r="U800" s="18">
        <f t="shared" si="23"/>
        <v>11180000</v>
      </c>
      <c r="V800" s="19" t="str">
        <f>VLOOKUP($B800,G2.PL1!$C$10:$AF$35,30,0)</f>
        <v>Công ty Cổ phần Dược phẩm Thiết bị Y tế Hà Nội</v>
      </c>
      <c r="W800" s="17" t="s">
        <v>466</v>
      </c>
      <c r="X800" s="56" t="s">
        <v>343</v>
      </c>
      <c r="Y800" s="41" t="s">
        <v>467</v>
      </c>
      <c r="Z800" s="16"/>
      <c r="AA800" s="21" t="e">
        <f>VLOOKUP(W800,#REF!,2,0)</f>
        <v>#REF!</v>
      </c>
      <c r="AB800" s="16"/>
    </row>
    <row r="801" spans="1:28" ht="36">
      <c r="A801" s="38">
        <v>15</v>
      </c>
      <c r="B801" s="38" t="s">
        <v>39</v>
      </c>
      <c r="C801" s="17" t="str">
        <f>VLOOKUP(B801,G2.PL1!$C$10:$D$34,2,0)</f>
        <v>OCID</v>
      </c>
      <c r="D801" s="17" t="str">
        <f>VLOOKUP($B801,G2.PL1!$C$10:$E$34,3,0)</f>
        <v>Omeprazole (dạng hạt bao tan trong ruột)</v>
      </c>
      <c r="E801" s="17" t="str">
        <f>VLOOKUP($B801,G2.PL1!$C$10:$F$34,4,0)</f>
        <v>20mg</v>
      </c>
      <c r="F801" s="17" t="str">
        <f>VLOOKUP($B801,G2.PL1!$C$10:$AF$35,5,0)</f>
        <v>Uống</v>
      </c>
      <c r="G801" s="17" t="str">
        <f>VLOOKUP($B801,G2.PL1!$C$10:$AF$35,6,0)</f>
        <v>Viên nang cứng</v>
      </c>
      <c r="H801" s="17" t="str">
        <f>VLOOKUP($B801,G2.PL1!$C$10:$AF$35,7,0)</f>
        <v>Hộp 10 vỉ x 10 viên</v>
      </c>
      <c r="I801" s="38" t="s">
        <v>13</v>
      </c>
      <c r="J801" s="17" t="str">
        <f>VLOOKUP($B801,G2.PL1!$C$10:$AF$35,9,0)</f>
        <v>36 tháng</v>
      </c>
      <c r="K801" s="17" t="str">
        <f>VLOOKUP($B801,G2.PL1!$C$10:$AF$35,10,0)</f>
        <v>VN-10166-10</v>
      </c>
      <c r="L801" s="17" t="str">
        <f>VLOOKUP($B801,G2.PL1!$C$10:$AF$35,11,0)</f>
        <v>Cadila Healthcare Ltd.</v>
      </c>
      <c r="M801" s="17" t="str">
        <f>VLOOKUP($B801,G2.PL1!$C$10:$AF$35,12,0)</f>
        <v>Ấn Độ</v>
      </c>
      <c r="N801" s="17" t="str">
        <f>VLOOKUP($B801,G2.PL1!$C$10:$AF$35,13,0)</f>
        <v>Viên</v>
      </c>
      <c r="O801" s="39">
        <v>8000</v>
      </c>
      <c r="P801" s="39">
        <v>8000</v>
      </c>
      <c r="Q801" s="39">
        <v>8000</v>
      </c>
      <c r="R801" s="39">
        <v>8000</v>
      </c>
      <c r="S801" s="40">
        <v>32000</v>
      </c>
      <c r="T801" s="19">
        <f>VLOOKUP($B801,G2.PL1!$C$10:$AF$35,17,0)</f>
        <v>215</v>
      </c>
      <c r="U801" s="18">
        <f t="shared" si="23"/>
        <v>6880000</v>
      </c>
      <c r="V801" s="19" t="str">
        <f>VLOOKUP($B801,G2.PL1!$C$10:$AF$35,30,0)</f>
        <v>Công ty Cổ phần Dược phẩm Thiết bị Y tế Hà Nội</v>
      </c>
      <c r="W801" s="17" t="s">
        <v>470</v>
      </c>
      <c r="X801" s="56" t="s">
        <v>343</v>
      </c>
      <c r="Y801" s="41" t="s">
        <v>471</v>
      </c>
      <c r="Z801" s="16"/>
      <c r="AA801" s="21" t="e">
        <f>VLOOKUP(W801,#REF!,2,0)</f>
        <v>#REF!</v>
      </c>
      <c r="AB801" s="16"/>
    </row>
    <row r="802" spans="1:28" ht="36">
      <c r="A802" s="38">
        <v>15</v>
      </c>
      <c r="B802" s="38" t="s">
        <v>39</v>
      </c>
      <c r="C802" s="17" t="str">
        <f>VLOOKUP(B802,G2.PL1!$C$10:$D$34,2,0)</f>
        <v>OCID</v>
      </c>
      <c r="D802" s="17" t="str">
        <f>VLOOKUP($B802,G2.PL1!$C$10:$E$34,3,0)</f>
        <v>Omeprazole (dạng hạt bao tan trong ruột)</v>
      </c>
      <c r="E802" s="17" t="str">
        <f>VLOOKUP($B802,G2.PL1!$C$10:$F$34,4,0)</f>
        <v>20mg</v>
      </c>
      <c r="F802" s="17" t="str">
        <f>VLOOKUP($B802,G2.PL1!$C$10:$AF$35,5,0)</f>
        <v>Uống</v>
      </c>
      <c r="G802" s="17" t="str">
        <f>VLOOKUP($B802,G2.PL1!$C$10:$AF$35,6,0)</f>
        <v>Viên nang cứng</v>
      </c>
      <c r="H802" s="17" t="str">
        <f>VLOOKUP($B802,G2.PL1!$C$10:$AF$35,7,0)</f>
        <v>Hộp 10 vỉ x 10 viên</v>
      </c>
      <c r="I802" s="38" t="s">
        <v>13</v>
      </c>
      <c r="J802" s="17" t="str">
        <f>VLOOKUP($B802,G2.PL1!$C$10:$AF$35,9,0)</f>
        <v>36 tháng</v>
      </c>
      <c r="K802" s="17" t="str">
        <f>VLOOKUP($B802,G2.PL1!$C$10:$AF$35,10,0)</f>
        <v>VN-10166-10</v>
      </c>
      <c r="L802" s="17" t="str">
        <f>VLOOKUP($B802,G2.PL1!$C$10:$AF$35,11,0)</f>
        <v>Cadila Healthcare Ltd.</v>
      </c>
      <c r="M802" s="17" t="str">
        <f>VLOOKUP($B802,G2.PL1!$C$10:$AF$35,12,0)</f>
        <v>Ấn Độ</v>
      </c>
      <c r="N802" s="17" t="str">
        <f>VLOOKUP($B802,G2.PL1!$C$10:$AF$35,13,0)</f>
        <v>Viên</v>
      </c>
      <c r="O802" s="39">
        <v>20000</v>
      </c>
      <c r="P802" s="39">
        <v>20000</v>
      </c>
      <c r="Q802" s="39">
        <v>20000</v>
      </c>
      <c r="R802" s="39">
        <v>20000</v>
      </c>
      <c r="S802" s="40">
        <v>80000</v>
      </c>
      <c r="T802" s="19">
        <f>VLOOKUP($B802,G2.PL1!$C$10:$AF$35,17,0)</f>
        <v>215</v>
      </c>
      <c r="U802" s="18">
        <f t="shared" si="23"/>
        <v>17200000</v>
      </c>
      <c r="V802" s="19" t="str">
        <f>VLOOKUP($B802,G2.PL1!$C$10:$AF$35,30,0)</f>
        <v>Công ty Cổ phần Dược phẩm Thiết bị Y tế Hà Nội</v>
      </c>
      <c r="W802" s="17" t="s">
        <v>472</v>
      </c>
      <c r="X802" s="56" t="s">
        <v>343</v>
      </c>
      <c r="Y802" s="41" t="s">
        <v>473</v>
      </c>
      <c r="Z802" s="16"/>
      <c r="AA802" s="21" t="e">
        <f>VLOOKUP(W802,#REF!,2,0)</f>
        <v>#REF!</v>
      </c>
      <c r="AB802" s="16"/>
    </row>
    <row r="803" spans="1:28" ht="36">
      <c r="A803" s="38">
        <v>15</v>
      </c>
      <c r="B803" s="38" t="s">
        <v>39</v>
      </c>
      <c r="C803" s="17" t="str">
        <f>VLOOKUP(B803,G2.PL1!$C$10:$D$34,2,0)</f>
        <v>OCID</v>
      </c>
      <c r="D803" s="17" t="str">
        <f>VLOOKUP($B803,G2.PL1!$C$10:$E$34,3,0)</f>
        <v>Omeprazole (dạng hạt bao tan trong ruột)</v>
      </c>
      <c r="E803" s="17" t="str">
        <f>VLOOKUP($B803,G2.PL1!$C$10:$F$34,4,0)</f>
        <v>20mg</v>
      </c>
      <c r="F803" s="17" t="str">
        <f>VLOOKUP($B803,G2.PL1!$C$10:$AF$35,5,0)</f>
        <v>Uống</v>
      </c>
      <c r="G803" s="17" t="str">
        <f>VLOOKUP($B803,G2.PL1!$C$10:$AF$35,6,0)</f>
        <v>Viên nang cứng</v>
      </c>
      <c r="H803" s="17" t="str">
        <f>VLOOKUP($B803,G2.PL1!$C$10:$AF$35,7,0)</f>
        <v>Hộp 10 vỉ x 10 viên</v>
      </c>
      <c r="I803" s="38" t="s">
        <v>13</v>
      </c>
      <c r="J803" s="17" t="str">
        <f>VLOOKUP($B803,G2.PL1!$C$10:$AF$35,9,0)</f>
        <v>36 tháng</v>
      </c>
      <c r="K803" s="17" t="str">
        <f>VLOOKUP($B803,G2.PL1!$C$10:$AF$35,10,0)</f>
        <v>VN-10166-10</v>
      </c>
      <c r="L803" s="17" t="str">
        <f>VLOOKUP($B803,G2.PL1!$C$10:$AF$35,11,0)</f>
        <v>Cadila Healthcare Ltd.</v>
      </c>
      <c r="M803" s="17" t="str">
        <f>VLOOKUP($B803,G2.PL1!$C$10:$AF$35,12,0)</f>
        <v>Ấn Độ</v>
      </c>
      <c r="N803" s="17" t="str">
        <f>VLOOKUP($B803,G2.PL1!$C$10:$AF$35,13,0)</f>
        <v>Viên</v>
      </c>
      <c r="O803" s="39">
        <v>3450</v>
      </c>
      <c r="P803" s="39">
        <v>3550</v>
      </c>
      <c r="Q803" s="39">
        <v>3500</v>
      </c>
      <c r="R803" s="39">
        <v>3300</v>
      </c>
      <c r="S803" s="40">
        <v>13800</v>
      </c>
      <c r="T803" s="19">
        <f>VLOOKUP($B803,G2.PL1!$C$10:$AF$35,17,0)</f>
        <v>215</v>
      </c>
      <c r="U803" s="18">
        <f t="shared" si="23"/>
        <v>2967000</v>
      </c>
      <c r="V803" s="19" t="str">
        <f>VLOOKUP($B803,G2.PL1!$C$10:$AF$35,30,0)</f>
        <v>Công ty Cổ phần Dược phẩm Thiết bị Y tế Hà Nội</v>
      </c>
      <c r="W803" s="17" t="s">
        <v>476</v>
      </c>
      <c r="X803" s="56" t="s">
        <v>343</v>
      </c>
      <c r="Y803" s="41" t="s">
        <v>477</v>
      </c>
      <c r="Z803" s="16"/>
      <c r="AA803" s="21" t="e">
        <f>VLOOKUP(W803,#REF!,2,0)</f>
        <v>#REF!</v>
      </c>
      <c r="AB803" s="16"/>
    </row>
    <row r="804" spans="1:28" ht="36">
      <c r="A804" s="38">
        <v>15</v>
      </c>
      <c r="B804" s="38" t="s">
        <v>39</v>
      </c>
      <c r="C804" s="17" t="str">
        <f>VLOOKUP(B804,G2.PL1!$C$10:$D$34,2,0)</f>
        <v>OCID</v>
      </c>
      <c r="D804" s="17" t="str">
        <f>VLOOKUP($B804,G2.PL1!$C$10:$E$34,3,0)</f>
        <v>Omeprazole (dạng hạt bao tan trong ruột)</v>
      </c>
      <c r="E804" s="17" t="str">
        <f>VLOOKUP($B804,G2.PL1!$C$10:$F$34,4,0)</f>
        <v>20mg</v>
      </c>
      <c r="F804" s="17" t="str">
        <f>VLOOKUP($B804,G2.PL1!$C$10:$AF$35,5,0)</f>
        <v>Uống</v>
      </c>
      <c r="G804" s="17" t="str">
        <f>VLOOKUP($B804,G2.PL1!$C$10:$AF$35,6,0)</f>
        <v>Viên nang cứng</v>
      </c>
      <c r="H804" s="17" t="str">
        <f>VLOOKUP($B804,G2.PL1!$C$10:$AF$35,7,0)</f>
        <v>Hộp 10 vỉ x 10 viên</v>
      </c>
      <c r="I804" s="38" t="s">
        <v>13</v>
      </c>
      <c r="J804" s="17" t="str">
        <f>VLOOKUP($B804,G2.PL1!$C$10:$AF$35,9,0)</f>
        <v>36 tháng</v>
      </c>
      <c r="K804" s="17" t="str">
        <f>VLOOKUP($B804,G2.PL1!$C$10:$AF$35,10,0)</f>
        <v>VN-10166-10</v>
      </c>
      <c r="L804" s="17" t="str">
        <f>VLOOKUP($B804,G2.PL1!$C$10:$AF$35,11,0)</f>
        <v>Cadila Healthcare Ltd.</v>
      </c>
      <c r="M804" s="17" t="str">
        <f>VLOOKUP($B804,G2.PL1!$C$10:$AF$35,12,0)</f>
        <v>Ấn Độ</v>
      </c>
      <c r="N804" s="17" t="str">
        <f>VLOOKUP($B804,G2.PL1!$C$10:$AF$35,13,0)</f>
        <v>Viên</v>
      </c>
      <c r="O804" s="39">
        <v>15000</v>
      </c>
      <c r="P804" s="39">
        <v>15000</v>
      </c>
      <c r="Q804" s="39">
        <v>15000</v>
      </c>
      <c r="R804" s="39">
        <v>15000</v>
      </c>
      <c r="S804" s="40">
        <v>60000</v>
      </c>
      <c r="T804" s="19">
        <f>VLOOKUP($B804,G2.PL1!$C$10:$AF$35,17,0)</f>
        <v>215</v>
      </c>
      <c r="U804" s="18">
        <f t="shared" si="23"/>
        <v>12900000</v>
      </c>
      <c r="V804" s="19" t="str">
        <f>VLOOKUP($B804,G2.PL1!$C$10:$AF$35,30,0)</f>
        <v>Công ty Cổ phần Dược phẩm Thiết bị Y tế Hà Nội</v>
      </c>
      <c r="W804" s="17" t="s">
        <v>345</v>
      </c>
      <c r="X804" s="56" t="s">
        <v>214</v>
      </c>
      <c r="Y804" s="41" t="s">
        <v>346</v>
      </c>
      <c r="Z804" s="16"/>
      <c r="AA804" s="21" t="e">
        <f>VLOOKUP(W804,#REF!,2,0)</f>
        <v>#REF!</v>
      </c>
      <c r="AB804" s="16"/>
    </row>
    <row r="805" spans="1:28" ht="36">
      <c r="A805" s="38">
        <v>15</v>
      </c>
      <c r="B805" s="38" t="s">
        <v>39</v>
      </c>
      <c r="C805" s="17" t="str">
        <f>VLOOKUP(B805,G2.PL1!$C$10:$D$34,2,0)</f>
        <v>OCID</v>
      </c>
      <c r="D805" s="17" t="str">
        <f>VLOOKUP($B805,G2.PL1!$C$10:$E$34,3,0)</f>
        <v>Omeprazole (dạng hạt bao tan trong ruột)</v>
      </c>
      <c r="E805" s="17" t="str">
        <f>VLOOKUP($B805,G2.PL1!$C$10:$F$34,4,0)</f>
        <v>20mg</v>
      </c>
      <c r="F805" s="17" t="str">
        <f>VLOOKUP($B805,G2.PL1!$C$10:$AF$35,5,0)</f>
        <v>Uống</v>
      </c>
      <c r="G805" s="17" t="str">
        <f>VLOOKUP($B805,G2.PL1!$C$10:$AF$35,6,0)</f>
        <v>Viên nang cứng</v>
      </c>
      <c r="H805" s="17" t="str">
        <f>VLOOKUP($B805,G2.PL1!$C$10:$AF$35,7,0)</f>
        <v>Hộp 10 vỉ x 10 viên</v>
      </c>
      <c r="I805" s="38" t="s">
        <v>13</v>
      </c>
      <c r="J805" s="17" t="str">
        <f>VLOOKUP($B805,G2.PL1!$C$10:$AF$35,9,0)</f>
        <v>36 tháng</v>
      </c>
      <c r="K805" s="17" t="str">
        <f>VLOOKUP($B805,G2.PL1!$C$10:$AF$35,10,0)</f>
        <v>VN-10166-10</v>
      </c>
      <c r="L805" s="17" t="str">
        <f>VLOOKUP($B805,G2.PL1!$C$10:$AF$35,11,0)</f>
        <v>Cadila Healthcare Ltd.</v>
      </c>
      <c r="M805" s="17" t="str">
        <f>VLOOKUP($B805,G2.PL1!$C$10:$AF$35,12,0)</f>
        <v>Ấn Độ</v>
      </c>
      <c r="N805" s="17" t="str">
        <f>VLOOKUP($B805,G2.PL1!$C$10:$AF$35,13,0)</f>
        <v>Viên</v>
      </c>
      <c r="O805" s="39">
        <v>55000</v>
      </c>
      <c r="P805" s="39">
        <v>55000</v>
      </c>
      <c r="Q805" s="39">
        <v>55000</v>
      </c>
      <c r="R805" s="39">
        <v>55000</v>
      </c>
      <c r="S805" s="40">
        <v>220000</v>
      </c>
      <c r="T805" s="19">
        <f>VLOOKUP($B805,G2.PL1!$C$10:$AF$35,17,0)</f>
        <v>215</v>
      </c>
      <c r="U805" s="18">
        <f t="shared" si="23"/>
        <v>47300000</v>
      </c>
      <c r="V805" s="19" t="str">
        <f>VLOOKUP($B805,G2.PL1!$C$10:$AF$35,30,0)</f>
        <v>Công ty Cổ phần Dược phẩm Thiết bị Y tế Hà Nội</v>
      </c>
      <c r="W805" s="17" t="s">
        <v>216</v>
      </c>
      <c r="X805" s="56" t="s">
        <v>214</v>
      </c>
      <c r="Y805" s="41" t="s">
        <v>217</v>
      </c>
      <c r="Z805" s="16"/>
      <c r="AA805" s="21" t="e">
        <f>VLOOKUP(W805,#REF!,2,0)</f>
        <v>#REF!</v>
      </c>
      <c r="AB805" s="16"/>
    </row>
    <row r="806" spans="1:28" ht="36">
      <c r="A806" s="38">
        <v>15</v>
      </c>
      <c r="B806" s="38" t="s">
        <v>39</v>
      </c>
      <c r="C806" s="17" t="str">
        <f>VLOOKUP(B806,G2.PL1!$C$10:$D$34,2,0)</f>
        <v>OCID</v>
      </c>
      <c r="D806" s="17" t="str">
        <f>VLOOKUP($B806,G2.PL1!$C$10:$E$34,3,0)</f>
        <v>Omeprazole (dạng hạt bao tan trong ruột)</v>
      </c>
      <c r="E806" s="17" t="str">
        <f>VLOOKUP($B806,G2.PL1!$C$10:$F$34,4,0)</f>
        <v>20mg</v>
      </c>
      <c r="F806" s="17" t="str">
        <f>VLOOKUP($B806,G2.PL1!$C$10:$AF$35,5,0)</f>
        <v>Uống</v>
      </c>
      <c r="G806" s="17" t="str">
        <f>VLOOKUP($B806,G2.PL1!$C$10:$AF$35,6,0)</f>
        <v>Viên nang cứng</v>
      </c>
      <c r="H806" s="17" t="str">
        <f>VLOOKUP($B806,G2.PL1!$C$10:$AF$35,7,0)</f>
        <v>Hộp 10 vỉ x 10 viên</v>
      </c>
      <c r="I806" s="38" t="s">
        <v>13</v>
      </c>
      <c r="J806" s="17" t="str">
        <f>VLOOKUP($B806,G2.PL1!$C$10:$AF$35,9,0)</f>
        <v>36 tháng</v>
      </c>
      <c r="K806" s="17" t="str">
        <f>VLOOKUP($B806,G2.PL1!$C$10:$AF$35,10,0)</f>
        <v>VN-10166-10</v>
      </c>
      <c r="L806" s="17" t="str">
        <f>VLOOKUP($B806,G2.PL1!$C$10:$AF$35,11,0)</f>
        <v>Cadila Healthcare Ltd.</v>
      </c>
      <c r="M806" s="17" t="str">
        <f>VLOOKUP($B806,G2.PL1!$C$10:$AF$35,12,0)</f>
        <v>Ấn Độ</v>
      </c>
      <c r="N806" s="17" t="str">
        <f>VLOOKUP($B806,G2.PL1!$C$10:$AF$35,13,0)</f>
        <v>Viên</v>
      </c>
      <c r="O806" s="39">
        <v>35000</v>
      </c>
      <c r="P806" s="39">
        <v>35000</v>
      </c>
      <c r="Q806" s="39">
        <v>40000</v>
      </c>
      <c r="R806" s="39">
        <v>40000</v>
      </c>
      <c r="S806" s="40">
        <v>150000</v>
      </c>
      <c r="T806" s="19">
        <f>VLOOKUP($B806,G2.PL1!$C$10:$AF$35,17,0)</f>
        <v>215</v>
      </c>
      <c r="U806" s="18">
        <f t="shared" si="23"/>
        <v>32250000</v>
      </c>
      <c r="V806" s="19" t="str">
        <f>VLOOKUP($B806,G2.PL1!$C$10:$AF$35,30,0)</f>
        <v>Công ty Cổ phần Dược phẩm Thiết bị Y tế Hà Nội</v>
      </c>
      <c r="W806" s="17" t="s">
        <v>478</v>
      </c>
      <c r="X806" s="56" t="s">
        <v>214</v>
      </c>
      <c r="Y806" s="41" t="s">
        <v>479</v>
      </c>
      <c r="Z806" s="16"/>
      <c r="AA806" s="21" t="e">
        <f>VLOOKUP(W806,#REF!,2,0)</f>
        <v>#REF!</v>
      </c>
      <c r="AB806" s="16"/>
    </row>
    <row r="807" spans="1:28" ht="36">
      <c r="A807" s="38">
        <v>15</v>
      </c>
      <c r="B807" s="38" t="s">
        <v>39</v>
      </c>
      <c r="C807" s="17" t="str">
        <f>VLOOKUP(B807,G2.PL1!$C$10:$D$34,2,0)</f>
        <v>OCID</v>
      </c>
      <c r="D807" s="17" t="str">
        <f>VLOOKUP($B807,G2.PL1!$C$10:$E$34,3,0)</f>
        <v>Omeprazole (dạng hạt bao tan trong ruột)</v>
      </c>
      <c r="E807" s="17" t="str">
        <f>VLOOKUP($B807,G2.PL1!$C$10:$F$34,4,0)</f>
        <v>20mg</v>
      </c>
      <c r="F807" s="17" t="str">
        <f>VLOOKUP($B807,G2.PL1!$C$10:$AF$35,5,0)</f>
        <v>Uống</v>
      </c>
      <c r="G807" s="17" t="str">
        <f>VLOOKUP($B807,G2.PL1!$C$10:$AF$35,6,0)</f>
        <v>Viên nang cứng</v>
      </c>
      <c r="H807" s="17" t="str">
        <f>VLOOKUP($B807,G2.PL1!$C$10:$AF$35,7,0)</f>
        <v>Hộp 10 vỉ x 10 viên</v>
      </c>
      <c r="I807" s="38" t="s">
        <v>13</v>
      </c>
      <c r="J807" s="17" t="str">
        <f>VLOOKUP($B807,G2.PL1!$C$10:$AF$35,9,0)</f>
        <v>36 tháng</v>
      </c>
      <c r="K807" s="17" t="str">
        <f>VLOOKUP($B807,G2.PL1!$C$10:$AF$35,10,0)</f>
        <v>VN-10166-10</v>
      </c>
      <c r="L807" s="17" t="str">
        <f>VLOOKUP($B807,G2.PL1!$C$10:$AF$35,11,0)</f>
        <v>Cadila Healthcare Ltd.</v>
      </c>
      <c r="M807" s="17" t="str">
        <f>VLOOKUP($B807,G2.PL1!$C$10:$AF$35,12,0)</f>
        <v>Ấn Độ</v>
      </c>
      <c r="N807" s="17" t="str">
        <f>VLOOKUP($B807,G2.PL1!$C$10:$AF$35,13,0)</f>
        <v>Viên</v>
      </c>
      <c r="O807" s="39">
        <v>14000</v>
      </c>
      <c r="P807" s="39">
        <v>15000</v>
      </c>
      <c r="Q807" s="39">
        <v>16000</v>
      </c>
      <c r="R807" s="39">
        <v>15000</v>
      </c>
      <c r="S807" s="40">
        <v>60000</v>
      </c>
      <c r="T807" s="19">
        <f>VLOOKUP($B807,G2.PL1!$C$10:$AF$35,17,0)</f>
        <v>215</v>
      </c>
      <c r="U807" s="18">
        <f t="shared" si="23"/>
        <v>12900000</v>
      </c>
      <c r="V807" s="19" t="str">
        <f>VLOOKUP($B807,G2.PL1!$C$10:$AF$35,30,0)</f>
        <v>Công ty Cổ phần Dược phẩm Thiết bị Y tế Hà Nội</v>
      </c>
      <c r="W807" s="17" t="s">
        <v>480</v>
      </c>
      <c r="X807" s="56" t="s">
        <v>214</v>
      </c>
      <c r="Y807" s="41" t="s">
        <v>481</v>
      </c>
      <c r="Z807" s="16"/>
      <c r="AA807" s="21" t="e">
        <f>VLOOKUP(W807,#REF!,2,0)</f>
        <v>#REF!</v>
      </c>
      <c r="AB807" s="16"/>
    </row>
    <row r="808" spans="1:28" ht="36">
      <c r="A808" s="38">
        <v>15</v>
      </c>
      <c r="B808" s="38" t="s">
        <v>39</v>
      </c>
      <c r="C808" s="17" t="str">
        <f>VLOOKUP(B808,G2.PL1!$C$10:$D$34,2,0)</f>
        <v>OCID</v>
      </c>
      <c r="D808" s="17" t="str">
        <f>VLOOKUP($B808,G2.PL1!$C$10:$E$34,3,0)</f>
        <v>Omeprazole (dạng hạt bao tan trong ruột)</v>
      </c>
      <c r="E808" s="17" t="str">
        <f>VLOOKUP($B808,G2.PL1!$C$10:$F$34,4,0)</f>
        <v>20mg</v>
      </c>
      <c r="F808" s="17" t="str">
        <f>VLOOKUP($B808,G2.PL1!$C$10:$AF$35,5,0)</f>
        <v>Uống</v>
      </c>
      <c r="G808" s="17" t="str">
        <f>VLOOKUP($B808,G2.PL1!$C$10:$AF$35,6,0)</f>
        <v>Viên nang cứng</v>
      </c>
      <c r="H808" s="17" t="str">
        <f>VLOOKUP($B808,G2.PL1!$C$10:$AF$35,7,0)</f>
        <v>Hộp 10 vỉ x 10 viên</v>
      </c>
      <c r="I808" s="38" t="s">
        <v>13</v>
      </c>
      <c r="J808" s="17" t="str">
        <f>VLOOKUP($B808,G2.PL1!$C$10:$AF$35,9,0)</f>
        <v>36 tháng</v>
      </c>
      <c r="K808" s="17" t="str">
        <f>VLOOKUP($B808,G2.PL1!$C$10:$AF$35,10,0)</f>
        <v>VN-10166-10</v>
      </c>
      <c r="L808" s="17" t="str">
        <f>VLOOKUP($B808,G2.PL1!$C$10:$AF$35,11,0)</f>
        <v>Cadila Healthcare Ltd.</v>
      </c>
      <c r="M808" s="17" t="str">
        <f>VLOOKUP($B808,G2.PL1!$C$10:$AF$35,12,0)</f>
        <v>Ấn Độ</v>
      </c>
      <c r="N808" s="17" t="str">
        <f>VLOOKUP($B808,G2.PL1!$C$10:$AF$35,13,0)</f>
        <v>Viên</v>
      </c>
      <c r="O808" s="39">
        <v>20000</v>
      </c>
      <c r="P808" s="39">
        <v>20000</v>
      </c>
      <c r="Q808" s="39">
        <v>20000</v>
      </c>
      <c r="R808" s="39">
        <v>20000</v>
      </c>
      <c r="S808" s="40">
        <v>80000</v>
      </c>
      <c r="T808" s="19">
        <f>VLOOKUP($B808,G2.PL1!$C$10:$AF$35,17,0)</f>
        <v>215</v>
      </c>
      <c r="U808" s="18">
        <f t="shared" si="23"/>
        <v>17200000</v>
      </c>
      <c r="V808" s="19" t="str">
        <f>VLOOKUP($B808,G2.PL1!$C$10:$AF$35,30,0)</f>
        <v>Công ty Cổ phần Dược phẩm Thiết bị Y tế Hà Nội</v>
      </c>
      <c r="W808" s="17" t="s">
        <v>482</v>
      </c>
      <c r="X808" s="56" t="s">
        <v>214</v>
      </c>
      <c r="Y808" s="41" t="s">
        <v>483</v>
      </c>
      <c r="Z808" s="16"/>
      <c r="AA808" s="21" t="e">
        <f>VLOOKUP(W808,#REF!,2,0)</f>
        <v>#REF!</v>
      </c>
      <c r="AB808" s="16"/>
    </row>
    <row r="809" spans="1:28" ht="36">
      <c r="A809" s="38">
        <v>15</v>
      </c>
      <c r="B809" s="38" t="s">
        <v>39</v>
      </c>
      <c r="C809" s="17" t="str">
        <f>VLOOKUP(B809,G2.PL1!$C$10:$D$34,2,0)</f>
        <v>OCID</v>
      </c>
      <c r="D809" s="17" t="str">
        <f>VLOOKUP($B809,G2.PL1!$C$10:$E$34,3,0)</f>
        <v>Omeprazole (dạng hạt bao tan trong ruột)</v>
      </c>
      <c r="E809" s="17" t="str">
        <f>VLOOKUP($B809,G2.PL1!$C$10:$F$34,4,0)</f>
        <v>20mg</v>
      </c>
      <c r="F809" s="17" t="str">
        <f>VLOOKUP($B809,G2.PL1!$C$10:$AF$35,5,0)</f>
        <v>Uống</v>
      </c>
      <c r="G809" s="17" t="str">
        <f>VLOOKUP($B809,G2.PL1!$C$10:$AF$35,6,0)</f>
        <v>Viên nang cứng</v>
      </c>
      <c r="H809" s="17" t="str">
        <f>VLOOKUP($B809,G2.PL1!$C$10:$AF$35,7,0)</f>
        <v>Hộp 10 vỉ x 10 viên</v>
      </c>
      <c r="I809" s="38" t="s">
        <v>13</v>
      </c>
      <c r="J809" s="17" t="str">
        <f>VLOOKUP($B809,G2.PL1!$C$10:$AF$35,9,0)</f>
        <v>36 tháng</v>
      </c>
      <c r="K809" s="17" t="str">
        <f>VLOOKUP($B809,G2.PL1!$C$10:$AF$35,10,0)</f>
        <v>VN-10166-10</v>
      </c>
      <c r="L809" s="17" t="str">
        <f>VLOOKUP($B809,G2.PL1!$C$10:$AF$35,11,0)</f>
        <v>Cadila Healthcare Ltd.</v>
      </c>
      <c r="M809" s="17" t="str">
        <f>VLOOKUP($B809,G2.PL1!$C$10:$AF$35,12,0)</f>
        <v>Ấn Độ</v>
      </c>
      <c r="N809" s="17" t="str">
        <f>VLOOKUP($B809,G2.PL1!$C$10:$AF$35,13,0)</f>
        <v>Viên</v>
      </c>
      <c r="O809" s="39">
        <v>62500</v>
      </c>
      <c r="P809" s="39">
        <v>62500</v>
      </c>
      <c r="Q809" s="39">
        <v>62500</v>
      </c>
      <c r="R809" s="39">
        <v>62500</v>
      </c>
      <c r="S809" s="40">
        <v>250000</v>
      </c>
      <c r="T809" s="19">
        <f>VLOOKUP($B809,G2.PL1!$C$10:$AF$35,17,0)</f>
        <v>215</v>
      </c>
      <c r="U809" s="18">
        <f t="shared" si="23"/>
        <v>53750000</v>
      </c>
      <c r="V809" s="19" t="str">
        <f>VLOOKUP($B809,G2.PL1!$C$10:$AF$35,30,0)</f>
        <v>Công ty Cổ phần Dược phẩm Thiết bị Y tế Hà Nội</v>
      </c>
      <c r="W809" s="17" t="s">
        <v>718</v>
      </c>
      <c r="X809" s="56" t="s">
        <v>214</v>
      </c>
      <c r="Y809" s="41" t="s">
        <v>719</v>
      </c>
      <c r="Z809" s="16"/>
      <c r="AA809" s="21" t="e">
        <f>VLOOKUP(W809,#REF!,2,0)</f>
        <v>#REF!</v>
      </c>
      <c r="AB809" s="16"/>
    </row>
    <row r="810" spans="1:28" ht="36">
      <c r="A810" s="38">
        <v>15</v>
      </c>
      <c r="B810" s="38" t="s">
        <v>39</v>
      </c>
      <c r="C810" s="17" t="str">
        <f>VLOOKUP(B810,G2.PL1!$C$10:$D$34,2,0)</f>
        <v>OCID</v>
      </c>
      <c r="D810" s="17" t="str">
        <f>VLOOKUP($B810,G2.PL1!$C$10:$E$34,3,0)</f>
        <v>Omeprazole (dạng hạt bao tan trong ruột)</v>
      </c>
      <c r="E810" s="17" t="str">
        <f>VLOOKUP($B810,G2.PL1!$C$10:$F$34,4,0)</f>
        <v>20mg</v>
      </c>
      <c r="F810" s="17" t="str">
        <f>VLOOKUP($B810,G2.PL1!$C$10:$AF$35,5,0)</f>
        <v>Uống</v>
      </c>
      <c r="G810" s="17" t="str">
        <f>VLOOKUP($B810,G2.PL1!$C$10:$AF$35,6,0)</f>
        <v>Viên nang cứng</v>
      </c>
      <c r="H810" s="17" t="str">
        <f>VLOOKUP($B810,G2.PL1!$C$10:$AF$35,7,0)</f>
        <v>Hộp 10 vỉ x 10 viên</v>
      </c>
      <c r="I810" s="38" t="s">
        <v>13</v>
      </c>
      <c r="J810" s="17" t="str">
        <f>VLOOKUP($B810,G2.PL1!$C$10:$AF$35,9,0)</f>
        <v>36 tháng</v>
      </c>
      <c r="K810" s="17" t="str">
        <f>VLOOKUP($B810,G2.PL1!$C$10:$AF$35,10,0)</f>
        <v>VN-10166-10</v>
      </c>
      <c r="L810" s="17" t="str">
        <f>VLOOKUP($B810,G2.PL1!$C$10:$AF$35,11,0)</f>
        <v>Cadila Healthcare Ltd.</v>
      </c>
      <c r="M810" s="17" t="str">
        <f>VLOOKUP($B810,G2.PL1!$C$10:$AF$35,12,0)</f>
        <v>Ấn Độ</v>
      </c>
      <c r="N810" s="17" t="str">
        <f>VLOOKUP($B810,G2.PL1!$C$10:$AF$35,13,0)</f>
        <v>Viên</v>
      </c>
      <c r="O810" s="39">
        <v>12000</v>
      </c>
      <c r="P810" s="39">
        <v>12000</v>
      </c>
      <c r="Q810" s="39">
        <v>12000</v>
      </c>
      <c r="R810" s="39">
        <v>12000</v>
      </c>
      <c r="S810" s="40">
        <v>48000</v>
      </c>
      <c r="T810" s="19">
        <f>VLOOKUP($B810,G2.PL1!$C$10:$AF$35,17,0)</f>
        <v>215</v>
      </c>
      <c r="U810" s="18">
        <f t="shared" si="23"/>
        <v>10320000</v>
      </c>
      <c r="V810" s="19" t="str">
        <f>VLOOKUP($B810,G2.PL1!$C$10:$AF$35,30,0)</f>
        <v>Công ty Cổ phần Dược phẩm Thiết bị Y tế Hà Nội</v>
      </c>
      <c r="W810" s="17" t="s">
        <v>223</v>
      </c>
      <c r="X810" s="56" t="s">
        <v>219</v>
      </c>
      <c r="Y810" s="41" t="s">
        <v>224</v>
      </c>
      <c r="Z810" s="16"/>
      <c r="AA810" s="21" t="e">
        <f>VLOOKUP(W810,#REF!,2,0)</f>
        <v>#REF!</v>
      </c>
      <c r="AB810" s="16"/>
    </row>
    <row r="811" spans="1:28" ht="36">
      <c r="A811" s="38">
        <v>15</v>
      </c>
      <c r="B811" s="38" t="s">
        <v>39</v>
      </c>
      <c r="C811" s="17" t="str">
        <f>VLOOKUP(B811,G2.PL1!$C$10:$D$34,2,0)</f>
        <v>OCID</v>
      </c>
      <c r="D811" s="17" t="str">
        <f>VLOOKUP($B811,G2.PL1!$C$10:$E$34,3,0)</f>
        <v>Omeprazole (dạng hạt bao tan trong ruột)</v>
      </c>
      <c r="E811" s="17" t="str">
        <f>VLOOKUP($B811,G2.PL1!$C$10:$F$34,4,0)</f>
        <v>20mg</v>
      </c>
      <c r="F811" s="17" t="str">
        <f>VLOOKUP($B811,G2.PL1!$C$10:$AF$35,5,0)</f>
        <v>Uống</v>
      </c>
      <c r="G811" s="17" t="str">
        <f>VLOOKUP($B811,G2.PL1!$C$10:$AF$35,6,0)</f>
        <v>Viên nang cứng</v>
      </c>
      <c r="H811" s="17" t="str">
        <f>VLOOKUP($B811,G2.PL1!$C$10:$AF$35,7,0)</f>
        <v>Hộp 10 vỉ x 10 viên</v>
      </c>
      <c r="I811" s="38" t="s">
        <v>13</v>
      </c>
      <c r="J811" s="17" t="str">
        <f>VLOOKUP($B811,G2.PL1!$C$10:$AF$35,9,0)</f>
        <v>36 tháng</v>
      </c>
      <c r="K811" s="17" t="str">
        <f>VLOOKUP($B811,G2.PL1!$C$10:$AF$35,10,0)</f>
        <v>VN-10166-10</v>
      </c>
      <c r="L811" s="17" t="str">
        <f>VLOOKUP($B811,G2.PL1!$C$10:$AF$35,11,0)</f>
        <v>Cadila Healthcare Ltd.</v>
      </c>
      <c r="M811" s="17" t="str">
        <f>VLOOKUP($B811,G2.PL1!$C$10:$AF$35,12,0)</f>
        <v>Ấn Độ</v>
      </c>
      <c r="N811" s="17" t="str">
        <f>VLOOKUP($B811,G2.PL1!$C$10:$AF$35,13,0)</f>
        <v>Viên</v>
      </c>
      <c r="O811" s="39">
        <v>60000</v>
      </c>
      <c r="P811" s="39">
        <v>70000</v>
      </c>
      <c r="Q811" s="39">
        <v>70000</v>
      </c>
      <c r="R811" s="39">
        <v>60000</v>
      </c>
      <c r="S811" s="40">
        <v>260000</v>
      </c>
      <c r="T811" s="19">
        <f>VLOOKUP($B811,G2.PL1!$C$10:$AF$35,17,0)</f>
        <v>215</v>
      </c>
      <c r="U811" s="18">
        <f t="shared" si="23"/>
        <v>55900000</v>
      </c>
      <c r="V811" s="19" t="str">
        <f>VLOOKUP($B811,G2.PL1!$C$10:$AF$35,30,0)</f>
        <v>Công ty Cổ phần Dược phẩm Thiết bị Y tế Hà Nội</v>
      </c>
      <c r="W811" s="17" t="s">
        <v>498</v>
      </c>
      <c r="X811" s="56" t="s">
        <v>219</v>
      </c>
      <c r="Y811" s="41" t="s">
        <v>499</v>
      </c>
      <c r="Z811" s="16"/>
      <c r="AA811" s="21" t="e">
        <f>VLOOKUP(W811,#REF!,2,0)</f>
        <v>#REF!</v>
      </c>
      <c r="AB811" s="16"/>
    </row>
    <row r="812" spans="1:28" ht="36">
      <c r="A812" s="38">
        <v>15</v>
      </c>
      <c r="B812" s="38" t="s">
        <v>39</v>
      </c>
      <c r="C812" s="17" t="str">
        <f>VLOOKUP(B812,G2.PL1!$C$10:$D$34,2,0)</f>
        <v>OCID</v>
      </c>
      <c r="D812" s="17" t="str">
        <f>VLOOKUP($B812,G2.PL1!$C$10:$E$34,3,0)</f>
        <v>Omeprazole (dạng hạt bao tan trong ruột)</v>
      </c>
      <c r="E812" s="17" t="str">
        <f>VLOOKUP($B812,G2.PL1!$C$10:$F$34,4,0)</f>
        <v>20mg</v>
      </c>
      <c r="F812" s="17" t="str">
        <f>VLOOKUP($B812,G2.PL1!$C$10:$AF$35,5,0)</f>
        <v>Uống</v>
      </c>
      <c r="G812" s="17" t="str">
        <f>VLOOKUP($B812,G2.PL1!$C$10:$AF$35,6,0)</f>
        <v>Viên nang cứng</v>
      </c>
      <c r="H812" s="17" t="str">
        <f>VLOOKUP($B812,G2.PL1!$C$10:$AF$35,7,0)</f>
        <v>Hộp 10 vỉ x 10 viên</v>
      </c>
      <c r="I812" s="38" t="s">
        <v>13</v>
      </c>
      <c r="J812" s="17" t="str">
        <f>VLOOKUP($B812,G2.PL1!$C$10:$AF$35,9,0)</f>
        <v>36 tháng</v>
      </c>
      <c r="K812" s="17" t="str">
        <f>VLOOKUP($B812,G2.PL1!$C$10:$AF$35,10,0)</f>
        <v>VN-10166-10</v>
      </c>
      <c r="L812" s="17" t="str">
        <f>VLOOKUP($B812,G2.PL1!$C$10:$AF$35,11,0)</f>
        <v>Cadila Healthcare Ltd.</v>
      </c>
      <c r="M812" s="17" t="str">
        <f>VLOOKUP($B812,G2.PL1!$C$10:$AF$35,12,0)</f>
        <v>Ấn Độ</v>
      </c>
      <c r="N812" s="17" t="str">
        <f>VLOOKUP($B812,G2.PL1!$C$10:$AF$35,13,0)</f>
        <v>Viên</v>
      </c>
      <c r="O812" s="39">
        <v>2500</v>
      </c>
      <c r="P812" s="39">
        <v>2500</v>
      </c>
      <c r="Q812" s="39">
        <v>2500</v>
      </c>
      <c r="R812" s="39">
        <v>2500</v>
      </c>
      <c r="S812" s="40">
        <v>10000</v>
      </c>
      <c r="T812" s="19">
        <f>VLOOKUP($B812,G2.PL1!$C$10:$AF$35,17,0)</f>
        <v>215</v>
      </c>
      <c r="U812" s="18">
        <f t="shared" si="23"/>
        <v>2150000</v>
      </c>
      <c r="V812" s="19" t="str">
        <f>VLOOKUP($B812,G2.PL1!$C$10:$AF$35,30,0)</f>
        <v>Công ty Cổ phần Dược phẩm Thiết bị Y tế Hà Nội</v>
      </c>
      <c r="W812" s="17" t="s">
        <v>349</v>
      </c>
      <c r="X812" s="56" t="s">
        <v>219</v>
      </c>
      <c r="Y812" s="41" t="s">
        <v>350</v>
      </c>
      <c r="Z812" s="16"/>
      <c r="AA812" s="21" t="e">
        <f>VLOOKUP(W812,#REF!,2,0)</f>
        <v>#REF!</v>
      </c>
      <c r="AB812" s="16"/>
    </row>
    <row r="813" spans="1:28" ht="36">
      <c r="A813" s="38">
        <v>15</v>
      </c>
      <c r="B813" s="38" t="s">
        <v>39</v>
      </c>
      <c r="C813" s="17" t="str">
        <f>VLOOKUP(B813,G2.PL1!$C$10:$D$34,2,0)</f>
        <v>OCID</v>
      </c>
      <c r="D813" s="17" t="str">
        <f>VLOOKUP($B813,G2.PL1!$C$10:$E$34,3,0)</f>
        <v>Omeprazole (dạng hạt bao tan trong ruột)</v>
      </c>
      <c r="E813" s="17" t="str">
        <f>VLOOKUP($B813,G2.PL1!$C$10:$F$34,4,0)</f>
        <v>20mg</v>
      </c>
      <c r="F813" s="17" t="str">
        <f>VLOOKUP($B813,G2.PL1!$C$10:$AF$35,5,0)</f>
        <v>Uống</v>
      </c>
      <c r="G813" s="17" t="str">
        <f>VLOOKUP($B813,G2.PL1!$C$10:$AF$35,6,0)</f>
        <v>Viên nang cứng</v>
      </c>
      <c r="H813" s="17" t="str">
        <f>VLOOKUP($B813,G2.PL1!$C$10:$AF$35,7,0)</f>
        <v>Hộp 10 vỉ x 10 viên</v>
      </c>
      <c r="I813" s="38" t="s">
        <v>13</v>
      </c>
      <c r="J813" s="17" t="str">
        <f>VLOOKUP($B813,G2.PL1!$C$10:$AF$35,9,0)</f>
        <v>36 tháng</v>
      </c>
      <c r="K813" s="17" t="str">
        <f>VLOOKUP($B813,G2.PL1!$C$10:$AF$35,10,0)</f>
        <v>VN-10166-10</v>
      </c>
      <c r="L813" s="17" t="str">
        <f>VLOOKUP($B813,G2.PL1!$C$10:$AF$35,11,0)</f>
        <v>Cadila Healthcare Ltd.</v>
      </c>
      <c r="M813" s="17" t="str">
        <f>VLOOKUP($B813,G2.PL1!$C$10:$AF$35,12,0)</f>
        <v>Ấn Độ</v>
      </c>
      <c r="N813" s="17" t="str">
        <f>VLOOKUP($B813,G2.PL1!$C$10:$AF$35,13,0)</f>
        <v>Viên</v>
      </c>
      <c r="O813" s="39">
        <v>20000</v>
      </c>
      <c r="P813" s="39">
        <v>20000</v>
      </c>
      <c r="Q813" s="39">
        <v>20000</v>
      </c>
      <c r="R813" s="39">
        <v>20000</v>
      </c>
      <c r="S813" s="40">
        <v>80000</v>
      </c>
      <c r="T813" s="19">
        <f>VLOOKUP($B813,G2.PL1!$C$10:$AF$35,17,0)</f>
        <v>215</v>
      </c>
      <c r="U813" s="18">
        <f t="shared" si="23"/>
        <v>17200000</v>
      </c>
      <c r="V813" s="19" t="str">
        <f>VLOOKUP($B813,G2.PL1!$C$10:$AF$35,30,0)</f>
        <v>Công ty Cổ phần Dược phẩm Thiết bị Y tế Hà Nội</v>
      </c>
      <c r="W813" s="17" t="s">
        <v>351</v>
      </c>
      <c r="X813" s="56" t="s">
        <v>219</v>
      </c>
      <c r="Y813" s="41" t="s">
        <v>352</v>
      </c>
      <c r="Z813" s="16"/>
      <c r="AA813" s="21" t="e">
        <f>VLOOKUP(W813,#REF!,2,0)</f>
        <v>#REF!</v>
      </c>
      <c r="AB813" s="16"/>
    </row>
    <row r="814" spans="1:28" ht="36">
      <c r="A814" s="38">
        <v>15</v>
      </c>
      <c r="B814" s="38" t="s">
        <v>39</v>
      </c>
      <c r="C814" s="17" t="str">
        <f>VLOOKUP(B814,G2.PL1!$C$10:$D$34,2,0)</f>
        <v>OCID</v>
      </c>
      <c r="D814" s="17" t="str">
        <f>VLOOKUP($B814,G2.PL1!$C$10:$E$34,3,0)</f>
        <v>Omeprazole (dạng hạt bao tan trong ruột)</v>
      </c>
      <c r="E814" s="17" t="str">
        <f>VLOOKUP($B814,G2.PL1!$C$10:$F$34,4,0)</f>
        <v>20mg</v>
      </c>
      <c r="F814" s="17" t="str">
        <f>VLOOKUP($B814,G2.PL1!$C$10:$AF$35,5,0)</f>
        <v>Uống</v>
      </c>
      <c r="G814" s="17" t="str">
        <f>VLOOKUP($B814,G2.PL1!$C$10:$AF$35,6,0)</f>
        <v>Viên nang cứng</v>
      </c>
      <c r="H814" s="17" t="str">
        <f>VLOOKUP($B814,G2.PL1!$C$10:$AF$35,7,0)</f>
        <v>Hộp 10 vỉ x 10 viên</v>
      </c>
      <c r="I814" s="38" t="s">
        <v>13</v>
      </c>
      <c r="J814" s="17" t="str">
        <f>VLOOKUP($B814,G2.PL1!$C$10:$AF$35,9,0)</f>
        <v>36 tháng</v>
      </c>
      <c r="K814" s="17" t="str">
        <f>VLOOKUP($B814,G2.PL1!$C$10:$AF$35,10,0)</f>
        <v>VN-10166-10</v>
      </c>
      <c r="L814" s="17" t="str">
        <f>VLOOKUP($B814,G2.PL1!$C$10:$AF$35,11,0)</f>
        <v>Cadila Healthcare Ltd.</v>
      </c>
      <c r="M814" s="17" t="str">
        <f>VLOOKUP($B814,G2.PL1!$C$10:$AF$35,12,0)</f>
        <v>Ấn Độ</v>
      </c>
      <c r="N814" s="17" t="str">
        <f>VLOOKUP($B814,G2.PL1!$C$10:$AF$35,13,0)</f>
        <v>Viên</v>
      </c>
      <c r="O814" s="39">
        <v>20000</v>
      </c>
      <c r="P814" s="39">
        <v>20000</v>
      </c>
      <c r="Q814" s="39">
        <v>20000</v>
      </c>
      <c r="R814" s="39">
        <v>20000</v>
      </c>
      <c r="S814" s="40">
        <v>80000</v>
      </c>
      <c r="T814" s="19">
        <f>VLOOKUP($B814,G2.PL1!$C$10:$AF$35,17,0)</f>
        <v>215</v>
      </c>
      <c r="U814" s="18">
        <f t="shared" si="23"/>
        <v>17200000</v>
      </c>
      <c r="V814" s="19" t="str">
        <f>VLOOKUP($B814,G2.PL1!$C$10:$AF$35,30,0)</f>
        <v>Công ty Cổ phần Dược phẩm Thiết bị Y tế Hà Nội</v>
      </c>
      <c r="W814" s="17" t="s">
        <v>500</v>
      </c>
      <c r="X814" s="56" t="s">
        <v>219</v>
      </c>
      <c r="Y814" s="41" t="s">
        <v>501</v>
      </c>
      <c r="Z814" s="16"/>
      <c r="AA814" s="21" t="e">
        <f>VLOOKUP(W814,#REF!,2,0)</f>
        <v>#REF!</v>
      </c>
      <c r="AB814" s="16"/>
    </row>
    <row r="815" spans="1:28" ht="36">
      <c r="A815" s="38">
        <v>15</v>
      </c>
      <c r="B815" s="38" t="s">
        <v>39</v>
      </c>
      <c r="C815" s="17" t="str">
        <f>VLOOKUP(B815,G2.PL1!$C$10:$D$34,2,0)</f>
        <v>OCID</v>
      </c>
      <c r="D815" s="17" t="str">
        <f>VLOOKUP($B815,G2.PL1!$C$10:$E$34,3,0)</f>
        <v>Omeprazole (dạng hạt bao tan trong ruột)</v>
      </c>
      <c r="E815" s="17" t="str">
        <f>VLOOKUP($B815,G2.PL1!$C$10:$F$34,4,0)</f>
        <v>20mg</v>
      </c>
      <c r="F815" s="17" t="str">
        <f>VLOOKUP($B815,G2.PL1!$C$10:$AF$35,5,0)</f>
        <v>Uống</v>
      </c>
      <c r="G815" s="17" t="str">
        <f>VLOOKUP($B815,G2.PL1!$C$10:$AF$35,6,0)</f>
        <v>Viên nang cứng</v>
      </c>
      <c r="H815" s="17" t="str">
        <f>VLOOKUP($B815,G2.PL1!$C$10:$AF$35,7,0)</f>
        <v>Hộp 10 vỉ x 10 viên</v>
      </c>
      <c r="I815" s="38" t="s">
        <v>13</v>
      </c>
      <c r="J815" s="17" t="str">
        <f>VLOOKUP($B815,G2.PL1!$C$10:$AF$35,9,0)</f>
        <v>36 tháng</v>
      </c>
      <c r="K815" s="17" t="str">
        <f>VLOOKUP($B815,G2.PL1!$C$10:$AF$35,10,0)</f>
        <v>VN-10166-10</v>
      </c>
      <c r="L815" s="17" t="str">
        <f>VLOOKUP($B815,G2.PL1!$C$10:$AF$35,11,0)</f>
        <v>Cadila Healthcare Ltd.</v>
      </c>
      <c r="M815" s="17" t="str">
        <f>VLOOKUP($B815,G2.PL1!$C$10:$AF$35,12,0)</f>
        <v>Ấn Độ</v>
      </c>
      <c r="N815" s="17" t="str">
        <f>VLOOKUP($B815,G2.PL1!$C$10:$AF$35,13,0)</f>
        <v>Viên</v>
      </c>
      <c r="O815" s="39">
        <v>625</v>
      </c>
      <c r="P815" s="39">
        <v>625</v>
      </c>
      <c r="Q815" s="39">
        <v>625</v>
      </c>
      <c r="R815" s="39">
        <v>625</v>
      </c>
      <c r="S815" s="40">
        <v>2500</v>
      </c>
      <c r="T815" s="19">
        <f>VLOOKUP($B815,G2.PL1!$C$10:$AF$35,17,0)</f>
        <v>215</v>
      </c>
      <c r="U815" s="18">
        <f t="shared" si="23"/>
        <v>537500</v>
      </c>
      <c r="V815" s="19" t="str">
        <f>VLOOKUP($B815,G2.PL1!$C$10:$AF$35,30,0)</f>
        <v>Công ty Cổ phần Dược phẩm Thiết bị Y tế Hà Nội</v>
      </c>
      <c r="W815" s="17" t="s">
        <v>353</v>
      </c>
      <c r="X815" s="56" t="s">
        <v>219</v>
      </c>
      <c r="Y815" s="41" t="s">
        <v>354</v>
      </c>
      <c r="Z815" s="16"/>
      <c r="AA815" s="21" t="e">
        <f>VLOOKUP(W815,#REF!,2,0)</f>
        <v>#REF!</v>
      </c>
      <c r="AB815" s="16"/>
    </row>
    <row r="816" spans="1:28" ht="36">
      <c r="A816" s="38">
        <v>15</v>
      </c>
      <c r="B816" s="38" t="s">
        <v>39</v>
      </c>
      <c r="C816" s="17" t="str">
        <f>VLOOKUP(B816,G2.PL1!$C$10:$D$34,2,0)</f>
        <v>OCID</v>
      </c>
      <c r="D816" s="17" t="str">
        <f>VLOOKUP($B816,G2.PL1!$C$10:$E$34,3,0)</f>
        <v>Omeprazole (dạng hạt bao tan trong ruột)</v>
      </c>
      <c r="E816" s="17" t="str">
        <f>VLOOKUP($B816,G2.PL1!$C$10:$F$34,4,0)</f>
        <v>20mg</v>
      </c>
      <c r="F816" s="17" t="str">
        <f>VLOOKUP($B816,G2.PL1!$C$10:$AF$35,5,0)</f>
        <v>Uống</v>
      </c>
      <c r="G816" s="17" t="str">
        <f>VLOOKUP($B816,G2.PL1!$C$10:$AF$35,6,0)</f>
        <v>Viên nang cứng</v>
      </c>
      <c r="H816" s="17" t="str">
        <f>VLOOKUP($B816,G2.PL1!$C$10:$AF$35,7,0)</f>
        <v>Hộp 10 vỉ x 10 viên</v>
      </c>
      <c r="I816" s="38" t="s">
        <v>13</v>
      </c>
      <c r="J816" s="17" t="str">
        <f>VLOOKUP($B816,G2.PL1!$C$10:$AF$35,9,0)</f>
        <v>36 tháng</v>
      </c>
      <c r="K816" s="17" t="str">
        <f>VLOOKUP($B816,G2.PL1!$C$10:$AF$35,10,0)</f>
        <v>VN-10166-10</v>
      </c>
      <c r="L816" s="17" t="str">
        <f>VLOOKUP($B816,G2.PL1!$C$10:$AF$35,11,0)</f>
        <v>Cadila Healthcare Ltd.</v>
      </c>
      <c r="M816" s="17" t="str">
        <f>VLOOKUP($B816,G2.PL1!$C$10:$AF$35,12,0)</f>
        <v>Ấn Độ</v>
      </c>
      <c r="N816" s="17" t="str">
        <f>VLOOKUP($B816,G2.PL1!$C$10:$AF$35,13,0)</f>
        <v>Viên</v>
      </c>
      <c r="O816" s="39">
        <v>10000</v>
      </c>
      <c r="P816" s="39">
        <v>8000</v>
      </c>
      <c r="Q816" s="39">
        <v>10000</v>
      </c>
      <c r="R816" s="39">
        <v>8000</v>
      </c>
      <c r="S816" s="40">
        <v>36000</v>
      </c>
      <c r="T816" s="19">
        <f>VLOOKUP($B816,G2.PL1!$C$10:$AF$35,17,0)</f>
        <v>215</v>
      </c>
      <c r="U816" s="18">
        <f t="shared" si="23"/>
        <v>7740000</v>
      </c>
      <c r="V816" s="19" t="str">
        <f>VLOOKUP($B816,G2.PL1!$C$10:$AF$35,30,0)</f>
        <v>Công ty Cổ phần Dược phẩm Thiết bị Y tế Hà Nội</v>
      </c>
      <c r="W816" s="17" t="s">
        <v>508</v>
      </c>
      <c r="X816" s="56" t="s">
        <v>219</v>
      </c>
      <c r="Y816" s="41" t="s">
        <v>509</v>
      </c>
      <c r="Z816" s="16"/>
      <c r="AA816" s="21" t="e">
        <f>VLOOKUP(W816,#REF!,2,0)</f>
        <v>#REF!</v>
      </c>
      <c r="AB816" s="16"/>
    </row>
    <row r="817" spans="1:28" ht="36">
      <c r="A817" s="38">
        <v>15</v>
      </c>
      <c r="B817" s="38" t="s">
        <v>39</v>
      </c>
      <c r="C817" s="17" t="str">
        <f>VLOOKUP(B817,G2.PL1!$C$10:$D$34,2,0)</f>
        <v>OCID</v>
      </c>
      <c r="D817" s="17" t="str">
        <f>VLOOKUP($B817,G2.PL1!$C$10:$E$34,3,0)</f>
        <v>Omeprazole (dạng hạt bao tan trong ruột)</v>
      </c>
      <c r="E817" s="17" t="str">
        <f>VLOOKUP($B817,G2.PL1!$C$10:$F$34,4,0)</f>
        <v>20mg</v>
      </c>
      <c r="F817" s="17" t="str">
        <f>VLOOKUP($B817,G2.PL1!$C$10:$AF$35,5,0)</f>
        <v>Uống</v>
      </c>
      <c r="G817" s="17" t="str">
        <f>VLOOKUP($B817,G2.PL1!$C$10:$AF$35,6,0)</f>
        <v>Viên nang cứng</v>
      </c>
      <c r="H817" s="17" t="str">
        <f>VLOOKUP($B817,G2.PL1!$C$10:$AF$35,7,0)</f>
        <v>Hộp 10 vỉ x 10 viên</v>
      </c>
      <c r="I817" s="38" t="s">
        <v>13</v>
      </c>
      <c r="J817" s="17" t="str">
        <f>VLOOKUP($B817,G2.PL1!$C$10:$AF$35,9,0)</f>
        <v>36 tháng</v>
      </c>
      <c r="K817" s="17" t="str">
        <f>VLOOKUP($B817,G2.PL1!$C$10:$AF$35,10,0)</f>
        <v>VN-10166-10</v>
      </c>
      <c r="L817" s="17" t="str">
        <f>VLOOKUP($B817,G2.PL1!$C$10:$AF$35,11,0)</f>
        <v>Cadila Healthcare Ltd.</v>
      </c>
      <c r="M817" s="17" t="str">
        <f>VLOOKUP($B817,G2.PL1!$C$10:$AF$35,12,0)</f>
        <v>Ấn Độ</v>
      </c>
      <c r="N817" s="17" t="str">
        <f>VLOOKUP($B817,G2.PL1!$C$10:$AF$35,13,0)</f>
        <v>Viên</v>
      </c>
      <c r="O817" s="39">
        <v>15000</v>
      </c>
      <c r="P817" s="39">
        <v>15000</v>
      </c>
      <c r="Q817" s="39">
        <v>15000</v>
      </c>
      <c r="R817" s="39">
        <v>15000</v>
      </c>
      <c r="S817" s="40">
        <v>60000</v>
      </c>
      <c r="T817" s="19">
        <f>VLOOKUP($B817,G2.PL1!$C$10:$AF$35,17,0)</f>
        <v>215</v>
      </c>
      <c r="U817" s="18">
        <f t="shared" si="23"/>
        <v>12900000</v>
      </c>
      <c r="V817" s="19" t="str">
        <f>VLOOKUP($B817,G2.PL1!$C$10:$AF$35,30,0)</f>
        <v>Công ty Cổ phần Dược phẩm Thiết bị Y tế Hà Nội</v>
      </c>
      <c r="W817" s="17" t="s">
        <v>728</v>
      </c>
      <c r="X817" s="56" t="s">
        <v>219</v>
      </c>
      <c r="Y817" s="41" t="s">
        <v>729</v>
      </c>
      <c r="Z817" s="16"/>
      <c r="AA817" s="21" t="e">
        <f>VLOOKUP(W817,#REF!,2,0)</f>
        <v>#REF!</v>
      </c>
      <c r="AB817" s="16"/>
    </row>
    <row r="818" spans="1:28" ht="36">
      <c r="A818" s="38">
        <v>15</v>
      </c>
      <c r="B818" s="38" t="s">
        <v>39</v>
      </c>
      <c r="C818" s="17" t="str">
        <f>VLOOKUP(B818,G2.PL1!$C$10:$D$34,2,0)</f>
        <v>OCID</v>
      </c>
      <c r="D818" s="17" t="str">
        <f>VLOOKUP($B818,G2.PL1!$C$10:$E$34,3,0)</f>
        <v>Omeprazole (dạng hạt bao tan trong ruột)</v>
      </c>
      <c r="E818" s="17" t="str">
        <f>VLOOKUP($B818,G2.PL1!$C$10:$F$34,4,0)</f>
        <v>20mg</v>
      </c>
      <c r="F818" s="17" t="str">
        <f>VLOOKUP($B818,G2.PL1!$C$10:$AF$35,5,0)</f>
        <v>Uống</v>
      </c>
      <c r="G818" s="17" t="str">
        <f>VLOOKUP($B818,G2.PL1!$C$10:$AF$35,6,0)</f>
        <v>Viên nang cứng</v>
      </c>
      <c r="H818" s="17" t="str">
        <f>VLOOKUP($B818,G2.PL1!$C$10:$AF$35,7,0)</f>
        <v>Hộp 10 vỉ x 10 viên</v>
      </c>
      <c r="I818" s="38" t="s">
        <v>13</v>
      </c>
      <c r="J818" s="17" t="str">
        <f>VLOOKUP($B818,G2.PL1!$C$10:$AF$35,9,0)</f>
        <v>36 tháng</v>
      </c>
      <c r="K818" s="17" t="str">
        <f>VLOOKUP($B818,G2.PL1!$C$10:$AF$35,10,0)</f>
        <v>VN-10166-10</v>
      </c>
      <c r="L818" s="17" t="str">
        <f>VLOOKUP($B818,G2.PL1!$C$10:$AF$35,11,0)</f>
        <v>Cadila Healthcare Ltd.</v>
      </c>
      <c r="M818" s="17" t="str">
        <f>VLOOKUP($B818,G2.PL1!$C$10:$AF$35,12,0)</f>
        <v>Ấn Độ</v>
      </c>
      <c r="N818" s="17" t="str">
        <f>VLOOKUP($B818,G2.PL1!$C$10:$AF$35,13,0)</f>
        <v>Viên</v>
      </c>
      <c r="O818" s="39">
        <v>7335</v>
      </c>
      <c r="P818" s="39">
        <v>7335</v>
      </c>
      <c r="Q818" s="39">
        <v>7335</v>
      </c>
      <c r="R818" s="39">
        <v>7335</v>
      </c>
      <c r="S818" s="40">
        <v>29340</v>
      </c>
      <c r="T818" s="19">
        <f>VLOOKUP($B818,G2.PL1!$C$10:$AF$35,17,0)</f>
        <v>215</v>
      </c>
      <c r="U818" s="18">
        <f t="shared" si="23"/>
        <v>6308100</v>
      </c>
      <c r="V818" s="19" t="str">
        <f>VLOOKUP($B818,G2.PL1!$C$10:$AF$35,30,0)</f>
        <v>Công ty Cổ phần Dược phẩm Thiết bị Y tế Hà Nội</v>
      </c>
      <c r="W818" s="17" t="s">
        <v>523</v>
      </c>
      <c r="X818" s="56" t="s">
        <v>237</v>
      </c>
      <c r="Y818" s="41" t="s">
        <v>524</v>
      </c>
      <c r="Z818" s="16"/>
      <c r="AA818" s="21" t="e">
        <f>VLOOKUP(W818,#REF!,2,0)</f>
        <v>#REF!</v>
      </c>
      <c r="AB818" s="16"/>
    </row>
    <row r="819" spans="1:28" ht="36">
      <c r="A819" s="38">
        <v>15</v>
      </c>
      <c r="B819" s="38" t="s">
        <v>39</v>
      </c>
      <c r="C819" s="17" t="str">
        <f>VLOOKUP(B819,G2.PL1!$C$10:$D$34,2,0)</f>
        <v>OCID</v>
      </c>
      <c r="D819" s="17" t="str">
        <f>VLOOKUP($B819,G2.PL1!$C$10:$E$34,3,0)</f>
        <v>Omeprazole (dạng hạt bao tan trong ruột)</v>
      </c>
      <c r="E819" s="17" t="str">
        <f>VLOOKUP($B819,G2.PL1!$C$10:$F$34,4,0)</f>
        <v>20mg</v>
      </c>
      <c r="F819" s="17" t="str">
        <f>VLOOKUP($B819,G2.PL1!$C$10:$AF$35,5,0)</f>
        <v>Uống</v>
      </c>
      <c r="G819" s="17" t="str">
        <f>VLOOKUP($B819,G2.PL1!$C$10:$AF$35,6,0)</f>
        <v>Viên nang cứng</v>
      </c>
      <c r="H819" s="17" t="str">
        <f>VLOOKUP($B819,G2.PL1!$C$10:$AF$35,7,0)</f>
        <v>Hộp 10 vỉ x 10 viên</v>
      </c>
      <c r="I819" s="38" t="s">
        <v>13</v>
      </c>
      <c r="J819" s="17" t="str">
        <f>VLOOKUP($B819,G2.PL1!$C$10:$AF$35,9,0)</f>
        <v>36 tháng</v>
      </c>
      <c r="K819" s="17" t="str">
        <f>VLOOKUP($B819,G2.PL1!$C$10:$AF$35,10,0)</f>
        <v>VN-10166-10</v>
      </c>
      <c r="L819" s="17" t="str">
        <f>VLOOKUP($B819,G2.PL1!$C$10:$AF$35,11,0)</f>
        <v>Cadila Healthcare Ltd.</v>
      </c>
      <c r="M819" s="17" t="str">
        <f>VLOOKUP($B819,G2.PL1!$C$10:$AF$35,12,0)</f>
        <v>Ấn Độ</v>
      </c>
      <c r="N819" s="17" t="str">
        <f>VLOOKUP($B819,G2.PL1!$C$10:$AF$35,13,0)</f>
        <v>Viên</v>
      </c>
      <c r="O819" s="39">
        <v>7500</v>
      </c>
      <c r="P819" s="39">
        <v>7500</v>
      </c>
      <c r="Q819" s="39">
        <v>7500</v>
      </c>
      <c r="R819" s="39">
        <v>7500</v>
      </c>
      <c r="S819" s="40">
        <v>30000</v>
      </c>
      <c r="T819" s="19">
        <f>VLOOKUP($B819,G2.PL1!$C$10:$AF$35,17,0)</f>
        <v>215</v>
      </c>
      <c r="U819" s="18">
        <f t="shared" si="23"/>
        <v>6450000</v>
      </c>
      <c r="V819" s="19" t="str">
        <f>VLOOKUP($B819,G2.PL1!$C$10:$AF$35,30,0)</f>
        <v>Công ty Cổ phần Dược phẩm Thiết bị Y tế Hà Nội</v>
      </c>
      <c r="W819" s="17" t="s">
        <v>527</v>
      </c>
      <c r="X819" s="56" t="s">
        <v>237</v>
      </c>
      <c r="Y819" s="41" t="s">
        <v>528</v>
      </c>
      <c r="Z819" s="16"/>
      <c r="AA819" s="21" t="e">
        <f>VLOOKUP(W819,#REF!,2,0)</f>
        <v>#REF!</v>
      </c>
      <c r="AB819" s="16"/>
    </row>
    <row r="820" spans="1:28" ht="36">
      <c r="A820" s="38">
        <v>15</v>
      </c>
      <c r="B820" s="38" t="s">
        <v>39</v>
      </c>
      <c r="C820" s="17" t="str">
        <f>VLOOKUP(B820,G2.PL1!$C$10:$D$34,2,0)</f>
        <v>OCID</v>
      </c>
      <c r="D820" s="17" t="str">
        <f>VLOOKUP($B820,G2.PL1!$C$10:$E$34,3,0)</f>
        <v>Omeprazole (dạng hạt bao tan trong ruột)</v>
      </c>
      <c r="E820" s="17" t="str">
        <f>VLOOKUP($B820,G2.PL1!$C$10:$F$34,4,0)</f>
        <v>20mg</v>
      </c>
      <c r="F820" s="17" t="str">
        <f>VLOOKUP($B820,G2.PL1!$C$10:$AF$35,5,0)</f>
        <v>Uống</v>
      </c>
      <c r="G820" s="17" t="str">
        <f>VLOOKUP($B820,G2.PL1!$C$10:$AF$35,6,0)</f>
        <v>Viên nang cứng</v>
      </c>
      <c r="H820" s="17" t="str">
        <f>VLOOKUP($B820,G2.PL1!$C$10:$AF$35,7,0)</f>
        <v>Hộp 10 vỉ x 10 viên</v>
      </c>
      <c r="I820" s="38" t="s">
        <v>13</v>
      </c>
      <c r="J820" s="17" t="str">
        <f>VLOOKUP($B820,G2.PL1!$C$10:$AF$35,9,0)</f>
        <v>36 tháng</v>
      </c>
      <c r="K820" s="17" t="str">
        <f>VLOOKUP($B820,G2.PL1!$C$10:$AF$35,10,0)</f>
        <v>VN-10166-10</v>
      </c>
      <c r="L820" s="17" t="str">
        <f>VLOOKUP($B820,G2.PL1!$C$10:$AF$35,11,0)</f>
        <v>Cadila Healthcare Ltd.</v>
      </c>
      <c r="M820" s="17" t="str">
        <f>VLOOKUP($B820,G2.PL1!$C$10:$AF$35,12,0)</f>
        <v>Ấn Độ</v>
      </c>
      <c r="N820" s="17" t="str">
        <f>VLOOKUP($B820,G2.PL1!$C$10:$AF$35,13,0)</f>
        <v>Viên</v>
      </c>
      <c r="O820" s="39">
        <v>20000</v>
      </c>
      <c r="P820" s="39">
        <v>20000</v>
      </c>
      <c r="Q820" s="39">
        <v>20000</v>
      </c>
      <c r="R820" s="39">
        <v>20000</v>
      </c>
      <c r="S820" s="40">
        <v>80000</v>
      </c>
      <c r="T820" s="19">
        <f>VLOOKUP($B820,G2.PL1!$C$10:$AF$35,17,0)</f>
        <v>215</v>
      </c>
      <c r="U820" s="18">
        <f t="shared" si="23"/>
        <v>17200000</v>
      </c>
      <c r="V820" s="19" t="str">
        <f>VLOOKUP($B820,G2.PL1!$C$10:$AF$35,30,0)</f>
        <v>Công ty Cổ phần Dược phẩm Thiết bị Y tế Hà Nội</v>
      </c>
      <c r="W820" s="17" t="s">
        <v>531</v>
      </c>
      <c r="X820" s="56" t="s">
        <v>237</v>
      </c>
      <c r="Y820" s="41" t="s">
        <v>532</v>
      </c>
      <c r="Z820" s="16"/>
      <c r="AA820" s="21" t="e">
        <f>VLOOKUP(W820,#REF!,2,0)</f>
        <v>#REF!</v>
      </c>
      <c r="AB820" s="16"/>
    </row>
    <row r="821" spans="1:28" ht="36">
      <c r="A821" s="38">
        <v>15</v>
      </c>
      <c r="B821" s="38" t="s">
        <v>39</v>
      </c>
      <c r="C821" s="17" t="str">
        <f>VLOOKUP(B821,G2.PL1!$C$10:$D$34,2,0)</f>
        <v>OCID</v>
      </c>
      <c r="D821" s="17" t="str">
        <f>VLOOKUP($B821,G2.PL1!$C$10:$E$34,3,0)</f>
        <v>Omeprazole (dạng hạt bao tan trong ruột)</v>
      </c>
      <c r="E821" s="17" t="str">
        <f>VLOOKUP($B821,G2.PL1!$C$10:$F$34,4,0)</f>
        <v>20mg</v>
      </c>
      <c r="F821" s="17" t="str">
        <f>VLOOKUP($B821,G2.PL1!$C$10:$AF$35,5,0)</f>
        <v>Uống</v>
      </c>
      <c r="G821" s="17" t="str">
        <f>VLOOKUP($B821,G2.PL1!$C$10:$AF$35,6,0)</f>
        <v>Viên nang cứng</v>
      </c>
      <c r="H821" s="17" t="str">
        <f>VLOOKUP($B821,G2.PL1!$C$10:$AF$35,7,0)</f>
        <v>Hộp 10 vỉ x 10 viên</v>
      </c>
      <c r="I821" s="38" t="s">
        <v>13</v>
      </c>
      <c r="J821" s="17" t="str">
        <f>VLOOKUP($B821,G2.PL1!$C$10:$AF$35,9,0)</f>
        <v>36 tháng</v>
      </c>
      <c r="K821" s="17" t="str">
        <f>VLOOKUP($B821,G2.PL1!$C$10:$AF$35,10,0)</f>
        <v>VN-10166-10</v>
      </c>
      <c r="L821" s="17" t="str">
        <f>VLOOKUP($B821,G2.PL1!$C$10:$AF$35,11,0)</f>
        <v>Cadila Healthcare Ltd.</v>
      </c>
      <c r="M821" s="17" t="str">
        <f>VLOOKUP($B821,G2.PL1!$C$10:$AF$35,12,0)</f>
        <v>Ấn Độ</v>
      </c>
      <c r="N821" s="17" t="str">
        <f>VLOOKUP($B821,G2.PL1!$C$10:$AF$35,13,0)</f>
        <v>Viên</v>
      </c>
      <c r="O821" s="39">
        <v>6250</v>
      </c>
      <c r="P821" s="39">
        <v>6250</v>
      </c>
      <c r="Q821" s="39">
        <v>6250</v>
      </c>
      <c r="R821" s="39">
        <v>6250</v>
      </c>
      <c r="S821" s="40">
        <v>25000</v>
      </c>
      <c r="T821" s="19">
        <f>VLOOKUP($B821,G2.PL1!$C$10:$AF$35,17,0)</f>
        <v>215</v>
      </c>
      <c r="U821" s="18">
        <f t="shared" si="23"/>
        <v>5375000</v>
      </c>
      <c r="V821" s="19" t="str">
        <f>VLOOKUP($B821,G2.PL1!$C$10:$AF$35,30,0)</f>
        <v>Công ty Cổ phần Dược phẩm Thiết bị Y tế Hà Nội</v>
      </c>
      <c r="W821" s="17" t="s">
        <v>689</v>
      </c>
      <c r="X821" s="56" t="s">
        <v>239</v>
      </c>
      <c r="Y821" s="41" t="s">
        <v>690</v>
      </c>
      <c r="Z821" s="16"/>
      <c r="AA821" s="21" t="e">
        <f>VLOOKUP(W821,#REF!,2,0)</f>
        <v>#REF!</v>
      </c>
      <c r="AB821" s="16"/>
    </row>
    <row r="822" spans="1:28" ht="36">
      <c r="A822" s="38">
        <v>15</v>
      </c>
      <c r="B822" s="38" t="s">
        <v>39</v>
      </c>
      <c r="C822" s="17" t="str">
        <f>VLOOKUP(B822,G2.PL1!$C$10:$D$34,2,0)</f>
        <v>OCID</v>
      </c>
      <c r="D822" s="17" t="str">
        <f>VLOOKUP($B822,G2.PL1!$C$10:$E$34,3,0)</f>
        <v>Omeprazole (dạng hạt bao tan trong ruột)</v>
      </c>
      <c r="E822" s="17" t="str">
        <f>VLOOKUP($B822,G2.PL1!$C$10:$F$34,4,0)</f>
        <v>20mg</v>
      </c>
      <c r="F822" s="17" t="str">
        <f>VLOOKUP($B822,G2.PL1!$C$10:$AF$35,5,0)</f>
        <v>Uống</v>
      </c>
      <c r="G822" s="17" t="str">
        <f>VLOOKUP($B822,G2.PL1!$C$10:$AF$35,6,0)</f>
        <v>Viên nang cứng</v>
      </c>
      <c r="H822" s="17" t="str">
        <f>VLOOKUP($B822,G2.PL1!$C$10:$AF$35,7,0)</f>
        <v>Hộp 10 vỉ x 10 viên</v>
      </c>
      <c r="I822" s="38" t="s">
        <v>13</v>
      </c>
      <c r="J822" s="17" t="str">
        <f>VLOOKUP($B822,G2.PL1!$C$10:$AF$35,9,0)</f>
        <v>36 tháng</v>
      </c>
      <c r="K822" s="17" t="str">
        <f>VLOOKUP($B822,G2.PL1!$C$10:$AF$35,10,0)</f>
        <v>VN-10166-10</v>
      </c>
      <c r="L822" s="17" t="str">
        <f>VLOOKUP($B822,G2.PL1!$C$10:$AF$35,11,0)</f>
        <v>Cadila Healthcare Ltd.</v>
      </c>
      <c r="M822" s="17" t="str">
        <f>VLOOKUP($B822,G2.PL1!$C$10:$AF$35,12,0)</f>
        <v>Ấn Độ</v>
      </c>
      <c r="N822" s="17" t="str">
        <f>VLOOKUP($B822,G2.PL1!$C$10:$AF$35,13,0)</f>
        <v>Viên</v>
      </c>
      <c r="O822" s="39">
        <v>2000</v>
      </c>
      <c r="P822" s="39">
        <v>3000</v>
      </c>
      <c r="Q822" s="39">
        <v>2000</v>
      </c>
      <c r="R822" s="39">
        <v>3000</v>
      </c>
      <c r="S822" s="40">
        <v>10000</v>
      </c>
      <c r="T822" s="19">
        <f>VLOOKUP($B822,G2.PL1!$C$10:$AF$35,17,0)</f>
        <v>215</v>
      </c>
      <c r="U822" s="18">
        <f t="shared" si="23"/>
        <v>2150000</v>
      </c>
      <c r="V822" s="19" t="str">
        <f>VLOOKUP($B822,G2.PL1!$C$10:$AF$35,30,0)</f>
        <v>Công ty Cổ phần Dược phẩm Thiết bị Y tế Hà Nội</v>
      </c>
      <c r="W822" s="17" t="s">
        <v>238</v>
      </c>
      <c r="X822" s="56" t="s">
        <v>239</v>
      </c>
      <c r="Y822" s="41" t="s">
        <v>240</v>
      </c>
      <c r="Z822" s="16"/>
      <c r="AA822" s="21" t="e">
        <f>VLOOKUP(W822,#REF!,2,0)</f>
        <v>#REF!</v>
      </c>
      <c r="AB822" s="16"/>
    </row>
    <row r="823" spans="1:28" ht="36">
      <c r="A823" s="38">
        <v>15</v>
      </c>
      <c r="B823" s="38" t="s">
        <v>39</v>
      </c>
      <c r="C823" s="17" t="str">
        <f>VLOOKUP(B823,G2.PL1!$C$10:$D$34,2,0)</f>
        <v>OCID</v>
      </c>
      <c r="D823" s="17" t="str">
        <f>VLOOKUP($B823,G2.PL1!$C$10:$E$34,3,0)</f>
        <v>Omeprazole (dạng hạt bao tan trong ruột)</v>
      </c>
      <c r="E823" s="17" t="str">
        <f>VLOOKUP($B823,G2.PL1!$C$10:$F$34,4,0)</f>
        <v>20mg</v>
      </c>
      <c r="F823" s="17" t="str">
        <f>VLOOKUP($B823,G2.PL1!$C$10:$AF$35,5,0)</f>
        <v>Uống</v>
      </c>
      <c r="G823" s="17" t="str">
        <f>VLOOKUP($B823,G2.PL1!$C$10:$AF$35,6,0)</f>
        <v>Viên nang cứng</v>
      </c>
      <c r="H823" s="17" t="str">
        <f>VLOOKUP($B823,G2.PL1!$C$10:$AF$35,7,0)</f>
        <v>Hộp 10 vỉ x 10 viên</v>
      </c>
      <c r="I823" s="38" t="s">
        <v>13</v>
      </c>
      <c r="J823" s="17" t="str">
        <f>VLOOKUP($B823,G2.PL1!$C$10:$AF$35,9,0)</f>
        <v>36 tháng</v>
      </c>
      <c r="K823" s="17" t="str">
        <f>VLOOKUP($B823,G2.PL1!$C$10:$AF$35,10,0)</f>
        <v>VN-10166-10</v>
      </c>
      <c r="L823" s="17" t="str">
        <f>VLOOKUP($B823,G2.PL1!$C$10:$AF$35,11,0)</f>
        <v>Cadila Healthcare Ltd.</v>
      </c>
      <c r="M823" s="17" t="str">
        <f>VLOOKUP($B823,G2.PL1!$C$10:$AF$35,12,0)</f>
        <v>Ấn Độ</v>
      </c>
      <c r="N823" s="17" t="str">
        <f>VLOOKUP($B823,G2.PL1!$C$10:$AF$35,13,0)</f>
        <v>Viên</v>
      </c>
      <c r="O823" s="39">
        <v>25000</v>
      </c>
      <c r="P823" s="39">
        <v>25000</v>
      </c>
      <c r="Q823" s="39">
        <v>25000</v>
      </c>
      <c r="R823" s="39">
        <v>25000</v>
      </c>
      <c r="S823" s="40">
        <v>100000</v>
      </c>
      <c r="T823" s="19">
        <f>VLOOKUP($B823,G2.PL1!$C$10:$AF$35,17,0)</f>
        <v>215</v>
      </c>
      <c r="U823" s="18">
        <f t="shared" si="23"/>
        <v>21500000</v>
      </c>
      <c r="V823" s="19" t="str">
        <f>VLOOKUP($B823,G2.PL1!$C$10:$AF$35,30,0)</f>
        <v>Công ty Cổ phần Dược phẩm Thiết bị Y tế Hà Nội</v>
      </c>
      <c r="W823" s="17" t="s">
        <v>361</v>
      </c>
      <c r="X823" s="56" t="s">
        <v>239</v>
      </c>
      <c r="Y823" s="41" t="s">
        <v>362</v>
      </c>
      <c r="Z823" s="16"/>
      <c r="AA823" s="21" t="e">
        <f>VLOOKUP(W823,#REF!,2,0)</f>
        <v>#REF!</v>
      </c>
      <c r="AB823" s="16"/>
    </row>
    <row r="824" spans="1:28" ht="36">
      <c r="A824" s="38">
        <v>15</v>
      </c>
      <c r="B824" s="38" t="s">
        <v>39</v>
      </c>
      <c r="C824" s="17" t="str">
        <f>VLOOKUP(B824,G2.PL1!$C$10:$D$34,2,0)</f>
        <v>OCID</v>
      </c>
      <c r="D824" s="17" t="str">
        <f>VLOOKUP($B824,G2.PL1!$C$10:$E$34,3,0)</f>
        <v>Omeprazole (dạng hạt bao tan trong ruột)</v>
      </c>
      <c r="E824" s="17" t="str">
        <f>VLOOKUP($B824,G2.PL1!$C$10:$F$34,4,0)</f>
        <v>20mg</v>
      </c>
      <c r="F824" s="17" t="str">
        <f>VLOOKUP($B824,G2.PL1!$C$10:$AF$35,5,0)</f>
        <v>Uống</v>
      </c>
      <c r="G824" s="17" t="str">
        <f>VLOOKUP($B824,G2.PL1!$C$10:$AF$35,6,0)</f>
        <v>Viên nang cứng</v>
      </c>
      <c r="H824" s="17" t="str">
        <f>VLOOKUP($B824,G2.PL1!$C$10:$AF$35,7,0)</f>
        <v>Hộp 10 vỉ x 10 viên</v>
      </c>
      <c r="I824" s="38" t="s">
        <v>13</v>
      </c>
      <c r="J824" s="17" t="str">
        <f>VLOOKUP($B824,G2.PL1!$C$10:$AF$35,9,0)</f>
        <v>36 tháng</v>
      </c>
      <c r="K824" s="17" t="str">
        <f>VLOOKUP($B824,G2.PL1!$C$10:$AF$35,10,0)</f>
        <v>VN-10166-10</v>
      </c>
      <c r="L824" s="17" t="str">
        <f>VLOOKUP($B824,G2.PL1!$C$10:$AF$35,11,0)</f>
        <v>Cadila Healthcare Ltd.</v>
      </c>
      <c r="M824" s="17" t="str">
        <f>VLOOKUP($B824,G2.PL1!$C$10:$AF$35,12,0)</f>
        <v>Ấn Độ</v>
      </c>
      <c r="N824" s="17" t="str">
        <f>VLOOKUP($B824,G2.PL1!$C$10:$AF$35,13,0)</f>
        <v>Viên</v>
      </c>
      <c r="O824" s="39">
        <v>16800</v>
      </c>
      <c r="P824" s="39">
        <v>16800</v>
      </c>
      <c r="Q824" s="39">
        <v>16800</v>
      </c>
      <c r="R824" s="39">
        <v>16800</v>
      </c>
      <c r="S824" s="40">
        <v>67200</v>
      </c>
      <c r="T824" s="19">
        <f>VLOOKUP($B824,G2.PL1!$C$10:$AF$35,17,0)</f>
        <v>215</v>
      </c>
      <c r="U824" s="18">
        <f t="shared" si="23"/>
        <v>14448000</v>
      </c>
      <c r="V824" s="19" t="str">
        <f>VLOOKUP($B824,G2.PL1!$C$10:$AF$35,30,0)</f>
        <v>Công ty Cổ phần Dược phẩm Thiết bị Y tế Hà Nội</v>
      </c>
      <c r="W824" s="17" t="s">
        <v>250</v>
      </c>
      <c r="X824" s="56" t="s">
        <v>246</v>
      </c>
      <c r="Y824" s="41" t="s">
        <v>251</v>
      </c>
      <c r="Z824" s="16"/>
      <c r="AA824" s="21" t="e">
        <f>VLOOKUP(W824,#REF!,2,0)</f>
        <v>#REF!</v>
      </c>
      <c r="AB824" s="16"/>
    </row>
    <row r="825" spans="1:28" ht="36">
      <c r="A825" s="38">
        <v>15</v>
      </c>
      <c r="B825" s="38" t="s">
        <v>39</v>
      </c>
      <c r="C825" s="17" t="str">
        <f>VLOOKUP(B825,G2.PL1!$C$10:$D$34,2,0)</f>
        <v>OCID</v>
      </c>
      <c r="D825" s="17" t="str">
        <f>VLOOKUP($B825,G2.PL1!$C$10:$E$34,3,0)</f>
        <v>Omeprazole (dạng hạt bao tan trong ruột)</v>
      </c>
      <c r="E825" s="17" t="str">
        <f>VLOOKUP($B825,G2.PL1!$C$10:$F$34,4,0)</f>
        <v>20mg</v>
      </c>
      <c r="F825" s="17" t="str">
        <f>VLOOKUP($B825,G2.PL1!$C$10:$AF$35,5,0)</f>
        <v>Uống</v>
      </c>
      <c r="G825" s="17" t="str">
        <f>VLOOKUP($B825,G2.PL1!$C$10:$AF$35,6,0)</f>
        <v>Viên nang cứng</v>
      </c>
      <c r="H825" s="17" t="str">
        <f>VLOOKUP($B825,G2.PL1!$C$10:$AF$35,7,0)</f>
        <v>Hộp 10 vỉ x 10 viên</v>
      </c>
      <c r="I825" s="38" t="s">
        <v>13</v>
      </c>
      <c r="J825" s="17" t="str">
        <f>VLOOKUP($B825,G2.PL1!$C$10:$AF$35,9,0)</f>
        <v>36 tháng</v>
      </c>
      <c r="K825" s="17" t="str">
        <f>VLOOKUP($B825,G2.PL1!$C$10:$AF$35,10,0)</f>
        <v>VN-10166-10</v>
      </c>
      <c r="L825" s="17" t="str">
        <f>VLOOKUP($B825,G2.PL1!$C$10:$AF$35,11,0)</f>
        <v>Cadila Healthcare Ltd.</v>
      </c>
      <c r="M825" s="17" t="str">
        <f>VLOOKUP($B825,G2.PL1!$C$10:$AF$35,12,0)</f>
        <v>Ấn Độ</v>
      </c>
      <c r="N825" s="17" t="str">
        <f>VLOOKUP($B825,G2.PL1!$C$10:$AF$35,13,0)</f>
        <v>Viên</v>
      </c>
      <c r="O825" s="39">
        <v>52275</v>
      </c>
      <c r="P825" s="39">
        <v>52275</v>
      </c>
      <c r="Q825" s="39">
        <v>52275</v>
      </c>
      <c r="R825" s="39">
        <v>52275</v>
      </c>
      <c r="S825" s="40">
        <v>209100</v>
      </c>
      <c r="T825" s="19">
        <f>VLOOKUP($B825,G2.PL1!$C$10:$AF$35,17,0)</f>
        <v>215</v>
      </c>
      <c r="U825" s="18">
        <f t="shared" si="23"/>
        <v>44956500</v>
      </c>
      <c r="V825" s="19" t="str">
        <f>VLOOKUP($B825,G2.PL1!$C$10:$AF$35,30,0)</f>
        <v>Công ty Cổ phần Dược phẩm Thiết bị Y tế Hà Nội</v>
      </c>
      <c r="W825" s="17" t="s">
        <v>252</v>
      </c>
      <c r="X825" s="56" t="s">
        <v>246</v>
      </c>
      <c r="Y825" s="41" t="s">
        <v>253</v>
      </c>
      <c r="Z825" s="16"/>
      <c r="AA825" s="21" t="e">
        <f>VLOOKUP(W825,#REF!,2,0)</f>
        <v>#REF!</v>
      </c>
      <c r="AB825" s="16"/>
    </row>
    <row r="826" spans="1:28" ht="36">
      <c r="A826" s="38">
        <v>15</v>
      </c>
      <c r="B826" s="38" t="s">
        <v>39</v>
      </c>
      <c r="C826" s="17" t="str">
        <f>VLOOKUP(B826,G2.PL1!$C$10:$D$34,2,0)</f>
        <v>OCID</v>
      </c>
      <c r="D826" s="17" t="str">
        <f>VLOOKUP($B826,G2.PL1!$C$10:$E$34,3,0)</f>
        <v>Omeprazole (dạng hạt bao tan trong ruột)</v>
      </c>
      <c r="E826" s="17" t="str">
        <f>VLOOKUP($B826,G2.PL1!$C$10:$F$34,4,0)</f>
        <v>20mg</v>
      </c>
      <c r="F826" s="17" t="str">
        <f>VLOOKUP($B826,G2.PL1!$C$10:$AF$35,5,0)</f>
        <v>Uống</v>
      </c>
      <c r="G826" s="17" t="str">
        <f>VLOOKUP($B826,G2.PL1!$C$10:$AF$35,6,0)</f>
        <v>Viên nang cứng</v>
      </c>
      <c r="H826" s="17" t="str">
        <f>VLOOKUP($B826,G2.PL1!$C$10:$AF$35,7,0)</f>
        <v>Hộp 10 vỉ x 10 viên</v>
      </c>
      <c r="I826" s="38" t="s">
        <v>13</v>
      </c>
      <c r="J826" s="17" t="str">
        <f>VLOOKUP($B826,G2.PL1!$C$10:$AF$35,9,0)</f>
        <v>36 tháng</v>
      </c>
      <c r="K826" s="17" t="str">
        <f>VLOOKUP($B826,G2.PL1!$C$10:$AF$35,10,0)</f>
        <v>VN-10166-10</v>
      </c>
      <c r="L826" s="17" t="str">
        <f>VLOOKUP($B826,G2.PL1!$C$10:$AF$35,11,0)</f>
        <v>Cadila Healthcare Ltd.</v>
      </c>
      <c r="M826" s="17" t="str">
        <f>VLOOKUP($B826,G2.PL1!$C$10:$AF$35,12,0)</f>
        <v>Ấn Độ</v>
      </c>
      <c r="N826" s="17" t="str">
        <f>VLOOKUP($B826,G2.PL1!$C$10:$AF$35,13,0)</f>
        <v>Viên</v>
      </c>
      <c r="O826" s="39">
        <v>27500</v>
      </c>
      <c r="P826" s="39">
        <v>27500</v>
      </c>
      <c r="Q826" s="39">
        <v>27500</v>
      </c>
      <c r="R826" s="39">
        <v>27500</v>
      </c>
      <c r="S826" s="40">
        <v>110000</v>
      </c>
      <c r="T826" s="19">
        <f>VLOOKUP($B826,G2.PL1!$C$10:$AF$35,17,0)</f>
        <v>215</v>
      </c>
      <c r="U826" s="18">
        <f t="shared" si="23"/>
        <v>23650000</v>
      </c>
      <c r="V826" s="19" t="str">
        <f>VLOOKUP($B826,G2.PL1!$C$10:$AF$35,30,0)</f>
        <v>Công ty Cổ phần Dược phẩm Thiết bị Y tế Hà Nội</v>
      </c>
      <c r="W826" s="17" t="s">
        <v>635</v>
      </c>
      <c r="X826" s="56" t="s">
        <v>246</v>
      </c>
      <c r="Y826" s="41" t="s">
        <v>636</v>
      </c>
      <c r="Z826" s="16"/>
      <c r="AA826" s="21" t="e">
        <f>VLOOKUP(W826,#REF!,2,0)</f>
        <v>#REF!</v>
      </c>
      <c r="AB826" s="16"/>
    </row>
    <row r="827" spans="1:28" ht="36">
      <c r="A827" s="38">
        <v>15</v>
      </c>
      <c r="B827" s="38" t="s">
        <v>39</v>
      </c>
      <c r="C827" s="17" t="str">
        <f>VLOOKUP(B827,G2.PL1!$C$10:$D$34,2,0)</f>
        <v>OCID</v>
      </c>
      <c r="D827" s="17" t="str">
        <f>VLOOKUP($B827,G2.PL1!$C$10:$E$34,3,0)</f>
        <v>Omeprazole (dạng hạt bao tan trong ruột)</v>
      </c>
      <c r="E827" s="17" t="str">
        <f>VLOOKUP($B827,G2.PL1!$C$10:$F$34,4,0)</f>
        <v>20mg</v>
      </c>
      <c r="F827" s="17" t="str">
        <f>VLOOKUP($B827,G2.PL1!$C$10:$AF$35,5,0)</f>
        <v>Uống</v>
      </c>
      <c r="G827" s="17" t="str">
        <f>VLOOKUP($B827,G2.PL1!$C$10:$AF$35,6,0)</f>
        <v>Viên nang cứng</v>
      </c>
      <c r="H827" s="17" t="str">
        <f>VLOOKUP($B827,G2.PL1!$C$10:$AF$35,7,0)</f>
        <v>Hộp 10 vỉ x 10 viên</v>
      </c>
      <c r="I827" s="38" t="s">
        <v>13</v>
      </c>
      <c r="J827" s="17" t="str">
        <f>VLOOKUP($B827,G2.PL1!$C$10:$AF$35,9,0)</f>
        <v>36 tháng</v>
      </c>
      <c r="K827" s="17" t="str">
        <f>VLOOKUP($B827,G2.PL1!$C$10:$AF$35,10,0)</f>
        <v>VN-10166-10</v>
      </c>
      <c r="L827" s="17" t="str">
        <f>VLOOKUP($B827,G2.PL1!$C$10:$AF$35,11,0)</f>
        <v>Cadila Healthcare Ltd.</v>
      </c>
      <c r="M827" s="17" t="str">
        <f>VLOOKUP($B827,G2.PL1!$C$10:$AF$35,12,0)</f>
        <v>Ấn Độ</v>
      </c>
      <c r="N827" s="17" t="str">
        <f>VLOOKUP($B827,G2.PL1!$C$10:$AF$35,13,0)</f>
        <v>Viên</v>
      </c>
      <c r="O827" s="39">
        <v>30000</v>
      </c>
      <c r="P827" s="39">
        <v>30000</v>
      </c>
      <c r="Q827" s="39">
        <v>30000</v>
      </c>
      <c r="R827" s="39">
        <v>30000</v>
      </c>
      <c r="S827" s="40">
        <v>120000</v>
      </c>
      <c r="T827" s="19">
        <f>VLOOKUP($B827,G2.PL1!$C$10:$AF$35,17,0)</f>
        <v>215</v>
      </c>
      <c r="U827" s="18">
        <f t="shared" si="23"/>
        <v>25800000</v>
      </c>
      <c r="V827" s="19" t="str">
        <f>VLOOKUP($B827,G2.PL1!$C$10:$AF$35,30,0)</f>
        <v>Công ty Cổ phần Dược phẩm Thiết bị Y tế Hà Nội</v>
      </c>
      <c r="W827" s="17" t="s">
        <v>254</v>
      </c>
      <c r="X827" s="56" t="s">
        <v>246</v>
      </c>
      <c r="Y827" s="41" t="s">
        <v>255</v>
      </c>
      <c r="Z827" s="16"/>
      <c r="AA827" s="21" t="e">
        <f>VLOOKUP(W827,#REF!,2,0)</f>
        <v>#REF!</v>
      </c>
      <c r="AB827" s="16"/>
    </row>
    <row r="828" spans="1:28" ht="36">
      <c r="A828" s="38">
        <v>15</v>
      </c>
      <c r="B828" s="38" t="s">
        <v>39</v>
      </c>
      <c r="C828" s="17" t="str">
        <f>VLOOKUP(B828,G2.PL1!$C$10:$D$34,2,0)</f>
        <v>OCID</v>
      </c>
      <c r="D828" s="17" t="str">
        <f>VLOOKUP($B828,G2.PL1!$C$10:$E$34,3,0)</f>
        <v>Omeprazole (dạng hạt bao tan trong ruột)</v>
      </c>
      <c r="E828" s="17" t="str">
        <f>VLOOKUP($B828,G2.PL1!$C$10:$F$34,4,0)</f>
        <v>20mg</v>
      </c>
      <c r="F828" s="17" t="str">
        <f>VLOOKUP($B828,G2.PL1!$C$10:$AF$35,5,0)</f>
        <v>Uống</v>
      </c>
      <c r="G828" s="17" t="str">
        <f>VLOOKUP($B828,G2.PL1!$C$10:$AF$35,6,0)</f>
        <v>Viên nang cứng</v>
      </c>
      <c r="H828" s="17" t="str">
        <f>VLOOKUP($B828,G2.PL1!$C$10:$AF$35,7,0)</f>
        <v>Hộp 10 vỉ x 10 viên</v>
      </c>
      <c r="I828" s="38" t="s">
        <v>13</v>
      </c>
      <c r="J828" s="17" t="str">
        <f>VLOOKUP($B828,G2.PL1!$C$10:$AF$35,9,0)</f>
        <v>36 tháng</v>
      </c>
      <c r="K828" s="17" t="str">
        <f>VLOOKUP($B828,G2.PL1!$C$10:$AF$35,10,0)</f>
        <v>VN-10166-10</v>
      </c>
      <c r="L828" s="17" t="str">
        <f>VLOOKUP($B828,G2.PL1!$C$10:$AF$35,11,0)</f>
        <v>Cadila Healthcare Ltd.</v>
      </c>
      <c r="M828" s="17" t="str">
        <f>VLOOKUP($B828,G2.PL1!$C$10:$AF$35,12,0)</f>
        <v>Ấn Độ</v>
      </c>
      <c r="N828" s="17" t="str">
        <f>VLOOKUP($B828,G2.PL1!$C$10:$AF$35,13,0)</f>
        <v>Viên</v>
      </c>
      <c r="O828" s="39">
        <v>5000</v>
      </c>
      <c r="P828" s="39">
        <v>5000</v>
      </c>
      <c r="Q828" s="39">
        <v>5000</v>
      </c>
      <c r="R828" s="39">
        <v>5000</v>
      </c>
      <c r="S828" s="40">
        <v>20000</v>
      </c>
      <c r="T828" s="19">
        <f>VLOOKUP($B828,G2.PL1!$C$10:$AF$35,17,0)</f>
        <v>215</v>
      </c>
      <c r="U828" s="18">
        <f t="shared" si="23"/>
        <v>4300000</v>
      </c>
      <c r="V828" s="19" t="str">
        <f>VLOOKUP($B828,G2.PL1!$C$10:$AF$35,30,0)</f>
        <v>Công ty Cổ phần Dược phẩm Thiết bị Y tế Hà Nội</v>
      </c>
      <c r="W828" s="17" t="s">
        <v>535</v>
      </c>
      <c r="X828" s="56" t="s">
        <v>246</v>
      </c>
      <c r="Y828" s="41" t="s">
        <v>536</v>
      </c>
      <c r="Z828" s="16"/>
      <c r="AA828" s="21" t="e">
        <f>VLOOKUP(W828,#REF!,2,0)</f>
        <v>#REF!</v>
      </c>
      <c r="AB828" s="16"/>
    </row>
    <row r="829" spans="1:28" ht="36">
      <c r="A829" s="38">
        <v>15</v>
      </c>
      <c r="B829" s="38" t="s">
        <v>39</v>
      </c>
      <c r="C829" s="17" t="str">
        <f>VLOOKUP(B829,G2.PL1!$C$10:$D$34,2,0)</f>
        <v>OCID</v>
      </c>
      <c r="D829" s="17" t="str">
        <f>VLOOKUP($B829,G2.PL1!$C$10:$E$34,3,0)</f>
        <v>Omeprazole (dạng hạt bao tan trong ruột)</v>
      </c>
      <c r="E829" s="17" t="str">
        <f>VLOOKUP($B829,G2.PL1!$C$10:$F$34,4,0)</f>
        <v>20mg</v>
      </c>
      <c r="F829" s="17" t="str">
        <f>VLOOKUP($B829,G2.PL1!$C$10:$AF$35,5,0)</f>
        <v>Uống</v>
      </c>
      <c r="G829" s="17" t="str">
        <f>VLOOKUP($B829,G2.PL1!$C$10:$AF$35,6,0)</f>
        <v>Viên nang cứng</v>
      </c>
      <c r="H829" s="17" t="str">
        <f>VLOOKUP($B829,G2.PL1!$C$10:$AF$35,7,0)</f>
        <v>Hộp 10 vỉ x 10 viên</v>
      </c>
      <c r="I829" s="38" t="s">
        <v>13</v>
      </c>
      <c r="J829" s="17" t="str">
        <f>VLOOKUP($B829,G2.PL1!$C$10:$AF$35,9,0)</f>
        <v>36 tháng</v>
      </c>
      <c r="K829" s="17" t="str">
        <f>VLOOKUP($B829,G2.PL1!$C$10:$AF$35,10,0)</f>
        <v>VN-10166-10</v>
      </c>
      <c r="L829" s="17" t="str">
        <f>VLOOKUP($B829,G2.PL1!$C$10:$AF$35,11,0)</f>
        <v>Cadila Healthcare Ltd.</v>
      </c>
      <c r="M829" s="17" t="str">
        <f>VLOOKUP($B829,G2.PL1!$C$10:$AF$35,12,0)</f>
        <v>Ấn Độ</v>
      </c>
      <c r="N829" s="17" t="str">
        <f>VLOOKUP($B829,G2.PL1!$C$10:$AF$35,13,0)</f>
        <v>Viên</v>
      </c>
      <c r="O829" s="39">
        <v>20000</v>
      </c>
      <c r="P829" s="39">
        <v>20000</v>
      </c>
      <c r="Q829" s="39">
        <v>20000</v>
      </c>
      <c r="R829" s="39">
        <v>20000</v>
      </c>
      <c r="S829" s="40">
        <v>80000</v>
      </c>
      <c r="T829" s="19">
        <f>VLOOKUP($B829,G2.PL1!$C$10:$AF$35,17,0)</f>
        <v>215</v>
      </c>
      <c r="U829" s="18">
        <f t="shared" si="23"/>
        <v>17200000</v>
      </c>
      <c r="V829" s="19" t="str">
        <f>VLOOKUP($B829,G2.PL1!$C$10:$AF$35,30,0)</f>
        <v>Công ty Cổ phần Dược phẩm Thiết bị Y tế Hà Nội</v>
      </c>
      <c r="W829" s="17" t="s">
        <v>537</v>
      </c>
      <c r="X829" s="56" t="s">
        <v>246</v>
      </c>
      <c r="Y829" s="41" t="s">
        <v>538</v>
      </c>
      <c r="Z829" s="16"/>
      <c r="AA829" s="21" t="e">
        <f>VLOOKUP(W829,#REF!,2,0)</f>
        <v>#REF!</v>
      </c>
      <c r="AB829" s="16"/>
    </row>
    <row r="830" spans="1:28" ht="36">
      <c r="A830" s="38">
        <v>15</v>
      </c>
      <c r="B830" s="38" t="s">
        <v>39</v>
      </c>
      <c r="C830" s="17" t="str">
        <f>VLOOKUP(B830,G2.PL1!$C$10:$D$34,2,0)</f>
        <v>OCID</v>
      </c>
      <c r="D830" s="17" t="str">
        <f>VLOOKUP($B830,G2.PL1!$C$10:$E$34,3,0)</f>
        <v>Omeprazole (dạng hạt bao tan trong ruột)</v>
      </c>
      <c r="E830" s="17" t="str">
        <f>VLOOKUP($B830,G2.PL1!$C$10:$F$34,4,0)</f>
        <v>20mg</v>
      </c>
      <c r="F830" s="17" t="str">
        <f>VLOOKUP($B830,G2.PL1!$C$10:$AF$35,5,0)</f>
        <v>Uống</v>
      </c>
      <c r="G830" s="17" t="str">
        <f>VLOOKUP($B830,G2.PL1!$C$10:$AF$35,6,0)</f>
        <v>Viên nang cứng</v>
      </c>
      <c r="H830" s="17" t="str">
        <f>VLOOKUP($B830,G2.PL1!$C$10:$AF$35,7,0)</f>
        <v>Hộp 10 vỉ x 10 viên</v>
      </c>
      <c r="I830" s="38" t="s">
        <v>13</v>
      </c>
      <c r="J830" s="17" t="str">
        <f>VLOOKUP($B830,G2.PL1!$C$10:$AF$35,9,0)</f>
        <v>36 tháng</v>
      </c>
      <c r="K830" s="17" t="str">
        <f>VLOOKUP($B830,G2.PL1!$C$10:$AF$35,10,0)</f>
        <v>VN-10166-10</v>
      </c>
      <c r="L830" s="17" t="str">
        <f>VLOOKUP($B830,G2.PL1!$C$10:$AF$35,11,0)</f>
        <v>Cadila Healthcare Ltd.</v>
      </c>
      <c r="M830" s="17" t="str">
        <f>VLOOKUP($B830,G2.PL1!$C$10:$AF$35,12,0)</f>
        <v>Ấn Độ</v>
      </c>
      <c r="N830" s="17" t="str">
        <f>VLOOKUP($B830,G2.PL1!$C$10:$AF$35,13,0)</f>
        <v>Viên</v>
      </c>
      <c r="O830" s="39">
        <v>20000</v>
      </c>
      <c r="P830" s="39">
        <v>20000</v>
      </c>
      <c r="Q830" s="39">
        <v>20000</v>
      </c>
      <c r="R830" s="39">
        <v>20000</v>
      </c>
      <c r="S830" s="40">
        <v>80000</v>
      </c>
      <c r="T830" s="19">
        <f>VLOOKUP($B830,G2.PL1!$C$10:$AF$35,17,0)</f>
        <v>215</v>
      </c>
      <c r="U830" s="18">
        <f t="shared" si="23"/>
        <v>17200000</v>
      </c>
      <c r="V830" s="19" t="str">
        <f>VLOOKUP($B830,G2.PL1!$C$10:$AF$35,30,0)</f>
        <v>Công ty Cổ phần Dược phẩm Thiết bị Y tế Hà Nội</v>
      </c>
      <c r="W830" s="17" t="s">
        <v>261</v>
      </c>
      <c r="X830" s="56" t="s">
        <v>246</v>
      </c>
      <c r="Y830" s="41" t="s">
        <v>262</v>
      </c>
      <c r="Z830" s="16"/>
      <c r="AA830" s="21" t="e">
        <f>VLOOKUP(W830,#REF!,2,0)</f>
        <v>#REF!</v>
      </c>
      <c r="AB830" s="16"/>
    </row>
    <row r="831" spans="1:28" ht="36">
      <c r="A831" s="38">
        <v>15</v>
      </c>
      <c r="B831" s="38" t="s">
        <v>39</v>
      </c>
      <c r="C831" s="17" t="str">
        <f>VLOOKUP(B831,G2.PL1!$C$10:$D$34,2,0)</f>
        <v>OCID</v>
      </c>
      <c r="D831" s="17" t="str">
        <f>VLOOKUP($B831,G2.PL1!$C$10:$E$34,3,0)</f>
        <v>Omeprazole (dạng hạt bao tan trong ruột)</v>
      </c>
      <c r="E831" s="17" t="str">
        <f>VLOOKUP($B831,G2.PL1!$C$10:$F$34,4,0)</f>
        <v>20mg</v>
      </c>
      <c r="F831" s="17" t="str">
        <f>VLOOKUP($B831,G2.PL1!$C$10:$AF$35,5,0)</f>
        <v>Uống</v>
      </c>
      <c r="G831" s="17" t="str">
        <f>VLOOKUP($B831,G2.PL1!$C$10:$AF$35,6,0)</f>
        <v>Viên nang cứng</v>
      </c>
      <c r="H831" s="17" t="str">
        <f>VLOOKUP($B831,G2.PL1!$C$10:$AF$35,7,0)</f>
        <v>Hộp 10 vỉ x 10 viên</v>
      </c>
      <c r="I831" s="38" t="s">
        <v>13</v>
      </c>
      <c r="J831" s="17" t="str">
        <f>VLOOKUP($B831,G2.PL1!$C$10:$AF$35,9,0)</f>
        <v>36 tháng</v>
      </c>
      <c r="K831" s="17" t="str">
        <f>VLOOKUP($B831,G2.PL1!$C$10:$AF$35,10,0)</f>
        <v>VN-10166-10</v>
      </c>
      <c r="L831" s="17" t="str">
        <f>VLOOKUP($B831,G2.PL1!$C$10:$AF$35,11,0)</f>
        <v>Cadila Healthcare Ltd.</v>
      </c>
      <c r="M831" s="17" t="str">
        <f>VLOOKUP($B831,G2.PL1!$C$10:$AF$35,12,0)</f>
        <v>Ấn Độ</v>
      </c>
      <c r="N831" s="17" t="str">
        <f>VLOOKUP($B831,G2.PL1!$C$10:$AF$35,13,0)</f>
        <v>Viên</v>
      </c>
      <c r="O831" s="39">
        <v>30000</v>
      </c>
      <c r="P831" s="39">
        <v>30000</v>
      </c>
      <c r="Q831" s="39">
        <v>30000</v>
      </c>
      <c r="R831" s="39">
        <v>30000</v>
      </c>
      <c r="S831" s="40">
        <v>120000</v>
      </c>
      <c r="T831" s="19">
        <f>VLOOKUP($B831,G2.PL1!$C$10:$AF$35,17,0)</f>
        <v>215</v>
      </c>
      <c r="U831" s="18">
        <f t="shared" si="23"/>
        <v>25800000</v>
      </c>
      <c r="V831" s="19" t="str">
        <f>VLOOKUP($B831,G2.PL1!$C$10:$AF$35,30,0)</f>
        <v>Công ty Cổ phần Dược phẩm Thiết bị Y tế Hà Nội</v>
      </c>
      <c r="W831" s="17" t="s">
        <v>541</v>
      </c>
      <c r="X831" s="56" t="s">
        <v>246</v>
      </c>
      <c r="Y831" s="41" t="s">
        <v>542</v>
      </c>
      <c r="Z831" s="16"/>
      <c r="AA831" s="21" t="e">
        <f>VLOOKUP(W831,#REF!,2,0)</f>
        <v>#REF!</v>
      </c>
      <c r="AB831" s="16"/>
    </row>
    <row r="832" spans="1:28" ht="36">
      <c r="A832" s="38">
        <v>15</v>
      </c>
      <c r="B832" s="38" t="s">
        <v>39</v>
      </c>
      <c r="C832" s="17" t="str">
        <f>VLOOKUP(B832,G2.PL1!$C$10:$D$34,2,0)</f>
        <v>OCID</v>
      </c>
      <c r="D832" s="17" t="str">
        <f>VLOOKUP($B832,G2.PL1!$C$10:$E$34,3,0)</f>
        <v>Omeprazole (dạng hạt bao tan trong ruột)</v>
      </c>
      <c r="E832" s="17" t="str">
        <f>VLOOKUP($B832,G2.PL1!$C$10:$F$34,4,0)</f>
        <v>20mg</v>
      </c>
      <c r="F832" s="17" t="str">
        <f>VLOOKUP($B832,G2.PL1!$C$10:$AF$35,5,0)</f>
        <v>Uống</v>
      </c>
      <c r="G832" s="17" t="str">
        <f>VLOOKUP($B832,G2.PL1!$C$10:$AF$35,6,0)</f>
        <v>Viên nang cứng</v>
      </c>
      <c r="H832" s="17" t="str">
        <f>VLOOKUP($B832,G2.PL1!$C$10:$AF$35,7,0)</f>
        <v>Hộp 10 vỉ x 10 viên</v>
      </c>
      <c r="I832" s="38" t="s">
        <v>13</v>
      </c>
      <c r="J832" s="17" t="str">
        <f>VLOOKUP($B832,G2.PL1!$C$10:$AF$35,9,0)</f>
        <v>36 tháng</v>
      </c>
      <c r="K832" s="17" t="str">
        <f>VLOOKUP($B832,G2.PL1!$C$10:$AF$35,10,0)</f>
        <v>VN-10166-10</v>
      </c>
      <c r="L832" s="17" t="str">
        <f>VLOOKUP($B832,G2.PL1!$C$10:$AF$35,11,0)</f>
        <v>Cadila Healthcare Ltd.</v>
      </c>
      <c r="M832" s="17" t="str">
        <f>VLOOKUP($B832,G2.PL1!$C$10:$AF$35,12,0)</f>
        <v>Ấn Độ</v>
      </c>
      <c r="N832" s="17" t="str">
        <f>VLOOKUP($B832,G2.PL1!$C$10:$AF$35,13,0)</f>
        <v>Viên</v>
      </c>
      <c r="O832" s="39">
        <v>25000</v>
      </c>
      <c r="P832" s="39">
        <v>25000</v>
      </c>
      <c r="Q832" s="39">
        <v>25000</v>
      </c>
      <c r="R832" s="39">
        <v>25000</v>
      </c>
      <c r="S832" s="40">
        <v>100000</v>
      </c>
      <c r="T832" s="19">
        <f>VLOOKUP($B832,G2.PL1!$C$10:$AF$35,17,0)</f>
        <v>215</v>
      </c>
      <c r="U832" s="18">
        <f t="shared" si="23"/>
        <v>21500000</v>
      </c>
      <c r="V832" s="19" t="str">
        <f>VLOOKUP($B832,G2.PL1!$C$10:$AF$35,30,0)</f>
        <v>Công ty Cổ phần Dược phẩm Thiết bị Y tế Hà Nội</v>
      </c>
      <c r="W832" s="17" t="s">
        <v>543</v>
      </c>
      <c r="X832" s="56" t="s">
        <v>246</v>
      </c>
      <c r="Y832" s="41" t="s">
        <v>544</v>
      </c>
      <c r="Z832" s="16"/>
      <c r="AA832" s="21" t="e">
        <f>VLOOKUP(W832,#REF!,2,0)</f>
        <v>#REF!</v>
      </c>
      <c r="AB832" s="16"/>
    </row>
    <row r="833" spans="1:28" ht="36">
      <c r="A833" s="38">
        <v>15</v>
      </c>
      <c r="B833" s="38" t="s">
        <v>39</v>
      </c>
      <c r="C833" s="17" t="str">
        <f>VLOOKUP(B833,G2.PL1!$C$10:$D$34,2,0)</f>
        <v>OCID</v>
      </c>
      <c r="D833" s="17" t="str">
        <f>VLOOKUP($B833,G2.PL1!$C$10:$E$34,3,0)</f>
        <v>Omeprazole (dạng hạt bao tan trong ruột)</v>
      </c>
      <c r="E833" s="17" t="str">
        <f>VLOOKUP($B833,G2.PL1!$C$10:$F$34,4,0)</f>
        <v>20mg</v>
      </c>
      <c r="F833" s="17" t="str">
        <f>VLOOKUP($B833,G2.PL1!$C$10:$AF$35,5,0)</f>
        <v>Uống</v>
      </c>
      <c r="G833" s="17" t="str">
        <f>VLOOKUP($B833,G2.PL1!$C$10:$AF$35,6,0)</f>
        <v>Viên nang cứng</v>
      </c>
      <c r="H833" s="17" t="str">
        <f>VLOOKUP($B833,G2.PL1!$C$10:$AF$35,7,0)</f>
        <v>Hộp 10 vỉ x 10 viên</v>
      </c>
      <c r="I833" s="38" t="s">
        <v>13</v>
      </c>
      <c r="J833" s="17" t="str">
        <f>VLOOKUP($B833,G2.PL1!$C$10:$AF$35,9,0)</f>
        <v>36 tháng</v>
      </c>
      <c r="K833" s="17" t="str">
        <f>VLOOKUP($B833,G2.PL1!$C$10:$AF$35,10,0)</f>
        <v>VN-10166-10</v>
      </c>
      <c r="L833" s="17" t="str">
        <f>VLOOKUP($B833,G2.PL1!$C$10:$AF$35,11,0)</f>
        <v>Cadila Healthcare Ltd.</v>
      </c>
      <c r="M833" s="17" t="str">
        <f>VLOOKUP($B833,G2.PL1!$C$10:$AF$35,12,0)</f>
        <v>Ấn Độ</v>
      </c>
      <c r="N833" s="17" t="str">
        <f>VLOOKUP($B833,G2.PL1!$C$10:$AF$35,13,0)</f>
        <v>Viên</v>
      </c>
      <c r="O833" s="39">
        <v>12000</v>
      </c>
      <c r="P833" s="39">
        <v>12000</v>
      </c>
      <c r="Q833" s="39">
        <v>12000</v>
      </c>
      <c r="R833" s="39">
        <v>12000</v>
      </c>
      <c r="S833" s="40">
        <v>48000</v>
      </c>
      <c r="T833" s="19">
        <f>VLOOKUP($B833,G2.PL1!$C$10:$AF$35,17,0)</f>
        <v>215</v>
      </c>
      <c r="U833" s="18">
        <f t="shared" si="23"/>
        <v>10320000</v>
      </c>
      <c r="V833" s="19" t="str">
        <f>VLOOKUP($B833,G2.PL1!$C$10:$AF$35,30,0)</f>
        <v>Công ty Cổ phần Dược phẩm Thiết bị Y tế Hà Nội</v>
      </c>
      <c r="W833" s="17" t="s">
        <v>545</v>
      </c>
      <c r="X833" s="56" t="s">
        <v>264</v>
      </c>
      <c r="Y833" s="41" t="s">
        <v>546</v>
      </c>
      <c r="Z833" s="16"/>
      <c r="AA833" s="21" t="e">
        <f>VLOOKUP(W833,#REF!,2,0)</f>
        <v>#REF!</v>
      </c>
      <c r="AB833" s="16"/>
    </row>
    <row r="834" spans="1:28" ht="36">
      <c r="A834" s="38">
        <v>15</v>
      </c>
      <c r="B834" s="38" t="s">
        <v>39</v>
      </c>
      <c r="C834" s="17" t="str">
        <f>VLOOKUP(B834,G2.PL1!$C$10:$D$34,2,0)</f>
        <v>OCID</v>
      </c>
      <c r="D834" s="17" t="str">
        <f>VLOOKUP($B834,G2.PL1!$C$10:$E$34,3,0)</f>
        <v>Omeprazole (dạng hạt bao tan trong ruột)</v>
      </c>
      <c r="E834" s="17" t="str">
        <f>VLOOKUP($B834,G2.PL1!$C$10:$F$34,4,0)</f>
        <v>20mg</v>
      </c>
      <c r="F834" s="17" t="str">
        <f>VLOOKUP($B834,G2.PL1!$C$10:$AF$35,5,0)</f>
        <v>Uống</v>
      </c>
      <c r="G834" s="17" t="str">
        <f>VLOOKUP($B834,G2.PL1!$C$10:$AF$35,6,0)</f>
        <v>Viên nang cứng</v>
      </c>
      <c r="H834" s="17" t="str">
        <f>VLOOKUP($B834,G2.PL1!$C$10:$AF$35,7,0)</f>
        <v>Hộp 10 vỉ x 10 viên</v>
      </c>
      <c r="I834" s="38" t="s">
        <v>13</v>
      </c>
      <c r="J834" s="17" t="str">
        <f>VLOOKUP($B834,G2.PL1!$C$10:$AF$35,9,0)</f>
        <v>36 tháng</v>
      </c>
      <c r="K834" s="17" t="str">
        <f>VLOOKUP($B834,G2.PL1!$C$10:$AF$35,10,0)</f>
        <v>VN-10166-10</v>
      </c>
      <c r="L834" s="17" t="str">
        <f>VLOOKUP($B834,G2.PL1!$C$10:$AF$35,11,0)</f>
        <v>Cadila Healthcare Ltd.</v>
      </c>
      <c r="M834" s="17" t="str">
        <f>VLOOKUP($B834,G2.PL1!$C$10:$AF$35,12,0)</f>
        <v>Ấn Độ</v>
      </c>
      <c r="N834" s="17" t="str">
        <f>VLOOKUP($B834,G2.PL1!$C$10:$AF$35,13,0)</f>
        <v>Viên</v>
      </c>
      <c r="O834" s="39">
        <v>9000</v>
      </c>
      <c r="P834" s="39">
        <v>9000</v>
      </c>
      <c r="Q834" s="39">
        <v>9000</v>
      </c>
      <c r="R834" s="39">
        <v>9000</v>
      </c>
      <c r="S834" s="40">
        <v>36000</v>
      </c>
      <c r="T834" s="19">
        <f>VLOOKUP($B834,G2.PL1!$C$10:$AF$35,17,0)</f>
        <v>215</v>
      </c>
      <c r="U834" s="18">
        <f t="shared" si="23"/>
        <v>7740000</v>
      </c>
      <c r="V834" s="19" t="str">
        <f>VLOOKUP($B834,G2.PL1!$C$10:$AF$35,30,0)</f>
        <v>Công ty Cổ phần Dược phẩm Thiết bị Y tế Hà Nội</v>
      </c>
      <c r="W834" s="17" t="s">
        <v>639</v>
      </c>
      <c r="X834" s="56" t="s">
        <v>264</v>
      </c>
      <c r="Y834" s="41" t="s">
        <v>640</v>
      </c>
      <c r="Z834" s="16"/>
      <c r="AA834" s="21" t="e">
        <f>VLOOKUP(W834,#REF!,2,0)</f>
        <v>#REF!</v>
      </c>
      <c r="AB834" s="16"/>
    </row>
    <row r="835" spans="1:28" ht="36">
      <c r="A835" s="38">
        <v>15</v>
      </c>
      <c r="B835" s="38" t="s">
        <v>39</v>
      </c>
      <c r="C835" s="17" t="str">
        <f>VLOOKUP(B835,G2.PL1!$C$10:$D$34,2,0)</f>
        <v>OCID</v>
      </c>
      <c r="D835" s="17" t="str">
        <f>VLOOKUP($B835,G2.PL1!$C$10:$E$34,3,0)</f>
        <v>Omeprazole (dạng hạt bao tan trong ruột)</v>
      </c>
      <c r="E835" s="17" t="str">
        <f>VLOOKUP($B835,G2.PL1!$C$10:$F$34,4,0)</f>
        <v>20mg</v>
      </c>
      <c r="F835" s="17" t="str">
        <f>VLOOKUP($B835,G2.PL1!$C$10:$AF$35,5,0)</f>
        <v>Uống</v>
      </c>
      <c r="G835" s="17" t="str">
        <f>VLOOKUP($B835,G2.PL1!$C$10:$AF$35,6,0)</f>
        <v>Viên nang cứng</v>
      </c>
      <c r="H835" s="17" t="str">
        <f>VLOOKUP($B835,G2.PL1!$C$10:$AF$35,7,0)</f>
        <v>Hộp 10 vỉ x 10 viên</v>
      </c>
      <c r="I835" s="38" t="s">
        <v>13</v>
      </c>
      <c r="J835" s="17" t="str">
        <f>VLOOKUP($B835,G2.PL1!$C$10:$AF$35,9,0)</f>
        <v>36 tháng</v>
      </c>
      <c r="K835" s="17" t="str">
        <f>VLOOKUP($B835,G2.PL1!$C$10:$AF$35,10,0)</f>
        <v>VN-10166-10</v>
      </c>
      <c r="L835" s="17" t="str">
        <f>VLOOKUP($B835,G2.PL1!$C$10:$AF$35,11,0)</f>
        <v>Cadila Healthcare Ltd.</v>
      </c>
      <c r="M835" s="17" t="str">
        <f>VLOOKUP($B835,G2.PL1!$C$10:$AF$35,12,0)</f>
        <v>Ấn Độ</v>
      </c>
      <c r="N835" s="17" t="str">
        <f>VLOOKUP($B835,G2.PL1!$C$10:$AF$35,13,0)</f>
        <v>Viên</v>
      </c>
      <c r="O835" s="39">
        <v>500</v>
      </c>
      <c r="P835" s="39">
        <v>500</v>
      </c>
      <c r="Q835" s="39">
        <v>600</v>
      </c>
      <c r="R835" s="39">
        <v>600</v>
      </c>
      <c r="S835" s="40">
        <v>2200</v>
      </c>
      <c r="T835" s="19">
        <f>VLOOKUP($B835,G2.PL1!$C$10:$AF$35,17,0)</f>
        <v>215</v>
      </c>
      <c r="U835" s="18">
        <f t="shared" si="23"/>
        <v>473000</v>
      </c>
      <c r="V835" s="19" t="str">
        <f>VLOOKUP($B835,G2.PL1!$C$10:$AF$35,30,0)</f>
        <v>Công ty Cổ phần Dược phẩm Thiết bị Y tế Hà Nội</v>
      </c>
      <c r="W835" s="17" t="s">
        <v>547</v>
      </c>
      <c r="X835" s="56" t="s">
        <v>264</v>
      </c>
      <c r="Y835" s="41">
        <v>51223</v>
      </c>
      <c r="Z835" s="16"/>
      <c r="AA835" s="21" t="e">
        <f>VLOOKUP(W835,#REF!,2,0)</f>
        <v>#REF!</v>
      </c>
      <c r="AB835" s="16"/>
    </row>
    <row r="836" spans="1:28" ht="36">
      <c r="A836" s="38">
        <v>15</v>
      </c>
      <c r="B836" s="38" t="s">
        <v>39</v>
      </c>
      <c r="C836" s="17" t="str">
        <f>VLOOKUP(B836,G2.PL1!$C$10:$D$34,2,0)</f>
        <v>OCID</v>
      </c>
      <c r="D836" s="17" t="str">
        <f>VLOOKUP($B836,G2.PL1!$C$10:$E$34,3,0)</f>
        <v>Omeprazole (dạng hạt bao tan trong ruột)</v>
      </c>
      <c r="E836" s="17" t="str">
        <f>VLOOKUP($B836,G2.PL1!$C$10:$F$34,4,0)</f>
        <v>20mg</v>
      </c>
      <c r="F836" s="17" t="str">
        <f>VLOOKUP($B836,G2.PL1!$C$10:$AF$35,5,0)</f>
        <v>Uống</v>
      </c>
      <c r="G836" s="17" t="str">
        <f>VLOOKUP($B836,G2.PL1!$C$10:$AF$35,6,0)</f>
        <v>Viên nang cứng</v>
      </c>
      <c r="H836" s="17" t="str">
        <f>VLOOKUP($B836,G2.PL1!$C$10:$AF$35,7,0)</f>
        <v>Hộp 10 vỉ x 10 viên</v>
      </c>
      <c r="I836" s="38" t="s">
        <v>13</v>
      </c>
      <c r="J836" s="17" t="str">
        <f>VLOOKUP($B836,G2.PL1!$C$10:$AF$35,9,0)</f>
        <v>36 tháng</v>
      </c>
      <c r="K836" s="17" t="str">
        <f>VLOOKUP($B836,G2.PL1!$C$10:$AF$35,10,0)</f>
        <v>VN-10166-10</v>
      </c>
      <c r="L836" s="17" t="str">
        <f>VLOOKUP($B836,G2.PL1!$C$10:$AF$35,11,0)</f>
        <v>Cadila Healthcare Ltd.</v>
      </c>
      <c r="M836" s="17" t="str">
        <f>VLOOKUP($B836,G2.PL1!$C$10:$AF$35,12,0)</f>
        <v>Ấn Độ</v>
      </c>
      <c r="N836" s="17" t="str">
        <f>VLOOKUP($B836,G2.PL1!$C$10:$AF$35,13,0)</f>
        <v>Viên</v>
      </c>
      <c r="O836" s="39">
        <v>5000</v>
      </c>
      <c r="P836" s="39">
        <v>5000</v>
      </c>
      <c r="Q836" s="39">
        <v>5000</v>
      </c>
      <c r="R836" s="39">
        <v>5000</v>
      </c>
      <c r="S836" s="40">
        <v>20000</v>
      </c>
      <c r="T836" s="19">
        <f>VLOOKUP($B836,G2.PL1!$C$10:$AF$35,17,0)</f>
        <v>215</v>
      </c>
      <c r="U836" s="18">
        <f t="shared" si="23"/>
        <v>4300000</v>
      </c>
      <c r="V836" s="19" t="str">
        <f>VLOOKUP($B836,G2.PL1!$C$10:$AF$35,30,0)</f>
        <v>Công ty Cổ phần Dược phẩm Thiết bị Y tế Hà Nội</v>
      </c>
      <c r="W836" s="17" t="s">
        <v>548</v>
      </c>
      <c r="X836" s="56" t="s">
        <v>264</v>
      </c>
      <c r="Y836" s="41" t="s">
        <v>549</v>
      </c>
      <c r="Z836" s="16"/>
      <c r="AA836" s="21" t="e">
        <f>VLOOKUP(W836,#REF!,2,0)</f>
        <v>#REF!</v>
      </c>
      <c r="AB836" s="16"/>
    </row>
    <row r="837" spans="1:28" ht="36">
      <c r="A837" s="38">
        <v>15</v>
      </c>
      <c r="B837" s="38" t="s">
        <v>39</v>
      </c>
      <c r="C837" s="17" t="str">
        <f>VLOOKUP(B837,G2.PL1!$C$10:$D$34,2,0)</f>
        <v>OCID</v>
      </c>
      <c r="D837" s="17" t="str">
        <f>VLOOKUP($B837,G2.PL1!$C$10:$E$34,3,0)</f>
        <v>Omeprazole (dạng hạt bao tan trong ruột)</v>
      </c>
      <c r="E837" s="17" t="str">
        <f>VLOOKUP($B837,G2.PL1!$C$10:$F$34,4,0)</f>
        <v>20mg</v>
      </c>
      <c r="F837" s="17" t="str">
        <f>VLOOKUP($B837,G2.PL1!$C$10:$AF$35,5,0)</f>
        <v>Uống</v>
      </c>
      <c r="G837" s="17" t="str">
        <f>VLOOKUP($B837,G2.PL1!$C$10:$AF$35,6,0)</f>
        <v>Viên nang cứng</v>
      </c>
      <c r="H837" s="17" t="str">
        <f>VLOOKUP($B837,G2.PL1!$C$10:$AF$35,7,0)</f>
        <v>Hộp 10 vỉ x 10 viên</v>
      </c>
      <c r="I837" s="38" t="s">
        <v>13</v>
      </c>
      <c r="J837" s="17" t="str">
        <f>VLOOKUP($B837,G2.PL1!$C$10:$AF$35,9,0)</f>
        <v>36 tháng</v>
      </c>
      <c r="K837" s="17" t="str">
        <f>VLOOKUP($B837,G2.PL1!$C$10:$AF$35,10,0)</f>
        <v>VN-10166-10</v>
      </c>
      <c r="L837" s="17" t="str">
        <f>VLOOKUP($B837,G2.PL1!$C$10:$AF$35,11,0)</f>
        <v>Cadila Healthcare Ltd.</v>
      </c>
      <c r="M837" s="17" t="str">
        <f>VLOOKUP($B837,G2.PL1!$C$10:$AF$35,12,0)</f>
        <v>Ấn Độ</v>
      </c>
      <c r="N837" s="17" t="str">
        <f>VLOOKUP($B837,G2.PL1!$C$10:$AF$35,13,0)</f>
        <v>Viên</v>
      </c>
      <c r="O837" s="39">
        <v>20000</v>
      </c>
      <c r="P837" s="39">
        <v>20000</v>
      </c>
      <c r="Q837" s="39">
        <v>20000</v>
      </c>
      <c r="R837" s="39">
        <v>20000</v>
      </c>
      <c r="S837" s="40">
        <v>80000</v>
      </c>
      <c r="T837" s="19">
        <f>VLOOKUP($B837,G2.PL1!$C$10:$AF$35,17,0)</f>
        <v>215</v>
      </c>
      <c r="U837" s="18">
        <f t="shared" si="23"/>
        <v>17200000</v>
      </c>
      <c r="V837" s="19" t="str">
        <f>VLOOKUP($B837,G2.PL1!$C$10:$AF$35,30,0)</f>
        <v>Công ty Cổ phần Dược phẩm Thiết bị Y tế Hà Nội</v>
      </c>
      <c r="W837" s="17" t="s">
        <v>552</v>
      </c>
      <c r="X837" s="56" t="s">
        <v>264</v>
      </c>
      <c r="Y837" s="41" t="s">
        <v>553</v>
      </c>
      <c r="Z837" s="16"/>
      <c r="AA837" s="21" t="e">
        <f>VLOOKUP(W837,#REF!,2,0)</f>
        <v>#REF!</v>
      </c>
      <c r="AB837" s="16"/>
    </row>
    <row r="838" spans="1:28" ht="36">
      <c r="A838" s="38">
        <v>15</v>
      </c>
      <c r="B838" s="38" t="s">
        <v>39</v>
      </c>
      <c r="C838" s="17" t="str">
        <f>VLOOKUP(B838,G2.PL1!$C$10:$D$34,2,0)</f>
        <v>OCID</v>
      </c>
      <c r="D838" s="17" t="str">
        <f>VLOOKUP($B838,G2.PL1!$C$10:$E$34,3,0)</f>
        <v>Omeprazole (dạng hạt bao tan trong ruột)</v>
      </c>
      <c r="E838" s="17" t="str">
        <f>VLOOKUP($B838,G2.PL1!$C$10:$F$34,4,0)</f>
        <v>20mg</v>
      </c>
      <c r="F838" s="17" t="str">
        <f>VLOOKUP($B838,G2.PL1!$C$10:$AF$35,5,0)</f>
        <v>Uống</v>
      </c>
      <c r="G838" s="17" t="str">
        <f>VLOOKUP($B838,G2.PL1!$C$10:$AF$35,6,0)</f>
        <v>Viên nang cứng</v>
      </c>
      <c r="H838" s="17" t="str">
        <f>VLOOKUP($B838,G2.PL1!$C$10:$AF$35,7,0)</f>
        <v>Hộp 10 vỉ x 10 viên</v>
      </c>
      <c r="I838" s="38" t="s">
        <v>13</v>
      </c>
      <c r="J838" s="17" t="str">
        <f>VLOOKUP($B838,G2.PL1!$C$10:$AF$35,9,0)</f>
        <v>36 tháng</v>
      </c>
      <c r="K838" s="17" t="str">
        <f>VLOOKUP($B838,G2.PL1!$C$10:$AF$35,10,0)</f>
        <v>VN-10166-10</v>
      </c>
      <c r="L838" s="17" t="str">
        <f>VLOOKUP($B838,G2.PL1!$C$10:$AF$35,11,0)</f>
        <v>Cadila Healthcare Ltd.</v>
      </c>
      <c r="M838" s="17" t="str">
        <f>VLOOKUP($B838,G2.PL1!$C$10:$AF$35,12,0)</f>
        <v>Ấn Độ</v>
      </c>
      <c r="N838" s="17" t="str">
        <f>VLOOKUP($B838,G2.PL1!$C$10:$AF$35,13,0)</f>
        <v>Viên</v>
      </c>
      <c r="O838" s="39">
        <v>22500</v>
      </c>
      <c r="P838" s="39">
        <v>22500</v>
      </c>
      <c r="Q838" s="39">
        <v>22500</v>
      </c>
      <c r="R838" s="39">
        <v>22500</v>
      </c>
      <c r="S838" s="40">
        <v>90000</v>
      </c>
      <c r="T838" s="19">
        <f>VLOOKUP($B838,G2.PL1!$C$10:$AF$35,17,0)</f>
        <v>215</v>
      </c>
      <c r="U838" s="18">
        <f t="shared" si="23"/>
        <v>19350000</v>
      </c>
      <c r="V838" s="19" t="str">
        <f>VLOOKUP($B838,G2.PL1!$C$10:$AF$35,30,0)</f>
        <v>Công ty Cổ phần Dược phẩm Thiết bị Y tế Hà Nội</v>
      </c>
      <c r="W838" s="17" t="s">
        <v>554</v>
      </c>
      <c r="X838" s="56" t="s">
        <v>264</v>
      </c>
      <c r="Y838" s="41" t="s">
        <v>555</v>
      </c>
      <c r="Z838" s="16"/>
      <c r="AA838" s="21" t="e">
        <f>VLOOKUP(W838,#REF!,2,0)</f>
        <v>#REF!</v>
      </c>
      <c r="AB838" s="16"/>
    </row>
    <row r="839" spans="1:28" ht="36">
      <c r="A839" s="38">
        <v>15</v>
      </c>
      <c r="B839" s="38" t="s">
        <v>39</v>
      </c>
      <c r="C839" s="17" t="str">
        <f>VLOOKUP(B839,G2.PL1!$C$10:$D$34,2,0)</f>
        <v>OCID</v>
      </c>
      <c r="D839" s="17" t="str">
        <f>VLOOKUP($B839,G2.PL1!$C$10:$E$34,3,0)</f>
        <v>Omeprazole (dạng hạt bao tan trong ruột)</v>
      </c>
      <c r="E839" s="17" t="str">
        <f>VLOOKUP($B839,G2.PL1!$C$10:$F$34,4,0)</f>
        <v>20mg</v>
      </c>
      <c r="F839" s="17" t="str">
        <f>VLOOKUP($B839,G2.PL1!$C$10:$AF$35,5,0)</f>
        <v>Uống</v>
      </c>
      <c r="G839" s="17" t="str">
        <f>VLOOKUP($B839,G2.PL1!$C$10:$AF$35,6,0)</f>
        <v>Viên nang cứng</v>
      </c>
      <c r="H839" s="17" t="str">
        <f>VLOOKUP($B839,G2.PL1!$C$10:$AF$35,7,0)</f>
        <v>Hộp 10 vỉ x 10 viên</v>
      </c>
      <c r="I839" s="38" t="s">
        <v>13</v>
      </c>
      <c r="J839" s="17" t="str">
        <f>VLOOKUP($B839,G2.PL1!$C$10:$AF$35,9,0)</f>
        <v>36 tháng</v>
      </c>
      <c r="K839" s="17" t="str">
        <f>VLOOKUP($B839,G2.PL1!$C$10:$AF$35,10,0)</f>
        <v>VN-10166-10</v>
      </c>
      <c r="L839" s="17" t="str">
        <f>VLOOKUP($B839,G2.PL1!$C$10:$AF$35,11,0)</f>
        <v>Cadila Healthcare Ltd.</v>
      </c>
      <c r="M839" s="17" t="str">
        <f>VLOOKUP($B839,G2.PL1!$C$10:$AF$35,12,0)</f>
        <v>Ấn Độ</v>
      </c>
      <c r="N839" s="17" t="str">
        <f>VLOOKUP($B839,G2.PL1!$C$10:$AF$35,13,0)</f>
        <v>Viên</v>
      </c>
      <c r="O839" s="39">
        <v>12500</v>
      </c>
      <c r="P839" s="39">
        <v>12500</v>
      </c>
      <c r="Q839" s="39">
        <v>12500</v>
      </c>
      <c r="R839" s="39">
        <v>12500</v>
      </c>
      <c r="S839" s="40">
        <v>50000</v>
      </c>
      <c r="T839" s="19">
        <f>VLOOKUP($B839,G2.PL1!$C$10:$AF$35,17,0)</f>
        <v>215</v>
      </c>
      <c r="U839" s="18">
        <f t="shared" si="23"/>
        <v>10750000</v>
      </c>
      <c r="V839" s="19" t="str">
        <f>VLOOKUP($B839,G2.PL1!$C$10:$AF$35,30,0)</f>
        <v>Công ty Cổ phần Dược phẩm Thiết bị Y tế Hà Nội</v>
      </c>
      <c r="W839" s="17" t="s">
        <v>560</v>
      </c>
      <c r="X839" s="56" t="s">
        <v>264</v>
      </c>
      <c r="Y839" s="41" t="s">
        <v>561</v>
      </c>
      <c r="Z839" s="16"/>
      <c r="AA839" s="21" t="e">
        <f>VLOOKUP(W839,#REF!,2,0)</f>
        <v>#REF!</v>
      </c>
      <c r="AB839" s="16"/>
    </row>
    <row r="840" spans="1:28" ht="36">
      <c r="A840" s="38">
        <v>15</v>
      </c>
      <c r="B840" s="38" t="s">
        <v>39</v>
      </c>
      <c r="C840" s="17" t="str">
        <f>VLOOKUP(B840,G2.PL1!$C$10:$D$34,2,0)</f>
        <v>OCID</v>
      </c>
      <c r="D840" s="17" t="str">
        <f>VLOOKUP($B840,G2.PL1!$C$10:$E$34,3,0)</f>
        <v>Omeprazole (dạng hạt bao tan trong ruột)</v>
      </c>
      <c r="E840" s="17" t="str">
        <f>VLOOKUP($B840,G2.PL1!$C$10:$F$34,4,0)</f>
        <v>20mg</v>
      </c>
      <c r="F840" s="17" t="str">
        <f>VLOOKUP($B840,G2.PL1!$C$10:$AF$35,5,0)</f>
        <v>Uống</v>
      </c>
      <c r="G840" s="17" t="str">
        <f>VLOOKUP($B840,G2.PL1!$C$10:$AF$35,6,0)</f>
        <v>Viên nang cứng</v>
      </c>
      <c r="H840" s="17" t="str">
        <f>VLOOKUP($B840,G2.PL1!$C$10:$AF$35,7,0)</f>
        <v>Hộp 10 vỉ x 10 viên</v>
      </c>
      <c r="I840" s="38" t="s">
        <v>13</v>
      </c>
      <c r="J840" s="17" t="str">
        <f>VLOOKUP($B840,G2.PL1!$C$10:$AF$35,9,0)</f>
        <v>36 tháng</v>
      </c>
      <c r="K840" s="17" t="str">
        <f>VLOOKUP($B840,G2.PL1!$C$10:$AF$35,10,0)</f>
        <v>VN-10166-10</v>
      </c>
      <c r="L840" s="17" t="str">
        <f>VLOOKUP($B840,G2.PL1!$C$10:$AF$35,11,0)</f>
        <v>Cadila Healthcare Ltd.</v>
      </c>
      <c r="M840" s="17" t="str">
        <f>VLOOKUP($B840,G2.PL1!$C$10:$AF$35,12,0)</f>
        <v>Ấn Độ</v>
      </c>
      <c r="N840" s="17" t="str">
        <f>VLOOKUP($B840,G2.PL1!$C$10:$AF$35,13,0)</f>
        <v>Viên</v>
      </c>
      <c r="O840" s="39">
        <v>5000</v>
      </c>
      <c r="P840" s="39">
        <v>5000</v>
      </c>
      <c r="Q840" s="39">
        <v>5000</v>
      </c>
      <c r="R840" s="39">
        <v>5000</v>
      </c>
      <c r="S840" s="40">
        <v>20000</v>
      </c>
      <c r="T840" s="19">
        <f>VLOOKUP($B840,G2.PL1!$C$10:$AF$35,17,0)</f>
        <v>215</v>
      </c>
      <c r="U840" s="18">
        <f t="shared" si="23"/>
        <v>4300000</v>
      </c>
      <c r="V840" s="19" t="str">
        <f>VLOOKUP($B840,G2.PL1!$C$10:$AF$35,30,0)</f>
        <v>Công ty Cổ phần Dược phẩm Thiết bị Y tế Hà Nội</v>
      </c>
      <c r="W840" s="17" t="s">
        <v>367</v>
      </c>
      <c r="X840" s="56" t="s">
        <v>368</v>
      </c>
      <c r="Y840" s="41" t="s">
        <v>369</v>
      </c>
      <c r="Z840" s="16"/>
      <c r="AA840" s="21" t="e">
        <f>VLOOKUP(W840,#REF!,2,0)</f>
        <v>#REF!</v>
      </c>
      <c r="AB840" s="16"/>
    </row>
    <row r="841" spans="1:28" ht="36">
      <c r="A841" s="38">
        <v>15</v>
      </c>
      <c r="B841" s="38" t="s">
        <v>39</v>
      </c>
      <c r="C841" s="17" t="str">
        <f>VLOOKUP(B841,G2.PL1!$C$10:$D$34,2,0)</f>
        <v>OCID</v>
      </c>
      <c r="D841" s="17" t="str">
        <f>VLOOKUP($B841,G2.PL1!$C$10:$E$34,3,0)</f>
        <v>Omeprazole (dạng hạt bao tan trong ruột)</v>
      </c>
      <c r="E841" s="17" t="str">
        <f>VLOOKUP($B841,G2.PL1!$C$10:$F$34,4,0)</f>
        <v>20mg</v>
      </c>
      <c r="F841" s="17" t="str">
        <f>VLOOKUP($B841,G2.PL1!$C$10:$AF$35,5,0)</f>
        <v>Uống</v>
      </c>
      <c r="G841" s="17" t="str">
        <f>VLOOKUP($B841,G2.PL1!$C$10:$AF$35,6,0)</f>
        <v>Viên nang cứng</v>
      </c>
      <c r="H841" s="17" t="str">
        <f>VLOOKUP($B841,G2.PL1!$C$10:$AF$35,7,0)</f>
        <v>Hộp 10 vỉ x 10 viên</v>
      </c>
      <c r="I841" s="38" t="s">
        <v>13</v>
      </c>
      <c r="J841" s="17" t="str">
        <f>VLOOKUP($B841,G2.PL1!$C$10:$AF$35,9,0)</f>
        <v>36 tháng</v>
      </c>
      <c r="K841" s="17" t="str">
        <f>VLOOKUP($B841,G2.PL1!$C$10:$AF$35,10,0)</f>
        <v>VN-10166-10</v>
      </c>
      <c r="L841" s="17" t="str">
        <f>VLOOKUP($B841,G2.PL1!$C$10:$AF$35,11,0)</f>
        <v>Cadila Healthcare Ltd.</v>
      </c>
      <c r="M841" s="17" t="str">
        <f>VLOOKUP($B841,G2.PL1!$C$10:$AF$35,12,0)</f>
        <v>Ấn Độ</v>
      </c>
      <c r="N841" s="17" t="str">
        <f>VLOOKUP($B841,G2.PL1!$C$10:$AF$35,13,0)</f>
        <v>Viên</v>
      </c>
      <c r="O841" s="39">
        <v>20000</v>
      </c>
      <c r="P841" s="39">
        <v>20000</v>
      </c>
      <c r="Q841" s="39">
        <v>20000</v>
      </c>
      <c r="R841" s="39">
        <v>20000</v>
      </c>
      <c r="S841" s="40">
        <v>80000</v>
      </c>
      <c r="T841" s="19">
        <f>VLOOKUP($B841,G2.PL1!$C$10:$AF$35,17,0)</f>
        <v>215</v>
      </c>
      <c r="U841" s="18">
        <f t="shared" si="23"/>
        <v>17200000</v>
      </c>
      <c r="V841" s="19" t="str">
        <f>VLOOKUP($B841,G2.PL1!$C$10:$AF$35,30,0)</f>
        <v>Công ty Cổ phần Dược phẩm Thiết bị Y tế Hà Nội</v>
      </c>
      <c r="W841" s="17" t="s">
        <v>564</v>
      </c>
      <c r="X841" s="56" t="s">
        <v>368</v>
      </c>
      <c r="Y841" s="41" t="s">
        <v>565</v>
      </c>
      <c r="Z841" s="16"/>
      <c r="AA841" s="21" t="e">
        <f>VLOOKUP(W841,#REF!,2,0)</f>
        <v>#REF!</v>
      </c>
      <c r="AB841" s="16"/>
    </row>
    <row r="842" spans="1:28" ht="36">
      <c r="A842" s="38">
        <v>15</v>
      </c>
      <c r="B842" s="38" t="s">
        <v>39</v>
      </c>
      <c r="C842" s="17" t="str">
        <f>VLOOKUP(B842,G2.PL1!$C$10:$D$34,2,0)</f>
        <v>OCID</v>
      </c>
      <c r="D842" s="17" t="str">
        <f>VLOOKUP($B842,G2.PL1!$C$10:$E$34,3,0)</f>
        <v>Omeprazole (dạng hạt bao tan trong ruột)</v>
      </c>
      <c r="E842" s="17" t="str">
        <f>VLOOKUP($B842,G2.PL1!$C$10:$F$34,4,0)</f>
        <v>20mg</v>
      </c>
      <c r="F842" s="17" t="str">
        <f>VLOOKUP($B842,G2.PL1!$C$10:$AF$35,5,0)</f>
        <v>Uống</v>
      </c>
      <c r="G842" s="17" t="str">
        <f>VLOOKUP($B842,G2.PL1!$C$10:$AF$35,6,0)</f>
        <v>Viên nang cứng</v>
      </c>
      <c r="H842" s="17" t="str">
        <f>VLOOKUP($B842,G2.PL1!$C$10:$AF$35,7,0)</f>
        <v>Hộp 10 vỉ x 10 viên</v>
      </c>
      <c r="I842" s="38" t="s">
        <v>13</v>
      </c>
      <c r="J842" s="17" t="str">
        <f>VLOOKUP($B842,G2.PL1!$C$10:$AF$35,9,0)</f>
        <v>36 tháng</v>
      </c>
      <c r="K842" s="17" t="str">
        <f>VLOOKUP($B842,G2.PL1!$C$10:$AF$35,10,0)</f>
        <v>VN-10166-10</v>
      </c>
      <c r="L842" s="17" t="str">
        <f>VLOOKUP($B842,G2.PL1!$C$10:$AF$35,11,0)</f>
        <v>Cadila Healthcare Ltd.</v>
      </c>
      <c r="M842" s="17" t="str">
        <f>VLOOKUP($B842,G2.PL1!$C$10:$AF$35,12,0)</f>
        <v>Ấn Độ</v>
      </c>
      <c r="N842" s="17" t="str">
        <f>VLOOKUP($B842,G2.PL1!$C$10:$AF$35,13,0)</f>
        <v>Viên</v>
      </c>
      <c r="O842" s="39">
        <v>2000</v>
      </c>
      <c r="P842" s="39">
        <v>2000</v>
      </c>
      <c r="Q842" s="39">
        <v>2000</v>
      </c>
      <c r="R842" s="39">
        <v>2000</v>
      </c>
      <c r="S842" s="40">
        <v>8000</v>
      </c>
      <c r="T842" s="19">
        <f>VLOOKUP($B842,G2.PL1!$C$10:$AF$35,17,0)</f>
        <v>215</v>
      </c>
      <c r="U842" s="18">
        <f t="shared" si="23"/>
        <v>1720000</v>
      </c>
      <c r="V842" s="19" t="str">
        <f>VLOOKUP($B842,G2.PL1!$C$10:$AF$35,30,0)</f>
        <v>Công ty Cổ phần Dược phẩm Thiết bị Y tế Hà Nội</v>
      </c>
      <c r="W842" s="17" t="s">
        <v>566</v>
      </c>
      <c r="X842" s="56" t="s">
        <v>267</v>
      </c>
      <c r="Y842" s="41" t="s">
        <v>567</v>
      </c>
      <c r="Z842" s="16"/>
      <c r="AA842" s="21" t="e">
        <f>VLOOKUP(W842,#REF!,2,0)</f>
        <v>#REF!</v>
      </c>
      <c r="AB842" s="16"/>
    </row>
    <row r="843" spans="1:28" ht="36">
      <c r="A843" s="38">
        <v>15</v>
      </c>
      <c r="B843" s="38" t="s">
        <v>39</v>
      </c>
      <c r="C843" s="17" t="str">
        <f>VLOOKUP(B843,G2.PL1!$C$10:$D$34,2,0)</f>
        <v>OCID</v>
      </c>
      <c r="D843" s="17" t="str">
        <f>VLOOKUP($B843,G2.PL1!$C$10:$E$34,3,0)</f>
        <v>Omeprazole (dạng hạt bao tan trong ruột)</v>
      </c>
      <c r="E843" s="17" t="str">
        <f>VLOOKUP($B843,G2.PL1!$C$10:$F$34,4,0)</f>
        <v>20mg</v>
      </c>
      <c r="F843" s="17" t="str">
        <f>VLOOKUP($B843,G2.PL1!$C$10:$AF$35,5,0)</f>
        <v>Uống</v>
      </c>
      <c r="G843" s="17" t="str">
        <f>VLOOKUP($B843,G2.PL1!$C$10:$AF$35,6,0)</f>
        <v>Viên nang cứng</v>
      </c>
      <c r="H843" s="17" t="str">
        <f>VLOOKUP($B843,G2.PL1!$C$10:$AF$35,7,0)</f>
        <v>Hộp 10 vỉ x 10 viên</v>
      </c>
      <c r="I843" s="38" t="s">
        <v>13</v>
      </c>
      <c r="J843" s="17" t="str">
        <f>VLOOKUP($B843,G2.PL1!$C$10:$AF$35,9,0)</f>
        <v>36 tháng</v>
      </c>
      <c r="K843" s="17" t="str">
        <f>VLOOKUP($B843,G2.PL1!$C$10:$AF$35,10,0)</f>
        <v>VN-10166-10</v>
      </c>
      <c r="L843" s="17" t="str">
        <f>VLOOKUP($B843,G2.PL1!$C$10:$AF$35,11,0)</f>
        <v>Cadila Healthcare Ltd.</v>
      </c>
      <c r="M843" s="17" t="str">
        <f>VLOOKUP($B843,G2.PL1!$C$10:$AF$35,12,0)</f>
        <v>Ấn Độ</v>
      </c>
      <c r="N843" s="17" t="str">
        <f>VLOOKUP($B843,G2.PL1!$C$10:$AF$35,13,0)</f>
        <v>Viên</v>
      </c>
      <c r="O843" s="39">
        <v>3000</v>
      </c>
      <c r="P843" s="39">
        <v>3000</v>
      </c>
      <c r="Q843" s="39">
        <v>4000</v>
      </c>
      <c r="R843" s="39">
        <v>5000</v>
      </c>
      <c r="S843" s="40">
        <v>15000</v>
      </c>
      <c r="T843" s="19">
        <f>VLOOKUP($B843,G2.PL1!$C$10:$AF$35,17,0)</f>
        <v>215</v>
      </c>
      <c r="U843" s="18">
        <f t="shared" si="23"/>
        <v>3225000</v>
      </c>
      <c r="V843" s="19" t="str">
        <f>VLOOKUP($B843,G2.PL1!$C$10:$AF$35,30,0)</f>
        <v>Công ty Cổ phần Dược phẩm Thiết bị Y tế Hà Nội</v>
      </c>
      <c r="W843" s="17" t="s">
        <v>732</v>
      </c>
      <c r="X843" s="56" t="s">
        <v>267</v>
      </c>
      <c r="Y843" s="41" t="s">
        <v>733</v>
      </c>
      <c r="Z843" s="16"/>
      <c r="AA843" s="21" t="e">
        <f>VLOOKUP(W843,#REF!,2,0)</f>
        <v>#REF!</v>
      </c>
      <c r="AB843" s="16"/>
    </row>
    <row r="844" spans="1:28" ht="36">
      <c r="A844" s="38">
        <v>15</v>
      </c>
      <c r="B844" s="38" t="s">
        <v>39</v>
      </c>
      <c r="C844" s="17" t="str">
        <f>VLOOKUP(B844,G2.PL1!$C$10:$D$34,2,0)</f>
        <v>OCID</v>
      </c>
      <c r="D844" s="17" t="str">
        <f>VLOOKUP($B844,G2.PL1!$C$10:$E$34,3,0)</f>
        <v>Omeprazole (dạng hạt bao tan trong ruột)</v>
      </c>
      <c r="E844" s="17" t="str">
        <f>VLOOKUP($B844,G2.PL1!$C$10:$F$34,4,0)</f>
        <v>20mg</v>
      </c>
      <c r="F844" s="17" t="str">
        <f>VLOOKUP($B844,G2.PL1!$C$10:$AF$35,5,0)</f>
        <v>Uống</v>
      </c>
      <c r="G844" s="17" t="str">
        <f>VLOOKUP($B844,G2.PL1!$C$10:$AF$35,6,0)</f>
        <v>Viên nang cứng</v>
      </c>
      <c r="H844" s="17" t="str">
        <f>VLOOKUP($B844,G2.PL1!$C$10:$AF$35,7,0)</f>
        <v>Hộp 10 vỉ x 10 viên</v>
      </c>
      <c r="I844" s="38" t="s">
        <v>13</v>
      </c>
      <c r="J844" s="17" t="str">
        <f>VLOOKUP($B844,G2.PL1!$C$10:$AF$35,9,0)</f>
        <v>36 tháng</v>
      </c>
      <c r="K844" s="17" t="str">
        <f>VLOOKUP($B844,G2.PL1!$C$10:$AF$35,10,0)</f>
        <v>VN-10166-10</v>
      </c>
      <c r="L844" s="17" t="str">
        <f>VLOOKUP($B844,G2.PL1!$C$10:$AF$35,11,0)</f>
        <v>Cadila Healthcare Ltd.</v>
      </c>
      <c r="M844" s="17" t="str">
        <f>VLOOKUP($B844,G2.PL1!$C$10:$AF$35,12,0)</f>
        <v>Ấn Độ</v>
      </c>
      <c r="N844" s="17" t="str">
        <f>VLOOKUP($B844,G2.PL1!$C$10:$AF$35,13,0)</f>
        <v>Viên</v>
      </c>
      <c r="O844" s="39">
        <v>10000</v>
      </c>
      <c r="P844" s="39">
        <v>10000</v>
      </c>
      <c r="Q844" s="39">
        <v>10000</v>
      </c>
      <c r="R844" s="39">
        <v>10000</v>
      </c>
      <c r="S844" s="40">
        <v>40000</v>
      </c>
      <c r="T844" s="19">
        <f>VLOOKUP($B844,G2.PL1!$C$10:$AF$35,17,0)</f>
        <v>215</v>
      </c>
      <c r="U844" s="18">
        <f t="shared" si="23"/>
        <v>8600000</v>
      </c>
      <c r="V844" s="19" t="str">
        <f>VLOOKUP($B844,G2.PL1!$C$10:$AF$35,30,0)</f>
        <v>Công ty Cổ phần Dược phẩm Thiết bị Y tế Hà Nội</v>
      </c>
      <c r="W844" s="17" t="s">
        <v>691</v>
      </c>
      <c r="X844" s="56" t="s">
        <v>267</v>
      </c>
      <c r="Y844" s="41" t="s">
        <v>692</v>
      </c>
      <c r="Z844" s="16"/>
      <c r="AA844" s="21" t="e">
        <f>VLOOKUP(W844,#REF!,2,0)</f>
        <v>#REF!</v>
      </c>
      <c r="AB844" s="16"/>
    </row>
    <row r="845" spans="1:28" ht="36">
      <c r="A845" s="38">
        <v>15</v>
      </c>
      <c r="B845" s="38" t="s">
        <v>39</v>
      </c>
      <c r="C845" s="17" t="str">
        <f>VLOOKUP(B845,G2.PL1!$C$10:$D$34,2,0)</f>
        <v>OCID</v>
      </c>
      <c r="D845" s="17" t="str">
        <f>VLOOKUP($B845,G2.PL1!$C$10:$E$34,3,0)</f>
        <v>Omeprazole (dạng hạt bao tan trong ruột)</v>
      </c>
      <c r="E845" s="17" t="str">
        <f>VLOOKUP($B845,G2.PL1!$C$10:$F$34,4,0)</f>
        <v>20mg</v>
      </c>
      <c r="F845" s="17" t="str">
        <f>VLOOKUP($B845,G2.PL1!$C$10:$AF$35,5,0)</f>
        <v>Uống</v>
      </c>
      <c r="G845" s="17" t="str">
        <f>VLOOKUP($B845,G2.PL1!$C$10:$AF$35,6,0)</f>
        <v>Viên nang cứng</v>
      </c>
      <c r="H845" s="17" t="str">
        <f>VLOOKUP($B845,G2.PL1!$C$10:$AF$35,7,0)</f>
        <v>Hộp 10 vỉ x 10 viên</v>
      </c>
      <c r="I845" s="38" t="s">
        <v>13</v>
      </c>
      <c r="J845" s="17" t="str">
        <f>VLOOKUP($B845,G2.PL1!$C$10:$AF$35,9,0)</f>
        <v>36 tháng</v>
      </c>
      <c r="K845" s="17" t="str">
        <f>VLOOKUP($B845,G2.PL1!$C$10:$AF$35,10,0)</f>
        <v>VN-10166-10</v>
      </c>
      <c r="L845" s="17" t="str">
        <f>VLOOKUP($B845,G2.PL1!$C$10:$AF$35,11,0)</f>
        <v>Cadila Healthcare Ltd.</v>
      </c>
      <c r="M845" s="17" t="str">
        <f>VLOOKUP($B845,G2.PL1!$C$10:$AF$35,12,0)</f>
        <v>Ấn Độ</v>
      </c>
      <c r="N845" s="17" t="str">
        <f>VLOOKUP($B845,G2.PL1!$C$10:$AF$35,13,0)</f>
        <v>Viên</v>
      </c>
      <c r="O845" s="39">
        <v>10000</v>
      </c>
      <c r="P845" s="39">
        <v>10000</v>
      </c>
      <c r="Q845" s="39">
        <v>10000</v>
      </c>
      <c r="R845" s="39">
        <v>10000</v>
      </c>
      <c r="S845" s="40">
        <v>40000</v>
      </c>
      <c r="T845" s="19">
        <f>VLOOKUP($B845,G2.PL1!$C$10:$AF$35,17,0)</f>
        <v>215</v>
      </c>
      <c r="U845" s="18">
        <f t="shared" si="23"/>
        <v>8600000</v>
      </c>
      <c r="V845" s="19" t="str">
        <f>VLOOKUP($B845,G2.PL1!$C$10:$AF$35,30,0)</f>
        <v>Công ty Cổ phần Dược phẩm Thiết bị Y tế Hà Nội</v>
      </c>
      <c r="W845" s="17" t="s">
        <v>734</v>
      </c>
      <c r="X845" s="56" t="s">
        <v>267</v>
      </c>
      <c r="Y845" s="41" t="s">
        <v>735</v>
      </c>
      <c r="Z845" s="16"/>
      <c r="AA845" s="21" t="e">
        <f>VLOOKUP(W845,#REF!,2,0)</f>
        <v>#REF!</v>
      </c>
      <c r="AB845" s="16"/>
    </row>
    <row r="846" spans="1:28" ht="36">
      <c r="A846" s="38">
        <v>15</v>
      </c>
      <c r="B846" s="38" t="s">
        <v>39</v>
      </c>
      <c r="C846" s="17" t="str">
        <f>VLOOKUP(B846,G2.PL1!$C$10:$D$34,2,0)</f>
        <v>OCID</v>
      </c>
      <c r="D846" s="17" t="str">
        <f>VLOOKUP($B846,G2.PL1!$C$10:$E$34,3,0)</f>
        <v>Omeprazole (dạng hạt bao tan trong ruột)</v>
      </c>
      <c r="E846" s="17" t="str">
        <f>VLOOKUP($B846,G2.PL1!$C$10:$F$34,4,0)</f>
        <v>20mg</v>
      </c>
      <c r="F846" s="17" t="str">
        <f>VLOOKUP($B846,G2.PL1!$C$10:$AF$35,5,0)</f>
        <v>Uống</v>
      </c>
      <c r="G846" s="17" t="str">
        <f>VLOOKUP($B846,G2.PL1!$C$10:$AF$35,6,0)</f>
        <v>Viên nang cứng</v>
      </c>
      <c r="H846" s="17" t="str">
        <f>VLOOKUP($B846,G2.PL1!$C$10:$AF$35,7,0)</f>
        <v>Hộp 10 vỉ x 10 viên</v>
      </c>
      <c r="I846" s="38" t="s">
        <v>13</v>
      </c>
      <c r="J846" s="17" t="str">
        <f>VLOOKUP($B846,G2.PL1!$C$10:$AF$35,9,0)</f>
        <v>36 tháng</v>
      </c>
      <c r="K846" s="17" t="str">
        <f>VLOOKUP($B846,G2.PL1!$C$10:$AF$35,10,0)</f>
        <v>VN-10166-10</v>
      </c>
      <c r="L846" s="17" t="str">
        <f>VLOOKUP($B846,G2.PL1!$C$10:$AF$35,11,0)</f>
        <v>Cadila Healthcare Ltd.</v>
      </c>
      <c r="M846" s="17" t="str">
        <f>VLOOKUP($B846,G2.PL1!$C$10:$AF$35,12,0)</f>
        <v>Ấn Độ</v>
      </c>
      <c r="N846" s="17" t="str">
        <f>VLOOKUP($B846,G2.PL1!$C$10:$AF$35,13,0)</f>
        <v>Viên</v>
      </c>
      <c r="O846" s="39">
        <v>6000</v>
      </c>
      <c r="P846" s="39">
        <v>7000</v>
      </c>
      <c r="Q846" s="39">
        <v>7000</v>
      </c>
      <c r="R846" s="39">
        <v>6000</v>
      </c>
      <c r="S846" s="40">
        <v>26000</v>
      </c>
      <c r="T846" s="19">
        <f>VLOOKUP($B846,G2.PL1!$C$10:$AF$35,17,0)</f>
        <v>215</v>
      </c>
      <c r="U846" s="18">
        <f t="shared" si="23"/>
        <v>5590000</v>
      </c>
      <c r="V846" s="19" t="str">
        <f>VLOOKUP($B846,G2.PL1!$C$10:$AF$35,30,0)</f>
        <v>Công ty Cổ phần Dược phẩm Thiết bị Y tế Hà Nội</v>
      </c>
      <c r="W846" s="17" t="s">
        <v>371</v>
      </c>
      <c r="X846" s="56" t="s">
        <v>267</v>
      </c>
      <c r="Y846" s="41" t="s">
        <v>372</v>
      </c>
      <c r="Z846" s="16"/>
      <c r="AA846" s="21" t="e">
        <f>VLOOKUP(W846,#REF!,2,0)</f>
        <v>#REF!</v>
      </c>
      <c r="AB846" s="16"/>
    </row>
    <row r="847" spans="1:28" ht="36">
      <c r="A847" s="38">
        <v>15</v>
      </c>
      <c r="B847" s="38" t="s">
        <v>39</v>
      </c>
      <c r="C847" s="17" t="str">
        <f>VLOOKUP(B847,G2.PL1!$C$10:$D$34,2,0)</f>
        <v>OCID</v>
      </c>
      <c r="D847" s="17" t="str">
        <f>VLOOKUP($B847,G2.PL1!$C$10:$E$34,3,0)</f>
        <v>Omeprazole (dạng hạt bao tan trong ruột)</v>
      </c>
      <c r="E847" s="17" t="str">
        <f>VLOOKUP($B847,G2.PL1!$C$10:$F$34,4,0)</f>
        <v>20mg</v>
      </c>
      <c r="F847" s="17" t="str">
        <f>VLOOKUP($B847,G2.PL1!$C$10:$AF$35,5,0)</f>
        <v>Uống</v>
      </c>
      <c r="G847" s="17" t="str">
        <f>VLOOKUP($B847,G2.PL1!$C$10:$AF$35,6,0)</f>
        <v>Viên nang cứng</v>
      </c>
      <c r="H847" s="17" t="str">
        <f>VLOOKUP($B847,G2.PL1!$C$10:$AF$35,7,0)</f>
        <v>Hộp 10 vỉ x 10 viên</v>
      </c>
      <c r="I847" s="38" t="s">
        <v>13</v>
      </c>
      <c r="J847" s="17" t="str">
        <f>VLOOKUP($B847,G2.PL1!$C$10:$AF$35,9,0)</f>
        <v>36 tháng</v>
      </c>
      <c r="K847" s="17" t="str">
        <f>VLOOKUP($B847,G2.PL1!$C$10:$AF$35,10,0)</f>
        <v>VN-10166-10</v>
      </c>
      <c r="L847" s="17" t="str">
        <f>VLOOKUP($B847,G2.PL1!$C$10:$AF$35,11,0)</f>
        <v>Cadila Healthcare Ltd.</v>
      </c>
      <c r="M847" s="17" t="str">
        <f>VLOOKUP($B847,G2.PL1!$C$10:$AF$35,12,0)</f>
        <v>Ấn Độ</v>
      </c>
      <c r="N847" s="17" t="str">
        <f>VLOOKUP($B847,G2.PL1!$C$10:$AF$35,13,0)</f>
        <v>Viên</v>
      </c>
      <c r="O847" s="39">
        <v>25000</v>
      </c>
      <c r="P847" s="39">
        <v>25000</v>
      </c>
      <c r="Q847" s="39">
        <v>25000</v>
      </c>
      <c r="R847" s="39">
        <v>25000</v>
      </c>
      <c r="S847" s="40">
        <v>100000</v>
      </c>
      <c r="T847" s="19">
        <f>VLOOKUP($B847,G2.PL1!$C$10:$AF$35,17,0)</f>
        <v>215</v>
      </c>
      <c r="U847" s="18">
        <f t="shared" si="23"/>
        <v>21500000</v>
      </c>
      <c r="V847" s="19" t="str">
        <f>VLOOKUP($B847,G2.PL1!$C$10:$AF$35,30,0)</f>
        <v>Công ty Cổ phần Dược phẩm Thiết bị Y tế Hà Nội</v>
      </c>
      <c r="W847" s="17" t="s">
        <v>810</v>
      </c>
      <c r="X847" s="56" t="s">
        <v>267</v>
      </c>
      <c r="Y847" s="41" t="s">
        <v>811</v>
      </c>
      <c r="Z847" s="16"/>
      <c r="AA847" s="21" t="e">
        <f>VLOOKUP(W847,#REF!,2,0)</f>
        <v>#REF!</v>
      </c>
      <c r="AB847" s="16"/>
    </row>
    <row r="848" spans="1:28" ht="36">
      <c r="A848" s="38">
        <v>15</v>
      </c>
      <c r="B848" s="38" t="s">
        <v>39</v>
      </c>
      <c r="C848" s="17" t="str">
        <f>VLOOKUP(B848,G2.PL1!$C$10:$D$34,2,0)</f>
        <v>OCID</v>
      </c>
      <c r="D848" s="17" t="str">
        <f>VLOOKUP($B848,G2.PL1!$C$10:$E$34,3,0)</f>
        <v>Omeprazole (dạng hạt bao tan trong ruột)</v>
      </c>
      <c r="E848" s="17" t="str">
        <f>VLOOKUP($B848,G2.PL1!$C$10:$F$34,4,0)</f>
        <v>20mg</v>
      </c>
      <c r="F848" s="17" t="str">
        <f>VLOOKUP($B848,G2.PL1!$C$10:$AF$35,5,0)</f>
        <v>Uống</v>
      </c>
      <c r="G848" s="17" t="str">
        <f>VLOOKUP($B848,G2.PL1!$C$10:$AF$35,6,0)</f>
        <v>Viên nang cứng</v>
      </c>
      <c r="H848" s="17" t="str">
        <f>VLOOKUP($B848,G2.PL1!$C$10:$AF$35,7,0)</f>
        <v>Hộp 10 vỉ x 10 viên</v>
      </c>
      <c r="I848" s="38" t="s">
        <v>13</v>
      </c>
      <c r="J848" s="17" t="str">
        <f>VLOOKUP($B848,G2.PL1!$C$10:$AF$35,9,0)</f>
        <v>36 tháng</v>
      </c>
      <c r="K848" s="17" t="str">
        <f>VLOOKUP($B848,G2.PL1!$C$10:$AF$35,10,0)</f>
        <v>VN-10166-10</v>
      </c>
      <c r="L848" s="17" t="str">
        <f>VLOOKUP($B848,G2.PL1!$C$10:$AF$35,11,0)</f>
        <v>Cadila Healthcare Ltd.</v>
      </c>
      <c r="M848" s="17" t="str">
        <f>VLOOKUP($B848,G2.PL1!$C$10:$AF$35,12,0)</f>
        <v>Ấn Độ</v>
      </c>
      <c r="N848" s="17" t="str">
        <f>VLOOKUP($B848,G2.PL1!$C$10:$AF$35,13,0)</f>
        <v>Viên</v>
      </c>
      <c r="O848" s="39">
        <v>60000</v>
      </c>
      <c r="P848" s="39">
        <v>70000</v>
      </c>
      <c r="Q848" s="39">
        <v>70000</v>
      </c>
      <c r="R848" s="39">
        <v>60000</v>
      </c>
      <c r="S848" s="40">
        <v>260000</v>
      </c>
      <c r="T848" s="19">
        <f>VLOOKUP($B848,G2.PL1!$C$10:$AF$35,17,0)</f>
        <v>215</v>
      </c>
      <c r="U848" s="18">
        <f t="shared" si="23"/>
        <v>55900000</v>
      </c>
      <c r="V848" s="19" t="str">
        <f>VLOOKUP($B848,G2.PL1!$C$10:$AF$35,30,0)</f>
        <v>Công ty Cổ phần Dược phẩm Thiết bị Y tế Hà Nội</v>
      </c>
      <c r="W848" s="17" t="s">
        <v>568</v>
      </c>
      <c r="X848" s="56" t="s">
        <v>267</v>
      </c>
      <c r="Y848" s="41" t="s">
        <v>569</v>
      </c>
      <c r="Z848" s="16"/>
      <c r="AA848" s="21" t="e">
        <f>VLOOKUP(W848,#REF!,2,0)</f>
        <v>#REF!</v>
      </c>
      <c r="AB848" s="16"/>
    </row>
    <row r="849" spans="1:28" ht="36">
      <c r="A849" s="38">
        <v>15</v>
      </c>
      <c r="B849" s="38" t="s">
        <v>39</v>
      </c>
      <c r="C849" s="17" t="str">
        <f>VLOOKUP(B849,G2.PL1!$C$10:$D$34,2,0)</f>
        <v>OCID</v>
      </c>
      <c r="D849" s="17" t="str">
        <f>VLOOKUP($B849,G2.PL1!$C$10:$E$34,3,0)</f>
        <v>Omeprazole (dạng hạt bao tan trong ruột)</v>
      </c>
      <c r="E849" s="17" t="str">
        <f>VLOOKUP($B849,G2.PL1!$C$10:$F$34,4,0)</f>
        <v>20mg</v>
      </c>
      <c r="F849" s="17" t="str">
        <f>VLOOKUP($B849,G2.PL1!$C$10:$AF$35,5,0)</f>
        <v>Uống</v>
      </c>
      <c r="G849" s="17" t="str">
        <f>VLOOKUP($B849,G2.PL1!$C$10:$AF$35,6,0)</f>
        <v>Viên nang cứng</v>
      </c>
      <c r="H849" s="17" t="str">
        <f>VLOOKUP($B849,G2.PL1!$C$10:$AF$35,7,0)</f>
        <v>Hộp 10 vỉ x 10 viên</v>
      </c>
      <c r="I849" s="38" t="s">
        <v>13</v>
      </c>
      <c r="J849" s="17" t="str">
        <f>VLOOKUP($B849,G2.PL1!$C$10:$AF$35,9,0)</f>
        <v>36 tháng</v>
      </c>
      <c r="K849" s="17" t="str">
        <f>VLOOKUP($B849,G2.PL1!$C$10:$AF$35,10,0)</f>
        <v>VN-10166-10</v>
      </c>
      <c r="L849" s="17" t="str">
        <f>VLOOKUP($B849,G2.PL1!$C$10:$AF$35,11,0)</f>
        <v>Cadila Healthcare Ltd.</v>
      </c>
      <c r="M849" s="17" t="str">
        <f>VLOOKUP($B849,G2.PL1!$C$10:$AF$35,12,0)</f>
        <v>Ấn Độ</v>
      </c>
      <c r="N849" s="17" t="str">
        <f>VLOOKUP($B849,G2.PL1!$C$10:$AF$35,13,0)</f>
        <v>Viên</v>
      </c>
      <c r="O849" s="39">
        <v>5000</v>
      </c>
      <c r="P849" s="39">
        <v>5000</v>
      </c>
      <c r="Q849" s="39">
        <v>5000</v>
      </c>
      <c r="R849" s="39">
        <v>5000</v>
      </c>
      <c r="S849" s="40">
        <v>20000</v>
      </c>
      <c r="T849" s="19">
        <f>VLOOKUP($B849,G2.PL1!$C$10:$AF$35,17,0)</f>
        <v>215</v>
      </c>
      <c r="U849" s="18">
        <f t="shared" ref="U849:U863" si="24">S849*T849</f>
        <v>4300000</v>
      </c>
      <c r="V849" s="19" t="str">
        <f>VLOOKUP($B849,G2.PL1!$C$10:$AF$35,30,0)</f>
        <v>Công ty Cổ phần Dược phẩm Thiết bị Y tế Hà Nội</v>
      </c>
      <c r="W849" s="17" t="s">
        <v>570</v>
      </c>
      <c r="X849" s="56" t="s">
        <v>267</v>
      </c>
      <c r="Y849" s="41" t="s">
        <v>571</v>
      </c>
      <c r="Z849" s="16"/>
      <c r="AA849" s="21" t="e">
        <f>VLOOKUP(W849,#REF!,2,0)</f>
        <v>#REF!</v>
      </c>
      <c r="AB849" s="16"/>
    </row>
    <row r="850" spans="1:28" ht="36">
      <c r="A850" s="38">
        <v>15</v>
      </c>
      <c r="B850" s="38" t="s">
        <v>39</v>
      </c>
      <c r="C850" s="17" t="str">
        <f>VLOOKUP(B850,G2.PL1!$C$10:$D$34,2,0)</f>
        <v>OCID</v>
      </c>
      <c r="D850" s="17" t="str">
        <f>VLOOKUP($B850,G2.PL1!$C$10:$E$34,3,0)</f>
        <v>Omeprazole (dạng hạt bao tan trong ruột)</v>
      </c>
      <c r="E850" s="17" t="str">
        <f>VLOOKUP($B850,G2.PL1!$C$10:$F$34,4,0)</f>
        <v>20mg</v>
      </c>
      <c r="F850" s="17" t="str">
        <f>VLOOKUP($B850,G2.PL1!$C$10:$AF$35,5,0)</f>
        <v>Uống</v>
      </c>
      <c r="G850" s="17" t="str">
        <f>VLOOKUP($B850,G2.PL1!$C$10:$AF$35,6,0)</f>
        <v>Viên nang cứng</v>
      </c>
      <c r="H850" s="17" t="str">
        <f>VLOOKUP($B850,G2.PL1!$C$10:$AF$35,7,0)</f>
        <v>Hộp 10 vỉ x 10 viên</v>
      </c>
      <c r="I850" s="38" t="s">
        <v>13</v>
      </c>
      <c r="J850" s="17" t="str">
        <f>VLOOKUP($B850,G2.PL1!$C$10:$AF$35,9,0)</f>
        <v>36 tháng</v>
      </c>
      <c r="K850" s="17" t="str">
        <f>VLOOKUP($B850,G2.PL1!$C$10:$AF$35,10,0)</f>
        <v>VN-10166-10</v>
      </c>
      <c r="L850" s="17" t="str">
        <f>VLOOKUP($B850,G2.PL1!$C$10:$AF$35,11,0)</f>
        <v>Cadila Healthcare Ltd.</v>
      </c>
      <c r="M850" s="17" t="str">
        <f>VLOOKUP($B850,G2.PL1!$C$10:$AF$35,12,0)</f>
        <v>Ấn Độ</v>
      </c>
      <c r="N850" s="17" t="str">
        <f>VLOOKUP($B850,G2.PL1!$C$10:$AF$35,13,0)</f>
        <v>Viên</v>
      </c>
      <c r="O850" s="39">
        <v>1500</v>
      </c>
      <c r="P850" s="39">
        <v>1500</v>
      </c>
      <c r="Q850" s="39">
        <v>1500</v>
      </c>
      <c r="R850" s="39">
        <v>1500</v>
      </c>
      <c r="S850" s="40">
        <v>6000</v>
      </c>
      <c r="T850" s="19">
        <f>VLOOKUP($B850,G2.PL1!$C$10:$AF$35,17,0)</f>
        <v>215</v>
      </c>
      <c r="U850" s="18">
        <f t="shared" si="24"/>
        <v>1290000</v>
      </c>
      <c r="V850" s="19" t="str">
        <f>VLOOKUP($B850,G2.PL1!$C$10:$AF$35,30,0)</f>
        <v>Công ty Cổ phần Dược phẩm Thiết bị Y tế Hà Nội</v>
      </c>
      <c r="W850" s="17" t="s">
        <v>271</v>
      </c>
      <c r="X850" s="56" t="s">
        <v>267</v>
      </c>
      <c r="Y850" s="41" t="s">
        <v>272</v>
      </c>
      <c r="Z850" s="16"/>
      <c r="AA850" s="21" t="e">
        <f>VLOOKUP(W850,#REF!,2,0)</f>
        <v>#REF!</v>
      </c>
      <c r="AB850" s="16"/>
    </row>
    <row r="851" spans="1:28" ht="36">
      <c r="A851" s="38">
        <v>15</v>
      </c>
      <c r="B851" s="38" t="s">
        <v>39</v>
      </c>
      <c r="C851" s="17" t="str">
        <f>VLOOKUP(B851,G2.PL1!$C$10:$D$34,2,0)</f>
        <v>OCID</v>
      </c>
      <c r="D851" s="17" t="str">
        <f>VLOOKUP($B851,G2.PL1!$C$10:$E$34,3,0)</f>
        <v>Omeprazole (dạng hạt bao tan trong ruột)</v>
      </c>
      <c r="E851" s="17" t="str">
        <f>VLOOKUP($B851,G2.PL1!$C$10:$F$34,4,0)</f>
        <v>20mg</v>
      </c>
      <c r="F851" s="17" t="str">
        <f>VLOOKUP($B851,G2.PL1!$C$10:$AF$35,5,0)</f>
        <v>Uống</v>
      </c>
      <c r="G851" s="17" t="str">
        <f>VLOOKUP($B851,G2.PL1!$C$10:$AF$35,6,0)</f>
        <v>Viên nang cứng</v>
      </c>
      <c r="H851" s="17" t="str">
        <f>VLOOKUP($B851,G2.PL1!$C$10:$AF$35,7,0)</f>
        <v>Hộp 10 vỉ x 10 viên</v>
      </c>
      <c r="I851" s="38" t="s">
        <v>13</v>
      </c>
      <c r="J851" s="17" t="str">
        <f>VLOOKUP($B851,G2.PL1!$C$10:$AF$35,9,0)</f>
        <v>36 tháng</v>
      </c>
      <c r="K851" s="17" t="str">
        <f>VLOOKUP($B851,G2.PL1!$C$10:$AF$35,10,0)</f>
        <v>VN-10166-10</v>
      </c>
      <c r="L851" s="17" t="str">
        <f>VLOOKUP($B851,G2.PL1!$C$10:$AF$35,11,0)</f>
        <v>Cadila Healthcare Ltd.</v>
      </c>
      <c r="M851" s="17" t="str">
        <f>VLOOKUP($B851,G2.PL1!$C$10:$AF$35,12,0)</f>
        <v>Ấn Độ</v>
      </c>
      <c r="N851" s="17" t="str">
        <f>VLOOKUP($B851,G2.PL1!$C$10:$AF$35,13,0)</f>
        <v>Viên</v>
      </c>
      <c r="O851" s="39">
        <v>1200</v>
      </c>
      <c r="P851" s="39">
        <v>1200</v>
      </c>
      <c r="Q851" s="39">
        <v>1200</v>
      </c>
      <c r="R851" s="39">
        <v>1200</v>
      </c>
      <c r="S851" s="40">
        <v>4800</v>
      </c>
      <c r="T851" s="19">
        <f>VLOOKUP($B851,G2.PL1!$C$10:$AF$35,17,0)</f>
        <v>215</v>
      </c>
      <c r="U851" s="18">
        <f t="shared" si="24"/>
        <v>1032000</v>
      </c>
      <c r="V851" s="19" t="str">
        <f>VLOOKUP($B851,G2.PL1!$C$10:$AF$35,30,0)</f>
        <v>Công ty Cổ phần Dược phẩm Thiết bị Y tế Hà Nội</v>
      </c>
      <c r="W851" s="17" t="s">
        <v>400</v>
      </c>
      <c r="X851" s="56" t="s">
        <v>267</v>
      </c>
      <c r="Y851" s="41" t="s">
        <v>401</v>
      </c>
      <c r="Z851" s="16"/>
      <c r="AA851" s="21" t="e">
        <f>VLOOKUP(W851,#REF!,2,0)</f>
        <v>#REF!</v>
      </c>
      <c r="AB851" s="16"/>
    </row>
    <row r="852" spans="1:28" ht="36">
      <c r="A852" s="38">
        <v>15</v>
      </c>
      <c r="B852" s="38" t="s">
        <v>39</v>
      </c>
      <c r="C852" s="17" t="str">
        <f>VLOOKUP(B852,G2.PL1!$C$10:$D$34,2,0)</f>
        <v>OCID</v>
      </c>
      <c r="D852" s="17" t="str">
        <f>VLOOKUP($B852,G2.PL1!$C$10:$E$34,3,0)</f>
        <v>Omeprazole (dạng hạt bao tan trong ruột)</v>
      </c>
      <c r="E852" s="17" t="str">
        <f>VLOOKUP($B852,G2.PL1!$C$10:$F$34,4,0)</f>
        <v>20mg</v>
      </c>
      <c r="F852" s="17" t="str">
        <f>VLOOKUP($B852,G2.PL1!$C$10:$AF$35,5,0)</f>
        <v>Uống</v>
      </c>
      <c r="G852" s="17" t="str">
        <f>VLOOKUP($B852,G2.PL1!$C$10:$AF$35,6,0)</f>
        <v>Viên nang cứng</v>
      </c>
      <c r="H852" s="17" t="str">
        <f>VLOOKUP($B852,G2.PL1!$C$10:$AF$35,7,0)</f>
        <v>Hộp 10 vỉ x 10 viên</v>
      </c>
      <c r="I852" s="38" t="s">
        <v>13</v>
      </c>
      <c r="J852" s="17" t="str">
        <f>VLOOKUP($B852,G2.PL1!$C$10:$AF$35,9,0)</f>
        <v>36 tháng</v>
      </c>
      <c r="K852" s="17" t="str">
        <f>VLOOKUP($B852,G2.PL1!$C$10:$AF$35,10,0)</f>
        <v>VN-10166-10</v>
      </c>
      <c r="L852" s="17" t="str">
        <f>VLOOKUP($B852,G2.PL1!$C$10:$AF$35,11,0)</f>
        <v>Cadila Healthcare Ltd.</v>
      </c>
      <c r="M852" s="17" t="str">
        <f>VLOOKUP($B852,G2.PL1!$C$10:$AF$35,12,0)</f>
        <v>Ấn Độ</v>
      </c>
      <c r="N852" s="17" t="str">
        <f>VLOOKUP($B852,G2.PL1!$C$10:$AF$35,13,0)</f>
        <v>Viên</v>
      </c>
      <c r="O852" s="39">
        <v>7000</v>
      </c>
      <c r="P852" s="39">
        <v>7000</v>
      </c>
      <c r="Q852" s="39">
        <v>6000</v>
      </c>
      <c r="R852" s="39">
        <v>5000</v>
      </c>
      <c r="S852" s="40">
        <v>25000</v>
      </c>
      <c r="T852" s="19">
        <f>VLOOKUP($B852,G2.PL1!$C$10:$AF$35,17,0)</f>
        <v>215</v>
      </c>
      <c r="U852" s="18">
        <f t="shared" si="24"/>
        <v>5375000</v>
      </c>
      <c r="V852" s="19" t="str">
        <f>VLOOKUP($B852,G2.PL1!$C$10:$AF$35,30,0)</f>
        <v>Công ty Cổ phần Dược phẩm Thiết bị Y tế Hà Nội</v>
      </c>
      <c r="W852" s="17" t="s">
        <v>577</v>
      </c>
      <c r="X852" s="56" t="s">
        <v>267</v>
      </c>
      <c r="Y852" s="41" t="s">
        <v>578</v>
      </c>
      <c r="Z852" s="16"/>
      <c r="AA852" s="21" t="e">
        <f>VLOOKUP(W852,#REF!,2,0)</f>
        <v>#REF!</v>
      </c>
      <c r="AB852" s="16"/>
    </row>
    <row r="853" spans="1:28" ht="36">
      <c r="A853" s="38">
        <v>15</v>
      </c>
      <c r="B853" s="38" t="s">
        <v>39</v>
      </c>
      <c r="C853" s="17" t="str">
        <f>VLOOKUP(B853,G2.PL1!$C$10:$D$34,2,0)</f>
        <v>OCID</v>
      </c>
      <c r="D853" s="17" t="str">
        <f>VLOOKUP($B853,G2.PL1!$C$10:$E$34,3,0)</f>
        <v>Omeprazole (dạng hạt bao tan trong ruột)</v>
      </c>
      <c r="E853" s="17" t="str">
        <f>VLOOKUP($B853,G2.PL1!$C$10:$F$34,4,0)</f>
        <v>20mg</v>
      </c>
      <c r="F853" s="17" t="str">
        <f>VLOOKUP($B853,G2.PL1!$C$10:$AF$35,5,0)</f>
        <v>Uống</v>
      </c>
      <c r="G853" s="17" t="str">
        <f>VLOOKUP($B853,G2.PL1!$C$10:$AF$35,6,0)</f>
        <v>Viên nang cứng</v>
      </c>
      <c r="H853" s="17" t="str">
        <f>VLOOKUP($B853,G2.PL1!$C$10:$AF$35,7,0)</f>
        <v>Hộp 10 vỉ x 10 viên</v>
      </c>
      <c r="I853" s="38" t="s">
        <v>13</v>
      </c>
      <c r="J853" s="17" t="str">
        <f>VLOOKUP($B853,G2.PL1!$C$10:$AF$35,9,0)</f>
        <v>36 tháng</v>
      </c>
      <c r="K853" s="17" t="str">
        <f>VLOOKUP($B853,G2.PL1!$C$10:$AF$35,10,0)</f>
        <v>VN-10166-10</v>
      </c>
      <c r="L853" s="17" t="str">
        <f>VLOOKUP($B853,G2.PL1!$C$10:$AF$35,11,0)</f>
        <v>Cadila Healthcare Ltd.</v>
      </c>
      <c r="M853" s="17" t="str">
        <f>VLOOKUP($B853,G2.PL1!$C$10:$AF$35,12,0)</f>
        <v>Ấn Độ</v>
      </c>
      <c r="N853" s="17" t="str">
        <f>VLOOKUP($B853,G2.PL1!$C$10:$AF$35,13,0)</f>
        <v>Viên</v>
      </c>
      <c r="O853" s="39">
        <v>2000</v>
      </c>
      <c r="P853" s="39">
        <v>2000</v>
      </c>
      <c r="Q853" s="39">
        <v>2000</v>
      </c>
      <c r="R853" s="39">
        <v>2000</v>
      </c>
      <c r="S853" s="40">
        <v>8000</v>
      </c>
      <c r="T853" s="19">
        <f>VLOOKUP($B853,G2.PL1!$C$10:$AF$35,17,0)</f>
        <v>215</v>
      </c>
      <c r="U853" s="18">
        <f t="shared" si="24"/>
        <v>1720000</v>
      </c>
      <c r="V853" s="19" t="str">
        <f>VLOOKUP($B853,G2.PL1!$C$10:$AF$35,30,0)</f>
        <v>Công ty Cổ phần Dược phẩm Thiết bị Y tế Hà Nội</v>
      </c>
      <c r="W853" s="17" t="s">
        <v>812</v>
      </c>
      <c r="X853" s="56" t="s">
        <v>267</v>
      </c>
      <c r="Y853" s="41" t="s">
        <v>813</v>
      </c>
      <c r="Z853" s="16"/>
      <c r="AA853" s="21" t="e">
        <f>VLOOKUP(W853,#REF!,2,0)</f>
        <v>#REF!</v>
      </c>
      <c r="AB853" s="16"/>
    </row>
    <row r="854" spans="1:28" ht="36">
      <c r="A854" s="38">
        <v>15</v>
      </c>
      <c r="B854" s="38" t="s">
        <v>39</v>
      </c>
      <c r="C854" s="17" t="str">
        <f>VLOOKUP(B854,G2.PL1!$C$10:$D$34,2,0)</f>
        <v>OCID</v>
      </c>
      <c r="D854" s="17" t="str">
        <f>VLOOKUP($B854,G2.PL1!$C$10:$E$34,3,0)</f>
        <v>Omeprazole (dạng hạt bao tan trong ruột)</v>
      </c>
      <c r="E854" s="17" t="str">
        <f>VLOOKUP($B854,G2.PL1!$C$10:$F$34,4,0)</f>
        <v>20mg</v>
      </c>
      <c r="F854" s="17" t="str">
        <f>VLOOKUP($B854,G2.PL1!$C$10:$AF$35,5,0)</f>
        <v>Uống</v>
      </c>
      <c r="G854" s="17" t="str">
        <f>VLOOKUP($B854,G2.PL1!$C$10:$AF$35,6,0)</f>
        <v>Viên nang cứng</v>
      </c>
      <c r="H854" s="17" t="str">
        <f>VLOOKUP($B854,G2.PL1!$C$10:$AF$35,7,0)</f>
        <v>Hộp 10 vỉ x 10 viên</v>
      </c>
      <c r="I854" s="38" t="s">
        <v>13</v>
      </c>
      <c r="J854" s="17" t="str">
        <f>VLOOKUP($B854,G2.PL1!$C$10:$AF$35,9,0)</f>
        <v>36 tháng</v>
      </c>
      <c r="K854" s="17" t="str">
        <f>VLOOKUP($B854,G2.PL1!$C$10:$AF$35,10,0)</f>
        <v>VN-10166-10</v>
      </c>
      <c r="L854" s="17" t="str">
        <f>VLOOKUP($B854,G2.PL1!$C$10:$AF$35,11,0)</f>
        <v>Cadila Healthcare Ltd.</v>
      </c>
      <c r="M854" s="17" t="str">
        <f>VLOOKUP($B854,G2.PL1!$C$10:$AF$35,12,0)</f>
        <v>Ấn Độ</v>
      </c>
      <c r="N854" s="17" t="str">
        <f>VLOOKUP($B854,G2.PL1!$C$10:$AF$35,13,0)</f>
        <v>Viên</v>
      </c>
      <c r="O854" s="39">
        <v>20000</v>
      </c>
      <c r="P854" s="39">
        <v>20000</v>
      </c>
      <c r="Q854" s="39">
        <v>20000</v>
      </c>
      <c r="R854" s="39">
        <v>20000</v>
      </c>
      <c r="S854" s="40">
        <v>80000</v>
      </c>
      <c r="T854" s="19">
        <f>VLOOKUP($B854,G2.PL1!$C$10:$AF$35,17,0)</f>
        <v>215</v>
      </c>
      <c r="U854" s="18">
        <f t="shared" si="24"/>
        <v>17200000</v>
      </c>
      <c r="V854" s="19" t="str">
        <f>VLOOKUP($B854,G2.PL1!$C$10:$AF$35,30,0)</f>
        <v>Công ty Cổ phần Dược phẩm Thiết bị Y tế Hà Nội</v>
      </c>
      <c r="W854" s="17" t="s">
        <v>814</v>
      </c>
      <c r="X854" s="56" t="s">
        <v>267</v>
      </c>
      <c r="Y854" s="41" t="s">
        <v>815</v>
      </c>
      <c r="Z854" s="16"/>
      <c r="AA854" s="21" t="e">
        <f>VLOOKUP(W854,#REF!,2,0)</f>
        <v>#REF!</v>
      </c>
      <c r="AB854" s="16"/>
    </row>
    <row r="855" spans="1:28" ht="36">
      <c r="A855" s="38">
        <v>15</v>
      </c>
      <c r="B855" s="38" t="s">
        <v>39</v>
      </c>
      <c r="C855" s="17" t="str">
        <f>VLOOKUP(B855,G2.PL1!$C$10:$D$34,2,0)</f>
        <v>OCID</v>
      </c>
      <c r="D855" s="17" t="str">
        <f>VLOOKUP($B855,G2.PL1!$C$10:$E$34,3,0)</f>
        <v>Omeprazole (dạng hạt bao tan trong ruột)</v>
      </c>
      <c r="E855" s="17" t="str">
        <f>VLOOKUP($B855,G2.PL1!$C$10:$F$34,4,0)</f>
        <v>20mg</v>
      </c>
      <c r="F855" s="17" t="str">
        <f>VLOOKUP($B855,G2.PL1!$C$10:$AF$35,5,0)</f>
        <v>Uống</v>
      </c>
      <c r="G855" s="17" t="str">
        <f>VLOOKUP($B855,G2.PL1!$C$10:$AF$35,6,0)</f>
        <v>Viên nang cứng</v>
      </c>
      <c r="H855" s="17" t="str">
        <f>VLOOKUP($B855,G2.PL1!$C$10:$AF$35,7,0)</f>
        <v>Hộp 10 vỉ x 10 viên</v>
      </c>
      <c r="I855" s="38" t="s">
        <v>13</v>
      </c>
      <c r="J855" s="17" t="str">
        <f>VLOOKUP($B855,G2.PL1!$C$10:$AF$35,9,0)</f>
        <v>36 tháng</v>
      </c>
      <c r="K855" s="17" t="str">
        <f>VLOOKUP($B855,G2.PL1!$C$10:$AF$35,10,0)</f>
        <v>VN-10166-10</v>
      </c>
      <c r="L855" s="17" t="str">
        <f>VLOOKUP($B855,G2.PL1!$C$10:$AF$35,11,0)</f>
        <v>Cadila Healthcare Ltd.</v>
      </c>
      <c r="M855" s="17" t="str">
        <f>VLOOKUP($B855,G2.PL1!$C$10:$AF$35,12,0)</f>
        <v>Ấn Độ</v>
      </c>
      <c r="N855" s="17" t="str">
        <f>VLOOKUP($B855,G2.PL1!$C$10:$AF$35,13,0)</f>
        <v>Viên</v>
      </c>
      <c r="O855" s="39">
        <v>20000</v>
      </c>
      <c r="P855" s="39">
        <v>20000</v>
      </c>
      <c r="Q855" s="39">
        <v>20000</v>
      </c>
      <c r="R855" s="39">
        <v>40000</v>
      </c>
      <c r="S855" s="40">
        <v>100000</v>
      </c>
      <c r="T855" s="19">
        <f>VLOOKUP($B855,G2.PL1!$C$10:$AF$35,17,0)</f>
        <v>215</v>
      </c>
      <c r="U855" s="18">
        <f t="shared" si="24"/>
        <v>21500000</v>
      </c>
      <c r="V855" s="19" t="str">
        <f>VLOOKUP($B855,G2.PL1!$C$10:$AF$35,30,0)</f>
        <v>Công ty Cổ phần Dược phẩm Thiết bị Y tế Hà Nội</v>
      </c>
      <c r="W855" s="17" t="s">
        <v>589</v>
      </c>
      <c r="X855" s="56" t="s">
        <v>275</v>
      </c>
      <c r="Y855" s="41" t="s">
        <v>590</v>
      </c>
      <c r="Z855" s="16"/>
      <c r="AA855" s="21" t="e">
        <f>VLOOKUP(W855,#REF!,2,0)</f>
        <v>#REF!</v>
      </c>
      <c r="AB855" s="16"/>
    </row>
    <row r="856" spans="1:28" ht="36">
      <c r="A856" s="38">
        <v>15</v>
      </c>
      <c r="B856" s="38" t="s">
        <v>39</v>
      </c>
      <c r="C856" s="17" t="str">
        <f>VLOOKUP(B856,G2.PL1!$C$10:$D$34,2,0)</f>
        <v>OCID</v>
      </c>
      <c r="D856" s="17" t="str">
        <f>VLOOKUP($B856,G2.PL1!$C$10:$E$34,3,0)</f>
        <v>Omeprazole (dạng hạt bao tan trong ruột)</v>
      </c>
      <c r="E856" s="17" t="str">
        <f>VLOOKUP($B856,G2.PL1!$C$10:$F$34,4,0)</f>
        <v>20mg</v>
      </c>
      <c r="F856" s="17" t="str">
        <f>VLOOKUP($B856,G2.PL1!$C$10:$AF$35,5,0)</f>
        <v>Uống</v>
      </c>
      <c r="G856" s="17" t="str">
        <f>VLOOKUP($B856,G2.PL1!$C$10:$AF$35,6,0)</f>
        <v>Viên nang cứng</v>
      </c>
      <c r="H856" s="17" t="str">
        <f>VLOOKUP($B856,G2.PL1!$C$10:$AF$35,7,0)</f>
        <v>Hộp 10 vỉ x 10 viên</v>
      </c>
      <c r="I856" s="38" t="s">
        <v>13</v>
      </c>
      <c r="J856" s="17" t="str">
        <f>VLOOKUP($B856,G2.PL1!$C$10:$AF$35,9,0)</f>
        <v>36 tháng</v>
      </c>
      <c r="K856" s="17" t="str">
        <f>VLOOKUP($B856,G2.PL1!$C$10:$AF$35,10,0)</f>
        <v>VN-10166-10</v>
      </c>
      <c r="L856" s="17" t="str">
        <f>VLOOKUP($B856,G2.PL1!$C$10:$AF$35,11,0)</f>
        <v>Cadila Healthcare Ltd.</v>
      </c>
      <c r="M856" s="17" t="str">
        <f>VLOOKUP($B856,G2.PL1!$C$10:$AF$35,12,0)</f>
        <v>Ấn Độ</v>
      </c>
      <c r="N856" s="17" t="str">
        <f>VLOOKUP($B856,G2.PL1!$C$10:$AF$35,13,0)</f>
        <v>Viên</v>
      </c>
      <c r="O856" s="39">
        <v>15000</v>
      </c>
      <c r="P856" s="39">
        <v>15000</v>
      </c>
      <c r="Q856" s="39">
        <v>15000</v>
      </c>
      <c r="R856" s="39">
        <v>15000</v>
      </c>
      <c r="S856" s="40">
        <v>60000</v>
      </c>
      <c r="T856" s="19">
        <f>VLOOKUP($B856,G2.PL1!$C$10:$AF$35,17,0)</f>
        <v>215</v>
      </c>
      <c r="U856" s="18">
        <f t="shared" si="24"/>
        <v>12900000</v>
      </c>
      <c r="V856" s="19" t="str">
        <f>VLOOKUP($B856,G2.PL1!$C$10:$AF$35,30,0)</f>
        <v>Công ty Cổ phần Dược phẩm Thiết bị Y tế Hà Nội</v>
      </c>
      <c r="W856" s="17" t="s">
        <v>274</v>
      </c>
      <c r="X856" s="56" t="s">
        <v>275</v>
      </c>
      <c r="Y856" s="41" t="s">
        <v>276</v>
      </c>
      <c r="Z856" s="16"/>
      <c r="AA856" s="21" t="e">
        <f>VLOOKUP(W856,#REF!,2,0)</f>
        <v>#REF!</v>
      </c>
      <c r="AB856" s="16"/>
    </row>
    <row r="857" spans="1:28" ht="36">
      <c r="A857" s="38">
        <v>15</v>
      </c>
      <c r="B857" s="38" t="s">
        <v>39</v>
      </c>
      <c r="C857" s="17" t="str">
        <f>VLOOKUP(B857,G2.PL1!$C$10:$D$34,2,0)</f>
        <v>OCID</v>
      </c>
      <c r="D857" s="17" t="str">
        <f>VLOOKUP($B857,G2.PL1!$C$10:$E$34,3,0)</f>
        <v>Omeprazole (dạng hạt bao tan trong ruột)</v>
      </c>
      <c r="E857" s="17" t="str">
        <f>VLOOKUP($B857,G2.PL1!$C$10:$F$34,4,0)</f>
        <v>20mg</v>
      </c>
      <c r="F857" s="17" t="str">
        <f>VLOOKUP($B857,G2.PL1!$C$10:$AF$35,5,0)</f>
        <v>Uống</v>
      </c>
      <c r="G857" s="17" t="str">
        <f>VLOOKUP($B857,G2.PL1!$C$10:$AF$35,6,0)</f>
        <v>Viên nang cứng</v>
      </c>
      <c r="H857" s="17" t="str">
        <f>VLOOKUP($B857,G2.PL1!$C$10:$AF$35,7,0)</f>
        <v>Hộp 10 vỉ x 10 viên</v>
      </c>
      <c r="I857" s="38" t="s">
        <v>13</v>
      </c>
      <c r="J857" s="17" t="str">
        <f>VLOOKUP($B857,G2.PL1!$C$10:$AF$35,9,0)</f>
        <v>36 tháng</v>
      </c>
      <c r="K857" s="17" t="str">
        <f>VLOOKUP($B857,G2.PL1!$C$10:$AF$35,10,0)</f>
        <v>VN-10166-10</v>
      </c>
      <c r="L857" s="17" t="str">
        <f>VLOOKUP($B857,G2.PL1!$C$10:$AF$35,11,0)</f>
        <v>Cadila Healthcare Ltd.</v>
      </c>
      <c r="M857" s="17" t="str">
        <f>VLOOKUP($B857,G2.PL1!$C$10:$AF$35,12,0)</f>
        <v>Ấn Độ</v>
      </c>
      <c r="N857" s="17" t="str">
        <f>VLOOKUP($B857,G2.PL1!$C$10:$AF$35,13,0)</f>
        <v>Viên</v>
      </c>
      <c r="O857" s="39">
        <v>3750</v>
      </c>
      <c r="P857" s="39">
        <v>3750</v>
      </c>
      <c r="Q857" s="39">
        <v>3750</v>
      </c>
      <c r="R857" s="39">
        <v>3750</v>
      </c>
      <c r="S857" s="40">
        <v>15000</v>
      </c>
      <c r="T857" s="19">
        <f>VLOOKUP($B857,G2.PL1!$C$10:$AF$35,17,0)</f>
        <v>215</v>
      </c>
      <c r="U857" s="18">
        <f t="shared" si="24"/>
        <v>3225000</v>
      </c>
      <c r="V857" s="19" t="str">
        <f>VLOOKUP($B857,G2.PL1!$C$10:$AF$35,30,0)</f>
        <v>Công ty Cổ phần Dược phẩm Thiết bị Y tế Hà Nội</v>
      </c>
      <c r="W857" s="17" t="s">
        <v>591</v>
      </c>
      <c r="X857" s="56" t="s">
        <v>275</v>
      </c>
      <c r="Y857" s="41">
        <v>46004</v>
      </c>
      <c r="Z857" s="16"/>
      <c r="AA857" s="21" t="e">
        <f>VLOOKUP(W857,#REF!,2,0)</f>
        <v>#REF!</v>
      </c>
      <c r="AB857" s="16"/>
    </row>
    <row r="858" spans="1:28" ht="36">
      <c r="A858" s="38">
        <v>15</v>
      </c>
      <c r="B858" s="38" t="s">
        <v>39</v>
      </c>
      <c r="C858" s="17" t="str">
        <f>VLOOKUP(B858,G2.PL1!$C$10:$D$34,2,0)</f>
        <v>OCID</v>
      </c>
      <c r="D858" s="17" t="str">
        <f>VLOOKUP($B858,G2.PL1!$C$10:$E$34,3,0)</f>
        <v>Omeprazole (dạng hạt bao tan trong ruột)</v>
      </c>
      <c r="E858" s="17" t="str">
        <f>VLOOKUP($B858,G2.PL1!$C$10:$F$34,4,0)</f>
        <v>20mg</v>
      </c>
      <c r="F858" s="17" t="str">
        <f>VLOOKUP($B858,G2.PL1!$C$10:$AF$35,5,0)</f>
        <v>Uống</v>
      </c>
      <c r="G858" s="17" t="str">
        <f>VLOOKUP($B858,G2.PL1!$C$10:$AF$35,6,0)</f>
        <v>Viên nang cứng</v>
      </c>
      <c r="H858" s="17" t="str">
        <f>VLOOKUP($B858,G2.PL1!$C$10:$AF$35,7,0)</f>
        <v>Hộp 10 vỉ x 10 viên</v>
      </c>
      <c r="I858" s="38" t="s">
        <v>13</v>
      </c>
      <c r="J858" s="17" t="str">
        <f>VLOOKUP($B858,G2.PL1!$C$10:$AF$35,9,0)</f>
        <v>36 tháng</v>
      </c>
      <c r="K858" s="17" t="str">
        <f>VLOOKUP($B858,G2.PL1!$C$10:$AF$35,10,0)</f>
        <v>VN-10166-10</v>
      </c>
      <c r="L858" s="17" t="str">
        <f>VLOOKUP($B858,G2.PL1!$C$10:$AF$35,11,0)</f>
        <v>Cadila Healthcare Ltd.</v>
      </c>
      <c r="M858" s="17" t="str">
        <f>VLOOKUP($B858,G2.PL1!$C$10:$AF$35,12,0)</f>
        <v>Ấn Độ</v>
      </c>
      <c r="N858" s="17" t="str">
        <f>VLOOKUP($B858,G2.PL1!$C$10:$AF$35,13,0)</f>
        <v>Viên</v>
      </c>
      <c r="O858" s="39">
        <v>4500</v>
      </c>
      <c r="P858" s="39">
        <v>5000</v>
      </c>
      <c r="Q858" s="39">
        <v>5000</v>
      </c>
      <c r="R858" s="39">
        <v>5000</v>
      </c>
      <c r="S858" s="40">
        <v>19500</v>
      </c>
      <c r="T858" s="19">
        <f>VLOOKUP($B858,G2.PL1!$C$10:$AF$35,17,0)</f>
        <v>215</v>
      </c>
      <c r="U858" s="18">
        <f t="shared" si="24"/>
        <v>4192500</v>
      </c>
      <c r="V858" s="19" t="str">
        <f>VLOOKUP($B858,G2.PL1!$C$10:$AF$35,30,0)</f>
        <v>Công ty Cổ phần Dược phẩm Thiết bị Y tế Hà Nội</v>
      </c>
      <c r="W858" s="17" t="s">
        <v>655</v>
      </c>
      <c r="X858" s="56" t="s">
        <v>275</v>
      </c>
      <c r="Y858" s="41" t="s">
        <v>656</v>
      </c>
      <c r="Z858" s="16"/>
      <c r="AA858" s="21" t="e">
        <f>VLOOKUP(W858,#REF!,2,0)</f>
        <v>#REF!</v>
      </c>
      <c r="AB858" s="16"/>
    </row>
    <row r="859" spans="1:28" ht="36">
      <c r="A859" s="38">
        <v>15</v>
      </c>
      <c r="B859" s="38" t="s">
        <v>39</v>
      </c>
      <c r="C859" s="17" t="str">
        <f>VLOOKUP(B859,G2.PL1!$C$10:$D$34,2,0)</f>
        <v>OCID</v>
      </c>
      <c r="D859" s="17" t="str">
        <f>VLOOKUP($B859,G2.PL1!$C$10:$E$34,3,0)</f>
        <v>Omeprazole (dạng hạt bao tan trong ruột)</v>
      </c>
      <c r="E859" s="17" t="str">
        <f>VLOOKUP($B859,G2.PL1!$C$10:$F$34,4,0)</f>
        <v>20mg</v>
      </c>
      <c r="F859" s="17" t="str">
        <f>VLOOKUP($B859,G2.PL1!$C$10:$AF$35,5,0)</f>
        <v>Uống</v>
      </c>
      <c r="G859" s="17" t="str">
        <f>VLOOKUP($B859,G2.PL1!$C$10:$AF$35,6,0)</f>
        <v>Viên nang cứng</v>
      </c>
      <c r="H859" s="17" t="str">
        <f>VLOOKUP($B859,G2.PL1!$C$10:$AF$35,7,0)</f>
        <v>Hộp 10 vỉ x 10 viên</v>
      </c>
      <c r="I859" s="38" t="s">
        <v>13</v>
      </c>
      <c r="J859" s="17" t="str">
        <f>VLOOKUP($B859,G2.PL1!$C$10:$AF$35,9,0)</f>
        <v>36 tháng</v>
      </c>
      <c r="K859" s="17" t="str">
        <f>VLOOKUP($B859,G2.PL1!$C$10:$AF$35,10,0)</f>
        <v>VN-10166-10</v>
      </c>
      <c r="L859" s="17" t="str">
        <f>VLOOKUP($B859,G2.PL1!$C$10:$AF$35,11,0)</f>
        <v>Cadila Healthcare Ltd.</v>
      </c>
      <c r="M859" s="17" t="str">
        <f>VLOOKUP($B859,G2.PL1!$C$10:$AF$35,12,0)</f>
        <v>Ấn Độ</v>
      </c>
      <c r="N859" s="17" t="str">
        <f>VLOOKUP($B859,G2.PL1!$C$10:$AF$35,13,0)</f>
        <v>Viên</v>
      </c>
      <c r="O859" s="39">
        <v>25000</v>
      </c>
      <c r="P859" s="39">
        <v>25000</v>
      </c>
      <c r="Q859" s="39">
        <v>25000</v>
      </c>
      <c r="R859" s="39">
        <v>25000</v>
      </c>
      <c r="S859" s="40">
        <v>100000</v>
      </c>
      <c r="T859" s="19">
        <f>VLOOKUP($B859,G2.PL1!$C$10:$AF$35,17,0)</f>
        <v>215</v>
      </c>
      <c r="U859" s="18">
        <f t="shared" si="24"/>
        <v>21500000</v>
      </c>
      <c r="V859" s="19" t="str">
        <f>VLOOKUP($B859,G2.PL1!$C$10:$AF$35,30,0)</f>
        <v>Công ty Cổ phần Dược phẩm Thiết bị Y tế Hà Nội</v>
      </c>
      <c r="W859" s="17" t="s">
        <v>782</v>
      </c>
      <c r="X859" s="56" t="s">
        <v>275</v>
      </c>
      <c r="Y859" s="41" t="s">
        <v>783</v>
      </c>
      <c r="Z859" s="16"/>
      <c r="AA859" s="21" t="e">
        <f>VLOOKUP(W859,#REF!,2,0)</f>
        <v>#REF!</v>
      </c>
      <c r="AB859" s="16"/>
    </row>
    <row r="860" spans="1:28" ht="36">
      <c r="A860" s="38">
        <v>15</v>
      </c>
      <c r="B860" s="38" t="s">
        <v>39</v>
      </c>
      <c r="C860" s="17" t="str">
        <f>VLOOKUP(B860,G2.PL1!$C$10:$D$34,2,0)</f>
        <v>OCID</v>
      </c>
      <c r="D860" s="17" t="str">
        <f>VLOOKUP($B860,G2.PL1!$C$10:$E$34,3,0)</f>
        <v>Omeprazole (dạng hạt bao tan trong ruột)</v>
      </c>
      <c r="E860" s="17" t="str">
        <f>VLOOKUP($B860,G2.PL1!$C$10:$F$34,4,0)</f>
        <v>20mg</v>
      </c>
      <c r="F860" s="17" t="str">
        <f>VLOOKUP($B860,G2.PL1!$C$10:$AF$35,5,0)</f>
        <v>Uống</v>
      </c>
      <c r="G860" s="17" t="str">
        <f>VLOOKUP($B860,G2.PL1!$C$10:$AF$35,6,0)</f>
        <v>Viên nang cứng</v>
      </c>
      <c r="H860" s="17" t="str">
        <f>VLOOKUP($B860,G2.PL1!$C$10:$AF$35,7,0)</f>
        <v>Hộp 10 vỉ x 10 viên</v>
      </c>
      <c r="I860" s="38" t="s">
        <v>13</v>
      </c>
      <c r="J860" s="17" t="str">
        <f>VLOOKUP($B860,G2.PL1!$C$10:$AF$35,9,0)</f>
        <v>36 tháng</v>
      </c>
      <c r="K860" s="17" t="str">
        <f>VLOOKUP($B860,G2.PL1!$C$10:$AF$35,10,0)</f>
        <v>VN-10166-10</v>
      </c>
      <c r="L860" s="17" t="str">
        <f>VLOOKUP($B860,G2.PL1!$C$10:$AF$35,11,0)</f>
        <v>Cadila Healthcare Ltd.</v>
      </c>
      <c r="M860" s="17" t="str">
        <f>VLOOKUP($B860,G2.PL1!$C$10:$AF$35,12,0)</f>
        <v>Ấn Độ</v>
      </c>
      <c r="N860" s="17" t="str">
        <f>VLOOKUP($B860,G2.PL1!$C$10:$AF$35,13,0)</f>
        <v>Viên</v>
      </c>
      <c r="O860" s="39">
        <v>20000</v>
      </c>
      <c r="P860" s="39">
        <v>20000</v>
      </c>
      <c r="Q860" s="39">
        <v>20000</v>
      </c>
      <c r="R860" s="39">
        <v>20000</v>
      </c>
      <c r="S860" s="40">
        <v>80000</v>
      </c>
      <c r="T860" s="19">
        <f>VLOOKUP($B860,G2.PL1!$C$10:$AF$35,17,0)</f>
        <v>215</v>
      </c>
      <c r="U860" s="18">
        <f t="shared" si="24"/>
        <v>17200000</v>
      </c>
      <c r="V860" s="19" t="str">
        <f>VLOOKUP($B860,G2.PL1!$C$10:$AF$35,30,0)</f>
        <v>Công ty Cổ phần Dược phẩm Thiết bị Y tế Hà Nội</v>
      </c>
      <c r="W860" s="17" t="s">
        <v>309</v>
      </c>
      <c r="X860" s="56" t="s">
        <v>154</v>
      </c>
      <c r="Y860" s="41" t="s">
        <v>310</v>
      </c>
      <c r="Z860" s="16"/>
      <c r="AA860" s="21" t="e">
        <f>VLOOKUP(W860,#REF!,2,0)</f>
        <v>#REF!</v>
      </c>
      <c r="AB860" s="16"/>
    </row>
    <row r="861" spans="1:28" ht="36">
      <c r="A861" s="38">
        <v>15</v>
      </c>
      <c r="B861" s="38" t="s">
        <v>39</v>
      </c>
      <c r="C861" s="17" t="str">
        <f>VLOOKUP(B861,G2.PL1!$C$10:$D$34,2,0)</f>
        <v>OCID</v>
      </c>
      <c r="D861" s="17" t="str">
        <f>VLOOKUP($B861,G2.PL1!$C$10:$E$34,3,0)</f>
        <v>Omeprazole (dạng hạt bao tan trong ruột)</v>
      </c>
      <c r="E861" s="17" t="str">
        <f>VLOOKUP($B861,G2.PL1!$C$10:$F$34,4,0)</f>
        <v>20mg</v>
      </c>
      <c r="F861" s="17" t="str">
        <f>VLOOKUP($B861,G2.PL1!$C$10:$AF$35,5,0)</f>
        <v>Uống</v>
      </c>
      <c r="G861" s="17" t="str">
        <f>VLOOKUP($B861,G2.PL1!$C$10:$AF$35,6,0)</f>
        <v>Viên nang cứng</v>
      </c>
      <c r="H861" s="17" t="str">
        <f>VLOOKUP($B861,G2.PL1!$C$10:$AF$35,7,0)</f>
        <v>Hộp 10 vỉ x 10 viên</v>
      </c>
      <c r="I861" s="38" t="s">
        <v>13</v>
      </c>
      <c r="J861" s="17" t="str">
        <f>VLOOKUP($B861,G2.PL1!$C$10:$AF$35,9,0)</f>
        <v>36 tháng</v>
      </c>
      <c r="K861" s="17" t="str">
        <f>VLOOKUP($B861,G2.PL1!$C$10:$AF$35,10,0)</f>
        <v>VN-10166-10</v>
      </c>
      <c r="L861" s="17" t="str">
        <f>VLOOKUP($B861,G2.PL1!$C$10:$AF$35,11,0)</f>
        <v>Cadila Healthcare Ltd.</v>
      </c>
      <c r="M861" s="17" t="str">
        <f>VLOOKUP($B861,G2.PL1!$C$10:$AF$35,12,0)</f>
        <v>Ấn Độ</v>
      </c>
      <c r="N861" s="17" t="str">
        <f>VLOOKUP($B861,G2.PL1!$C$10:$AF$35,13,0)</f>
        <v>Viên</v>
      </c>
      <c r="O861" s="39">
        <v>7500</v>
      </c>
      <c r="P861" s="39">
        <v>7500</v>
      </c>
      <c r="Q861" s="39">
        <v>7500</v>
      </c>
      <c r="R861" s="39">
        <v>7500</v>
      </c>
      <c r="S861" s="40">
        <v>30000</v>
      </c>
      <c r="T861" s="19">
        <f>VLOOKUP($B861,G2.PL1!$C$10:$AF$35,17,0)</f>
        <v>215</v>
      </c>
      <c r="U861" s="18">
        <f t="shared" si="24"/>
        <v>6450000</v>
      </c>
      <c r="V861" s="19" t="str">
        <f>VLOOKUP($B861,G2.PL1!$C$10:$AF$35,30,0)</f>
        <v>Công ty Cổ phần Dược phẩm Thiết bị Y tế Hà Nội</v>
      </c>
      <c r="W861" s="17" t="s">
        <v>166</v>
      </c>
      <c r="X861" s="56" t="s">
        <v>154</v>
      </c>
      <c r="Y861" s="41" t="s">
        <v>167</v>
      </c>
      <c r="Z861" s="16"/>
      <c r="AA861" s="21" t="e">
        <f>VLOOKUP(W861,#REF!,2,0)</f>
        <v>#REF!</v>
      </c>
      <c r="AB861" s="16"/>
    </row>
    <row r="862" spans="1:28" ht="36">
      <c r="A862" s="38">
        <v>15</v>
      </c>
      <c r="B862" s="38" t="s">
        <v>39</v>
      </c>
      <c r="C862" s="17" t="str">
        <f>VLOOKUP(B862,G2.PL1!$C$10:$D$34,2,0)</f>
        <v>OCID</v>
      </c>
      <c r="D862" s="17" t="str">
        <f>VLOOKUP($B862,G2.PL1!$C$10:$E$34,3,0)</f>
        <v>Omeprazole (dạng hạt bao tan trong ruột)</v>
      </c>
      <c r="E862" s="17" t="str">
        <f>VLOOKUP($B862,G2.PL1!$C$10:$F$34,4,0)</f>
        <v>20mg</v>
      </c>
      <c r="F862" s="17" t="str">
        <f>VLOOKUP($B862,G2.PL1!$C$10:$AF$35,5,0)</f>
        <v>Uống</v>
      </c>
      <c r="G862" s="17" t="str">
        <f>VLOOKUP($B862,G2.PL1!$C$10:$AF$35,6,0)</f>
        <v>Viên nang cứng</v>
      </c>
      <c r="H862" s="17" t="str">
        <f>VLOOKUP($B862,G2.PL1!$C$10:$AF$35,7,0)</f>
        <v>Hộp 10 vỉ x 10 viên</v>
      </c>
      <c r="I862" s="38" t="s">
        <v>13</v>
      </c>
      <c r="J862" s="17" t="str">
        <f>VLOOKUP($B862,G2.PL1!$C$10:$AF$35,9,0)</f>
        <v>36 tháng</v>
      </c>
      <c r="K862" s="17" t="str">
        <f>VLOOKUP($B862,G2.PL1!$C$10:$AF$35,10,0)</f>
        <v>VN-10166-10</v>
      </c>
      <c r="L862" s="17" t="str">
        <f>VLOOKUP($B862,G2.PL1!$C$10:$AF$35,11,0)</f>
        <v>Cadila Healthcare Ltd.</v>
      </c>
      <c r="M862" s="17" t="str">
        <f>VLOOKUP($B862,G2.PL1!$C$10:$AF$35,12,0)</f>
        <v>Ấn Độ</v>
      </c>
      <c r="N862" s="17" t="str">
        <f>VLOOKUP($B862,G2.PL1!$C$10:$AF$35,13,0)</f>
        <v>Viên</v>
      </c>
      <c r="O862" s="39">
        <v>5000</v>
      </c>
      <c r="P862" s="39">
        <v>5000</v>
      </c>
      <c r="Q862" s="39">
        <v>5000</v>
      </c>
      <c r="R862" s="39">
        <v>5000</v>
      </c>
      <c r="S862" s="40">
        <v>20000</v>
      </c>
      <c r="T862" s="19">
        <f>VLOOKUP($B862,G2.PL1!$C$10:$AF$35,17,0)</f>
        <v>215</v>
      </c>
      <c r="U862" s="18">
        <f t="shared" si="24"/>
        <v>4300000</v>
      </c>
      <c r="V862" s="19" t="str">
        <f>VLOOKUP($B862,G2.PL1!$C$10:$AF$35,30,0)</f>
        <v>Công ty Cổ phần Dược phẩm Thiết bị Y tế Hà Nội</v>
      </c>
      <c r="W862" s="17" t="s">
        <v>605</v>
      </c>
      <c r="X862" s="56" t="s">
        <v>154</v>
      </c>
      <c r="Y862" s="41" t="s">
        <v>606</v>
      </c>
      <c r="Z862" s="16"/>
      <c r="AA862" s="21" t="e">
        <f>VLOOKUP(W862,#REF!,2,0)</f>
        <v>#REF!</v>
      </c>
      <c r="AB862" s="16"/>
    </row>
    <row r="863" spans="1:28" s="14" customFormat="1" ht="36">
      <c r="A863" s="35">
        <v>15</v>
      </c>
      <c r="B863" s="35" t="s">
        <v>39</v>
      </c>
      <c r="C863" s="17" t="str">
        <f>VLOOKUP(B863,G2.PL1!$C$10:$D$34,2,0)</f>
        <v>OCID</v>
      </c>
      <c r="D863" s="17" t="str">
        <f>VLOOKUP($B863,G2.PL1!$C$10:$E$34,3,0)</f>
        <v>Omeprazole (dạng hạt bao tan trong ruột)</v>
      </c>
      <c r="E863" s="17" t="str">
        <f>VLOOKUP($B863,G2.PL1!$C$10:$F$34,4,0)</f>
        <v>20mg</v>
      </c>
      <c r="F863" s="17" t="str">
        <f>VLOOKUP($B863,G2.PL1!$C$10:$AF$35,5,0)</f>
        <v>Uống</v>
      </c>
      <c r="G863" s="17" t="str">
        <f>VLOOKUP($B863,G2.PL1!$C$10:$AF$35,6,0)</f>
        <v>Viên nang cứng</v>
      </c>
      <c r="H863" s="17" t="str">
        <f>VLOOKUP($B863,G2.PL1!$C$10:$AF$35,7,0)</f>
        <v>Hộp 10 vỉ x 10 viên</v>
      </c>
      <c r="I863" s="35" t="s">
        <v>13</v>
      </c>
      <c r="J863" s="17" t="str">
        <f>VLOOKUP($B863,G2.PL1!$C$10:$AF$35,9,0)</f>
        <v>36 tháng</v>
      </c>
      <c r="K863" s="17" t="str">
        <f>VLOOKUP($B863,G2.PL1!$C$10:$AF$35,10,0)</f>
        <v>VN-10166-10</v>
      </c>
      <c r="L863" s="17" t="str">
        <f>VLOOKUP($B863,G2.PL1!$C$10:$AF$35,11,0)</f>
        <v>Cadila Healthcare Ltd.</v>
      </c>
      <c r="M863" s="17" t="str">
        <f>VLOOKUP($B863,G2.PL1!$C$10:$AF$35,12,0)</f>
        <v>Ấn Độ</v>
      </c>
      <c r="N863" s="17" t="str">
        <f>VLOOKUP($B863,G2.PL1!$C$10:$AF$35,13,0)</f>
        <v>Viên</v>
      </c>
      <c r="O863" s="42">
        <f>SUBTOTAL(9,O762:O862)</f>
        <v>1782753</v>
      </c>
      <c r="P863" s="42">
        <f t="shared" ref="P863:S863" si="25">SUBTOTAL(9,P762:P862)</f>
        <v>1829354</v>
      </c>
      <c r="Q863" s="42">
        <f t="shared" si="25"/>
        <v>1773514</v>
      </c>
      <c r="R863" s="42">
        <f t="shared" si="25"/>
        <v>1711314</v>
      </c>
      <c r="S863" s="42">
        <f t="shared" si="25"/>
        <v>7096935</v>
      </c>
      <c r="T863" s="19">
        <f>VLOOKUP($B863,G2.PL1!$C$10:$AF$35,17,0)</f>
        <v>215</v>
      </c>
      <c r="U863" s="58">
        <f t="shared" si="24"/>
        <v>1525841025</v>
      </c>
      <c r="V863" s="19" t="str">
        <f>VLOOKUP($B863,G2.PL1!$C$10:$AF$35,30,0)</f>
        <v>Công ty Cổ phần Dược phẩm Thiết bị Y tế Hà Nội</v>
      </c>
      <c r="W863" s="57"/>
      <c r="X863" s="36"/>
      <c r="Y863" s="35"/>
      <c r="Z863" s="43"/>
      <c r="AA863" s="21" t="e">
        <f>VLOOKUP(W863,#REF!,2,0)</f>
        <v>#REF!</v>
      </c>
      <c r="AB863" s="43"/>
    </row>
    <row r="864" spans="1:28" ht="36">
      <c r="A864" s="38">
        <v>17</v>
      </c>
      <c r="B864" s="38" t="s">
        <v>27</v>
      </c>
      <c r="C864" s="17" t="str">
        <f>VLOOKUP(B864,G2.PL1!$C$10:$D$34,2,0)</f>
        <v>Oxitan 50mg/10ml</v>
      </c>
      <c r="D864" s="17" t="str">
        <f>VLOOKUP($B864,G2.PL1!$C$10:$E$34,3,0)</f>
        <v>Oxaliplatin</v>
      </c>
      <c r="E864" s="17" t="str">
        <f>VLOOKUP($B864,G2.PL1!$C$10:$F$34,4,0)</f>
        <v>50mg/ 10ml</v>
      </c>
      <c r="F864" s="17" t="str">
        <f>VLOOKUP($B864,G2.PL1!$C$10:$AF$35,5,0)</f>
        <v>Tiêm truyền tĩnh mạch</v>
      </c>
      <c r="G864" s="17" t="str">
        <f>VLOOKUP($B864,G2.PL1!$C$10:$AF$35,6,0)</f>
        <v>Dung dịch tiêm truyền</v>
      </c>
      <c r="H864" s="17" t="str">
        <f>VLOOKUP($B864,G2.PL1!$C$10:$AF$35,7,0)</f>
        <v>Hộp 1 lọ 10ml</v>
      </c>
      <c r="I864" s="38" t="s">
        <v>13</v>
      </c>
      <c r="J864" s="17" t="str">
        <f>VLOOKUP($B864,G2.PL1!$C$10:$AF$35,9,0)</f>
        <v>24 tháng</v>
      </c>
      <c r="K864" s="17" t="str">
        <f>VLOOKUP($B864,G2.PL1!$C$10:$AF$35,10,0)</f>
        <v>VN-20417-17</v>
      </c>
      <c r="L864" s="17" t="str">
        <f>VLOOKUP($B864,G2.PL1!$C$10:$AF$35,11,0)</f>
        <v>Fresenius Kabi Oncology Limited</v>
      </c>
      <c r="M864" s="17" t="str">
        <f>VLOOKUP($B864,G2.PL1!$C$10:$AF$35,12,0)</f>
        <v>Ấn Độ</v>
      </c>
      <c r="N864" s="17" t="str">
        <f>VLOOKUP($B864,G2.PL1!$C$10:$AF$35,13,0)</f>
        <v>Lọ</v>
      </c>
      <c r="O864" s="39">
        <v>30</v>
      </c>
      <c r="P864" s="39">
        <v>30</v>
      </c>
      <c r="Q864" s="39">
        <v>30</v>
      </c>
      <c r="R864" s="39">
        <v>30</v>
      </c>
      <c r="S864" s="40">
        <v>120</v>
      </c>
      <c r="T864" s="19">
        <f>VLOOKUP($B864,G2.PL1!$C$10:$AF$35,17,0)</f>
        <v>260000</v>
      </c>
      <c r="U864" s="18">
        <f t="shared" ref="U864:U883" si="26">S864*T864</f>
        <v>31200000</v>
      </c>
      <c r="V864" s="19" t="str">
        <f>VLOOKUP($B864,G2.PL1!$C$10:$AF$35,30,0)</f>
        <v>Công ty Cổ phần Dược liệu Trung ương 2</v>
      </c>
      <c r="W864" s="17" t="s">
        <v>279</v>
      </c>
      <c r="X864" s="56" t="s">
        <v>280</v>
      </c>
      <c r="Y864" s="41" t="s">
        <v>281</v>
      </c>
      <c r="Z864" s="16"/>
      <c r="AA864" s="21" t="e">
        <f>VLOOKUP(W864,#REF!,2,0)</f>
        <v>#REF!</v>
      </c>
      <c r="AB864" s="16"/>
    </row>
    <row r="865" spans="1:28" ht="36">
      <c r="A865" s="38">
        <v>17</v>
      </c>
      <c r="B865" s="38" t="s">
        <v>27</v>
      </c>
      <c r="C865" s="17" t="str">
        <f>VLOOKUP(B865,G2.PL1!$C$10:$D$34,2,0)</f>
        <v>Oxitan 50mg/10ml</v>
      </c>
      <c r="D865" s="17" t="str">
        <f>VLOOKUP($B865,G2.PL1!$C$10:$E$34,3,0)</f>
        <v>Oxaliplatin</v>
      </c>
      <c r="E865" s="17" t="str">
        <f>VLOOKUP($B865,G2.PL1!$C$10:$F$34,4,0)</f>
        <v>50mg/ 10ml</v>
      </c>
      <c r="F865" s="17" t="str">
        <f>VLOOKUP($B865,G2.PL1!$C$10:$AF$35,5,0)</f>
        <v>Tiêm truyền tĩnh mạch</v>
      </c>
      <c r="G865" s="17" t="str">
        <f>VLOOKUP($B865,G2.PL1!$C$10:$AF$35,6,0)</f>
        <v>Dung dịch tiêm truyền</v>
      </c>
      <c r="H865" s="17" t="str">
        <f>VLOOKUP($B865,G2.PL1!$C$10:$AF$35,7,0)</f>
        <v>Hộp 1 lọ 10ml</v>
      </c>
      <c r="I865" s="38" t="s">
        <v>13</v>
      </c>
      <c r="J865" s="17" t="str">
        <f>VLOOKUP($B865,G2.PL1!$C$10:$AF$35,9,0)</f>
        <v>24 tháng</v>
      </c>
      <c r="K865" s="17" t="str">
        <f>VLOOKUP($B865,G2.PL1!$C$10:$AF$35,10,0)</f>
        <v>VN-20417-17</v>
      </c>
      <c r="L865" s="17" t="str">
        <f>VLOOKUP($B865,G2.PL1!$C$10:$AF$35,11,0)</f>
        <v>Fresenius Kabi Oncology Limited</v>
      </c>
      <c r="M865" s="17" t="str">
        <f>VLOOKUP($B865,G2.PL1!$C$10:$AF$35,12,0)</f>
        <v>Ấn Độ</v>
      </c>
      <c r="N865" s="17" t="str">
        <f>VLOOKUP($B865,G2.PL1!$C$10:$AF$35,13,0)</f>
        <v>Lọ</v>
      </c>
      <c r="O865" s="39">
        <v>144</v>
      </c>
      <c r="P865" s="39">
        <v>144</v>
      </c>
      <c r="Q865" s="39">
        <v>144</v>
      </c>
      <c r="R865" s="39">
        <v>144</v>
      </c>
      <c r="S865" s="40">
        <v>576</v>
      </c>
      <c r="T865" s="19">
        <f>VLOOKUP($B865,G2.PL1!$C$10:$AF$35,17,0)</f>
        <v>260000</v>
      </c>
      <c r="U865" s="18">
        <f t="shared" si="26"/>
        <v>149760000</v>
      </c>
      <c r="V865" s="19" t="str">
        <f>VLOOKUP($B865,G2.PL1!$C$10:$AF$35,30,0)</f>
        <v>Công ty Cổ phần Dược liệu Trung ương 2</v>
      </c>
      <c r="W865" s="17" t="s">
        <v>318</v>
      </c>
      <c r="X865" s="56" t="s">
        <v>312</v>
      </c>
      <c r="Y865" s="41" t="s">
        <v>319</v>
      </c>
      <c r="Z865" s="16"/>
      <c r="AA865" s="21" t="e">
        <f>VLOOKUP(W865,#REF!,2,0)</f>
        <v>#REF!</v>
      </c>
      <c r="AB865" s="16"/>
    </row>
    <row r="866" spans="1:28" ht="36">
      <c r="A866" s="38">
        <v>17</v>
      </c>
      <c r="B866" s="38" t="s">
        <v>27</v>
      </c>
      <c r="C866" s="17" t="str">
        <f>VLOOKUP(B866,G2.PL1!$C$10:$D$34,2,0)</f>
        <v>Oxitan 50mg/10ml</v>
      </c>
      <c r="D866" s="17" t="str">
        <f>VLOOKUP($B866,G2.PL1!$C$10:$E$34,3,0)</f>
        <v>Oxaliplatin</v>
      </c>
      <c r="E866" s="17" t="str">
        <f>VLOOKUP($B866,G2.PL1!$C$10:$F$34,4,0)</f>
        <v>50mg/ 10ml</v>
      </c>
      <c r="F866" s="17" t="str">
        <f>VLOOKUP($B866,G2.PL1!$C$10:$AF$35,5,0)</f>
        <v>Tiêm truyền tĩnh mạch</v>
      </c>
      <c r="G866" s="17" t="str">
        <f>VLOOKUP($B866,G2.PL1!$C$10:$AF$35,6,0)</f>
        <v>Dung dịch tiêm truyền</v>
      </c>
      <c r="H866" s="17" t="str">
        <f>VLOOKUP($B866,G2.PL1!$C$10:$AF$35,7,0)</f>
        <v>Hộp 1 lọ 10ml</v>
      </c>
      <c r="I866" s="38" t="s">
        <v>13</v>
      </c>
      <c r="J866" s="17" t="str">
        <f>VLOOKUP($B866,G2.PL1!$C$10:$AF$35,9,0)</f>
        <v>24 tháng</v>
      </c>
      <c r="K866" s="17" t="str">
        <f>VLOOKUP($B866,G2.PL1!$C$10:$AF$35,10,0)</f>
        <v>VN-20417-17</v>
      </c>
      <c r="L866" s="17" t="str">
        <f>VLOOKUP($B866,G2.PL1!$C$10:$AF$35,11,0)</f>
        <v>Fresenius Kabi Oncology Limited</v>
      </c>
      <c r="M866" s="17" t="str">
        <f>VLOOKUP($B866,G2.PL1!$C$10:$AF$35,12,0)</f>
        <v>Ấn Độ</v>
      </c>
      <c r="N866" s="17" t="str">
        <f>VLOOKUP($B866,G2.PL1!$C$10:$AF$35,13,0)</f>
        <v>Lọ</v>
      </c>
      <c r="O866" s="39">
        <v>384</v>
      </c>
      <c r="P866" s="39">
        <v>384</v>
      </c>
      <c r="Q866" s="39">
        <v>384</v>
      </c>
      <c r="R866" s="39">
        <v>384</v>
      </c>
      <c r="S866" s="40">
        <v>1536</v>
      </c>
      <c r="T866" s="19">
        <f>VLOOKUP($B866,G2.PL1!$C$10:$AF$35,17,0)</f>
        <v>260000</v>
      </c>
      <c r="U866" s="18">
        <f t="shared" si="26"/>
        <v>399360000</v>
      </c>
      <c r="V866" s="19" t="str">
        <f>VLOOKUP($B866,G2.PL1!$C$10:$AF$35,30,0)</f>
        <v>Công ty Cổ phần Dược liệu Trung ương 2</v>
      </c>
      <c r="W866" s="17" t="s">
        <v>388</v>
      </c>
      <c r="X866" s="56" t="s">
        <v>312</v>
      </c>
      <c r="Y866" s="41" t="s">
        <v>389</v>
      </c>
      <c r="Z866" s="16"/>
      <c r="AA866" s="21" t="e">
        <f>VLOOKUP(W866,#REF!,2,0)</f>
        <v>#REF!</v>
      </c>
      <c r="AB866" s="16"/>
    </row>
    <row r="867" spans="1:28" ht="36">
      <c r="A867" s="38">
        <v>17</v>
      </c>
      <c r="B867" s="38" t="s">
        <v>27</v>
      </c>
      <c r="C867" s="17" t="str">
        <f>VLOOKUP(B867,G2.PL1!$C$10:$D$34,2,0)</f>
        <v>Oxitan 50mg/10ml</v>
      </c>
      <c r="D867" s="17" t="str">
        <f>VLOOKUP($B867,G2.PL1!$C$10:$E$34,3,0)</f>
        <v>Oxaliplatin</v>
      </c>
      <c r="E867" s="17" t="str">
        <f>VLOOKUP($B867,G2.PL1!$C$10:$F$34,4,0)</f>
        <v>50mg/ 10ml</v>
      </c>
      <c r="F867" s="17" t="str">
        <f>VLOOKUP($B867,G2.PL1!$C$10:$AF$35,5,0)</f>
        <v>Tiêm truyền tĩnh mạch</v>
      </c>
      <c r="G867" s="17" t="str">
        <f>VLOOKUP($B867,G2.PL1!$C$10:$AF$35,6,0)</f>
        <v>Dung dịch tiêm truyền</v>
      </c>
      <c r="H867" s="17" t="str">
        <f>VLOOKUP($B867,G2.PL1!$C$10:$AF$35,7,0)</f>
        <v>Hộp 1 lọ 10ml</v>
      </c>
      <c r="I867" s="38" t="s">
        <v>13</v>
      </c>
      <c r="J867" s="17" t="str">
        <f>VLOOKUP($B867,G2.PL1!$C$10:$AF$35,9,0)</f>
        <v>24 tháng</v>
      </c>
      <c r="K867" s="17" t="str">
        <f>VLOOKUP($B867,G2.PL1!$C$10:$AF$35,10,0)</f>
        <v>VN-20417-17</v>
      </c>
      <c r="L867" s="17" t="str">
        <f>VLOOKUP($B867,G2.PL1!$C$10:$AF$35,11,0)</f>
        <v>Fresenius Kabi Oncology Limited</v>
      </c>
      <c r="M867" s="17" t="str">
        <f>VLOOKUP($B867,G2.PL1!$C$10:$AF$35,12,0)</f>
        <v>Ấn Độ</v>
      </c>
      <c r="N867" s="17" t="str">
        <f>VLOOKUP($B867,G2.PL1!$C$10:$AF$35,13,0)</f>
        <v>Lọ</v>
      </c>
      <c r="O867" s="39">
        <v>30</v>
      </c>
      <c r="P867" s="39">
        <v>30</v>
      </c>
      <c r="Q867" s="39">
        <v>30</v>
      </c>
      <c r="R867" s="39">
        <v>30</v>
      </c>
      <c r="S867" s="40">
        <v>120</v>
      </c>
      <c r="T867" s="19">
        <f>VLOOKUP($B867,G2.PL1!$C$10:$AF$35,17,0)</f>
        <v>260000</v>
      </c>
      <c r="U867" s="18">
        <f t="shared" si="26"/>
        <v>31200000</v>
      </c>
      <c r="V867" s="19" t="str">
        <f>VLOOKUP($B867,G2.PL1!$C$10:$AF$35,30,0)</f>
        <v>Công ty Cổ phần Dược liệu Trung ương 2</v>
      </c>
      <c r="W867" s="17" t="s">
        <v>170</v>
      </c>
      <c r="X867" s="56" t="s">
        <v>171</v>
      </c>
      <c r="Y867" s="41" t="s">
        <v>172</v>
      </c>
      <c r="Z867" s="16"/>
      <c r="AA867" s="21" t="e">
        <f>VLOOKUP(W867,#REF!,2,0)</f>
        <v>#REF!</v>
      </c>
      <c r="AB867" s="16"/>
    </row>
    <row r="868" spans="1:28" ht="36">
      <c r="A868" s="38">
        <v>17</v>
      </c>
      <c r="B868" s="38" t="s">
        <v>27</v>
      </c>
      <c r="C868" s="17" t="str">
        <f>VLOOKUP(B868,G2.PL1!$C$10:$D$34,2,0)</f>
        <v>Oxitan 50mg/10ml</v>
      </c>
      <c r="D868" s="17" t="str">
        <f>VLOOKUP($B868,G2.PL1!$C$10:$E$34,3,0)</f>
        <v>Oxaliplatin</v>
      </c>
      <c r="E868" s="17" t="str">
        <f>VLOOKUP($B868,G2.PL1!$C$10:$F$34,4,0)</f>
        <v>50mg/ 10ml</v>
      </c>
      <c r="F868" s="17" t="str">
        <f>VLOOKUP($B868,G2.PL1!$C$10:$AF$35,5,0)</f>
        <v>Tiêm truyền tĩnh mạch</v>
      </c>
      <c r="G868" s="17" t="str">
        <f>VLOOKUP($B868,G2.PL1!$C$10:$AF$35,6,0)</f>
        <v>Dung dịch tiêm truyền</v>
      </c>
      <c r="H868" s="17" t="str">
        <f>VLOOKUP($B868,G2.PL1!$C$10:$AF$35,7,0)</f>
        <v>Hộp 1 lọ 10ml</v>
      </c>
      <c r="I868" s="38" t="s">
        <v>13</v>
      </c>
      <c r="J868" s="17" t="str">
        <f>VLOOKUP($B868,G2.PL1!$C$10:$AF$35,9,0)</f>
        <v>24 tháng</v>
      </c>
      <c r="K868" s="17" t="str">
        <f>VLOOKUP($B868,G2.PL1!$C$10:$AF$35,10,0)</f>
        <v>VN-20417-17</v>
      </c>
      <c r="L868" s="17" t="str">
        <f>VLOOKUP($B868,G2.PL1!$C$10:$AF$35,11,0)</f>
        <v>Fresenius Kabi Oncology Limited</v>
      </c>
      <c r="M868" s="17" t="str">
        <f>VLOOKUP($B868,G2.PL1!$C$10:$AF$35,12,0)</f>
        <v>Ấn Độ</v>
      </c>
      <c r="N868" s="17" t="str">
        <f>VLOOKUP($B868,G2.PL1!$C$10:$AF$35,13,0)</f>
        <v>Lọ</v>
      </c>
      <c r="O868" s="39">
        <v>38</v>
      </c>
      <c r="P868" s="39">
        <v>38</v>
      </c>
      <c r="Q868" s="39">
        <v>38</v>
      </c>
      <c r="R868" s="39">
        <v>38</v>
      </c>
      <c r="S868" s="40">
        <v>152</v>
      </c>
      <c r="T868" s="19">
        <f>VLOOKUP($B868,G2.PL1!$C$10:$AF$35,17,0)</f>
        <v>260000</v>
      </c>
      <c r="U868" s="18">
        <f t="shared" si="26"/>
        <v>39520000</v>
      </c>
      <c r="V868" s="19" t="str">
        <f>VLOOKUP($B868,G2.PL1!$C$10:$AF$35,30,0)</f>
        <v>Công ty Cổ phần Dược liệu Trung ương 2</v>
      </c>
      <c r="W868" s="17" t="s">
        <v>504</v>
      </c>
      <c r="X868" s="56" t="s">
        <v>219</v>
      </c>
      <c r="Y868" s="41" t="s">
        <v>505</v>
      </c>
      <c r="Z868" s="16"/>
      <c r="AA868" s="21" t="e">
        <f>VLOOKUP(W868,#REF!,2,0)</f>
        <v>#REF!</v>
      </c>
      <c r="AB868" s="16"/>
    </row>
    <row r="869" spans="1:28" ht="36">
      <c r="A869" s="38">
        <v>17</v>
      </c>
      <c r="B869" s="38" t="s">
        <v>27</v>
      </c>
      <c r="C869" s="17" t="str">
        <f>VLOOKUP(B869,G2.PL1!$C$10:$D$34,2,0)</f>
        <v>Oxitan 50mg/10ml</v>
      </c>
      <c r="D869" s="17" t="str">
        <f>VLOOKUP($B869,G2.PL1!$C$10:$E$34,3,0)</f>
        <v>Oxaliplatin</v>
      </c>
      <c r="E869" s="17" t="str">
        <f>VLOOKUP($B869,G2.PL1!$C$10:$F$34,4,0)</f>
        <v>50mg/ 10ml</v>
      </c>
      <c r="F869" s="17" t="str">
        <f>VLOOKUP($B869,G2.PL1!$C$10:$AF$35,5,0)</f>
        <v>Tiêm truyền tĩnh mạch</v>
      </c>
      <c r="G869" s="17" t="str">
        <f>VLOOKUP($B869,G2.PL1!$C$10:$AF$35,6,0)</f>
        <v>Dung dịch tiêm truyền</v>
      </c>
      <c r="H869" s="17" t="str">
        <f>VLOOKUP($B869,G2.PL1!$C$10:$AF$35,7,0)</f>
        <v>Hộp 1 lọ 10ml</v>
      </c>
      <c r="I869" s="38" t="s">
        <v>13</v>
      </c>
      <c r="J869" s="17" t="str">
        <f>VLOOKUP($B869,G2.PL1!$C$10:$AF$35,9,0)</f>
        <v>24 tháng</v>
      </c>
      <c r="K869" s="17" t="str">
        <f>VLOOKUP($B869,G2.PL1!$C$10:$AF$35,10,0)</f>
        <v>VN-20417-17</v>
      </c>
      <c r="L869" s="17" t="str">
        <f>VLOOKUP($B869,G2.PL1!$C$10:$AF$35,11,0)</f>
        <v>Fresenius Kabi Oncology Limited</v>
      </c>
      <c r="M869" s="17" t="str">
        <f>VLOOKUP($B869,G2.PL1!$C$10:$AF$35,12,0)</f>
        <v>Ấn Độ</v>
      </c>
      <c r="N869" s="17" t="str">
        <f>VLOOKUP($B869,G2.PL1!$C$10:$AF$35,13,0)</f>
        <v>Lọ</v>
      </c>
      <c r="O869" s="39">
        <v>70</v>
      </c>
      <c r="P869" s="39">
        <v>70</v>
      </c>
      <c r="Q869" s="39">
        <v>70</v>
      </c>
      <c r="R869" s="39">
        <v>70</v>
      </c>
      <c r="S869" s="40">
        <v>280</v>
      </c>
      <c r="T869" s="19">
        <f>VLOOKUP($B869,G2.PL1!$C$10:$AF$35,17,0)</f>
        <v>260000</v>
      </c>
      <c r="U869" s="18">
        <f t="shared" si="26"/>
        <v>72800000</v>
      </c>
      <c r="V869" s="19" t="str">
        <f>VLOOKUP($B869,G2.PL1!$C$10:$AF$35,30,0)</f>
        <v>Công ty Cổ phần Dược liệu Trung ương 2</v>
      </c>
      <c r="W869" s="17" t="s">
        <v>355</v>
      </c>
      <c r="X869" s="56" t="s">
        <v>219</v>
      </c>
      <c r="Y869" s="41" t="s">
        <v>356</v>
      </c>
      <c r="Z869" s="16"/>
      <c r="AA869" s="21" t="e">
        <f>VLOOKUP(W869,#REF!,2,0)</f>
        <v>#REF!</v>
      </c>
      <c r="AB869" s="16"/>
    </row>
    <row r="870" spans="1:28" ht="36">
      <c r="A870" s="38">
        <v>17</v>
      </c>
      <c r="B870" s="38" t="s">
        <v>27</v>
      </c>
      <c r="C870" s="17" t="str">
        <f>VLOOKUP(B870,G2.PL1!$C$10:$D$34,2,0)</f>
        <v>Oxitan 50mg/10ml</v>
      </c>
      <c r="D870" s="17" t="str">
        <f>VLOOKUP($B870,G2.PL1!$C$10:$E$34,3,0)</f>
        <v>Oxaliplatin</v>
      </c>
      <c r="E870" s="17" t="str">
        <f>VLOOKUP($B870,G2.PL1!$C$10:$F$34,4,0)</f>
        <v>50mg/ 10ml</v>
      </c>
      <c r="F870" s="17" t="str">
        <f>VLOOKUP($B870,G2.PL1!$C$10:$AF$35,5,0)</f>
        <v>Tiêm truyền tĩnh mạch</v>
      </c>
      <c r="G870" s="17" t="str">
        <f>VLOOKUP($B870,G2.PL1!$C$10:$AF$35,6,0)</f>
        <v>Dung dịch tiêm truyền</v>
      </c>
      <c r="H870" s="17" t="str">
        <f>VLOOKUP($B870,G2.PL1!$C$10:$AF$35,7,0)</f>
        <v>Hộp 1 lọ 10ml</v>
      </c>
      <c r="I870" s="38" t="s">
        <v>13</v>
      </c>
      <c r="J870" s="17" t="str">
        <f>VLOOKUP($B870,G2.PL1!$C$10:$AF$35,9,0)</f>
        <v>24 tháng</v>
      </c>
      <c r="K870" s="17" t="str">
        <f>VLOOKUP($B870,G2.PL1!$C$10:$AF$35,10,0)</f>
        <v>VN-20417-17</v>
      </c>
      <c r="L870" s="17" t="str">
        <f>VLOOKUP($B870,G2.PL1!$C$10:$AF$35,11,0)</f>
        <v>Fresenius Kabi Oncology Limited</v>
      </c>
      <c r="M870" s="17" t="str">
        <f>VLOOKUP($B870,G2.PL1!$C$10:$AF$35,12,0)</f>
        <v>Ấn Độ</v>
      </c>
      <c r="N870" s="17" t="str">
        <f>VLOOKUP($B870,G2.PL1!$C$10:$AF$35,13,0)</f>
        <v>Lọ</v>
      </c>
      <c r="O870" s="39">
        <v>1</v>
      </c>
      <c r="P870" s="39">
        <v>1</v>
      </c>
      <c r="Q870" s="39">
        <v>2</v>
      </c>
      <c r="R870" s="39">
        <v>2</v>
      </c>
      <c r="S870" s="40">
        <v>6</v>
      </c>
      <c r="T870" s="19">
        <f>VLOOKUP($B870,G2.PL1!$C$10:$AF$35,17,0)</f>
        <v>260000</v>
      </c>
      <c r="U870" s="18">
        <f t="shared" si="26"/>
        <v>1560000</v>
      </c>
      <c r="V870" s="19" t="str">
        <f>VLOOKUP($B870,G2.PL1!$C$10:$AF$35,30,0)</f>
        <v>Công ty Cổ phần Dược liệu Trung ương 2</v>
      </c>
      <c r="W870" s="17" t="s">
        <v>396</v>
      </c>
      <c r="X870" s="56" t="s">
        <v>237</v>
      </c>
      <c r="Y870" s="41" t="s">
        <v>397</v>
      </c>
      <c r="Z870" s="16"/>
      <c r="AA870" s="21" t="e">
        <f>VLOOKUP(W870,#REF!,2,0)</f>
        <v>#REF!</v>
      </c>
      <c r="AB870" s="16"/>
    </row>
    <row r="871" spans="1:28" ht="36">
      <c r="A871" s="38">
        <v>17</v>
      </c>
      <c r="B871" s="38" t="s">
        <v>27</v>
      </c>
      <c r="C871" s="17" t="str">
        <f>VLOOKUP(B871,G2.PL1!$C$10:$D$34,2,0)</f>
        <v>Oxitan 50mg/10ml</v>
      </c>
      <c r="D871" s="17" t="str">
        <f>VLOOKUP($B871,G2.PL1!$C$10:$E$34,3,0)</f>
        <v>Oxaliplatin</v>
      </c>
      <c r="E871" s="17" t="str">
        <f>VLOOKUP($B871,G2.PL1!$C$10:$F$34,4,0)</f>
        <v>50mg/ 10ml</v>
      </c>
      <c r="F871" s="17" t="str">
        <f>VLOOKUP($B871,G2.PL1!$C$10:$AF$35,5,0)</f>
        <v>Tiêm truyền tĩnh mạch</v>
      </c>
      <c r="G871" s="17" t="str">
        <f>VLOOKUP($B871,G2.PL1!$C$10:$AF$35,6,0)</f>
        <v>Dung dịch tiêm truyền</v>
      </c>
      <c r="H871" s="17" t="str">
        <f>VLOOKUP($B871,G2.PL1!$C$10:$AF$35,7,0)</f>
        <v>Hộp 1 lọ 10ml</v>
      </c>
      <c r="I871" s="38" t="s">
        <v>13</v>
      </c>
      <c r="J871" s="17" t="str">
        <f>VLOOKUP($B871,G2.PL1!$C$10:$AF$35,9,0)</f>
        <v>24 tháng</v>
      </c>
      <c r="K871" s="17" t="str">
        <f>VLOOKUP($B871,G2.PL1!$C$10:$AF$35,10,0)</f>
        <v>VN-20417-17</v>
      </c>
      <c r="L871" s="17" t="str">
        <f>VLOOKUP($B871,G2.PL1!$C$10:$AF$35,11,0)</f>
        <v>Fresenius Kabi Oncology Limited</v>
      </c>
      <c r="M871" s="17" t="str">
        <f>VLOOKUP($B871,G2.PL1!$C$10:$AF$35,12,0)</f>
        <v>Ấn Độ</v>
      </c>
      <c r="N871" s="17" t="str">
        <f>VLOOKUP($B871,G2.PL1!$C$10:$AF$35,13,0)</f>
        <v>Lọ</v>
      </c>
      <c r="O871" s="39">
        <v>17</v>
      </c>
      <c r="P871" s="39">
        <v>17</v>
      </c>
      <c r="Q871" s="39">
        <v>17</v>
      </c>
      <c r="R871" s="39">
        <v>17</v>
      </c>
      <c r="S871" s="40">
        <v>68</v>
      </c>
      <c r="T871" s="19">
        <f>VLOOKUP($B871,G2.PL1!$C$10:$AF$35,17,0)</f>
        <v>260000</v>
      </c>
      <c r="U871" s="18">
        <f t="shared" si="26"/>
        <v>17680000</v>
      </c>
      <c r="V871" s="19" t="str">
        <f>VLOOKUP($B871,G2.PL1!$C$10:$AF$35,30,0)</f>
        <v>Công ty Cổ phần Dược liệu Trung ương 2</v>
      </c>
      <c r="W871" s="17" t="s">
        <v>248</v>
      </c>
      <c r="X871" s="56" t="s">
        <v>246</v>
      </c>
      <c r="Y871" s="41" t="s">
        <v>249</v>
      </c>
      <c r="Z871" s="16"/>
      <c r="AA871" s="21" t="e">
        <f>VLOOKUP(W871,#REF!,2,0)</f>
        <v>#REF!</v>
      </c>
      <c r="AB871" s="16"/>
    </row>
    <row r="872" spans="1:28" ht="36">
      <c r="A872" s="38">
        <v>17</v>
      </c>
      <c r="B872" s="38" t="s">
        <v>27</v>
      </c>
      <c r="C872" s="17" t="str">
        <f>VLOOKUP(B872,G2.PL1!$C$10:$D$34,2,0)</f>
        <v>Oxitan 50mg/10ml</v>
      </c>
      <c r="D872" s="17" t="str">
        <f>VLOOKUP($B872,G2.PL1!$C$10:$E$34,3,0)</f>
        <v>Oxaliplatin</v>
      </c>
      <c r="E872" s="17" t="str">
        <f>VLOOKUP($B872,G2.PL1!$C$10:$F$34,4,0)</f>
        <v>50mg/ 10ml</v>
      </c>
      <c r="F872" s="17" t="str">
        <f>VLOOKUP($B872,G2.PL1!$C$10:$AF$35,5,0)</f>
        <v>Tiêm truyền tĩnh mạch</v>
      </c>
      <c r="G872" s="17" t="str">
        <f>VLOOKUP($B872,G2.PL1!$C$10:$AF$35,6,0)</f>
        <v>Dung dịch tiêm truyền</v>
      </c>
      <c r="H872" s="17" t="str">
        <f>VLOOKUP($B872,G2.PL1!$C$10:$AF$35,7,0)</f>
        <v>Hộp 1 lọ 10ml</v>
      </c>
      <c r="I872" s="38" t="s">
        <v>13</v>
      </c>
      <c r="J872" s="17" t="str">
        <f>VLOOKUP($B872,G2.PL1!$C$10:$AF$35,9,0)</f>
        <v>24 tháng</v>
      </c>
      <c r="K872" s="17" t="str">
        <f>VLOOKUP($B872,G2.PL1!$C$10:$AF$35,10,0)</f>
        <v>VN-20417-17</v>
      </c>
      <c r="L872" s="17" t="str">
        <f>VLOOKUP($B872,G2.PL1!$C$10:$AF$35,11,0)</f>
        <v>Fresenius Kabi Oncology Limited</v>
      </c>
      <c r="M872" s="17" t="str">
        <f>VLOOKUP($B872,G2.PL1!$C$10:$AF$35,12,0)</f>
        <v>Ấn Độ</v>
      </c>
      <c r="N872" s="17" t="str">
        <f>VLOOKUP($B872,G2.PL1!$C$10:$AF$35,13,0)</f>
        <v>Lọ</v>
      </c>
      <c r="O872" s="39">
        <v>54</v>
      </c>
      <c r="P872" s="39">
        <v>54</v>
      </c>
      <c r="Q872" s="39">
        <v>54</v>
      </c>
      <c r="R872" s="39">
        <v>54</v>
      </c>
      <c r="S872" s="40">
        <v>216</v>
      </c>
      <c r="T872" s="19">
        <f>VLOOKUP($B872,G2.PL1!$C$10:$AF$35,17,0)</f>
        <v>260000</v>
      </c>
      <c r="U872" s="18">
        <f t="shared" si="26"/>
        <v>56160000</v>
      </c>
      <c r="V872" s="19" t="str">
        <f>VLOOKUP($B872,G2.PL1!$C$10:$AF$35,30,0)</f>
        <v>Công ty Cổ phần Dược liệu Trung ương 2</v>
      </c>
      <c r="W872" s="17" t="s">
        <v>254</v>
      </c>
      <c r="X872" s="56" t="s">
        <v>246</v>
      </c>
      <c r="Y872" s="41" t="s">
        <v>255</v>
      </c>
      <c r="Z872" s="16"/>
      <c r="AA872" s="21" t="e">
        <f>VLOOKUP(W872,#REF!,2,0)</f>
        <v>#REF!</v>
      </c>
      <c r="AB872" s="16"/>
    </row>
    <row r="873" spans="1:28" ht="36">
      <c r="A873" s="38">
        <v>17</v>
      </c>
      <c r="B873" s="38" t="s">
        <v>27</v>
      </c>
      <c r="C873" s="17" t="str">
        <f>VLOOKUP(B873,G2.PL1!$C$10:$D$34,2,0)</f>
        <v>Oxitan 50mg/10ml</v>
      </c>
      <c r="D873" s="17" t="str">
        <f>VLOOKUP($B873,G2.PL1!$C$10:$E$34,3,0)</f>
        <v>Oxaliplatin</v>
      </c>
      <c r="E873" s="17" t="str">
        <f>VLOOKUP($B873,G2.PL1!$C$10:$F$34,4,0)</f>
        <v>50mg/ 10ml</v>
      </c>
      <c r="F873" s="17" t="str">
        <f>VLOOKUP($B873,G2.PL1!$C$10:$AF$35,5,0)</f>
        <v>Tiêm truyền tĩnh mạch</v>
      </c>
      <c r="G873" s="17" t="str">
        <f>VLOOKUP($B873,G2.PL1!$C$10:$AF$35,6,0)</f>
        <v>Dung dịch tiêm truyền</v>
      </c>
      <c r="H873" s="17" t="str">
        <f>VLOOKUP($B873,G2.PL1!$C$10:$AF$35,7,0)</f>
        <v>Hộp 1 lọ 10ml</v>
      </c>
      <c r="I873" s="38" t="s">
        <v>13</v>
      </c>
      <c r="J873" s="17" t="str">
        <f>VLOOKUP($B873,G2.PL1!$C$10:$AF$35,9,0)</f>
        <v>24 tháng</v>
      </c>
      <c r="K873" s="17" t="str">
        <f>VLOOKUP($B873,G2.PL1!$C$10:$AF$35,10,0)</f>
        <v>VN-20417-17</v>
      </c>
      <c r="L873" s="17" t="str">
        <f>VLOOKUP($B873,G2.PL1!$C$10:$AF$35,11,0)</f>
        <v>Fresenius Kabi Oncology Limited</v>
      </c>
      <c r="M873" s="17" t="str">
        <f>VLOOKUP($B873,G2.PL1!$C$10:$AF$35,12,0)</f>
        <v>Ấn Độ</v>
      </c>
      <c r="N873" s="17" t="str">
        <f>VLOOKUP($B873,G2.PL1!$C$10:$AF$35,13,0)</f>
        <v>Lọ</v>
      </c>
      <c r="O873" s="39">
        <v>35</v>
      </c>
      <c r="P873" s="39">
        <v>40</v>
      </c>
      <c r="Q873" s="39">
        <v>45</v>
      </c>
      <c r="R873" s="39">
        <v>50</v>
      </c>
      <c r="S873" s="40">
        <v>170</v>
      </c>
      <c r="T873" s="19">
        <f>VLOOKUP($B873,G2.PL1!$C$10:$AF$35,17,0)</f>
        <v>260000</v>
      </c>
      <c r="U873" s="18">
        <f t="shared" si="26"/>
        <v>44200000</v>
      </c>
      <c r="V873" s="19" t="str">
        <f>VLOOKUP($B873,G2.PL1!$C$10:$AF$35,30,0)</f>
        <v>Công ty Cổ phần Dược liệu Trung ương 2</v>
      </c>
      <c r="W873" s="17" t="s">
        <v>365</v>
      </c>
      <c r="X873" s="56" t="s">
        <v>264</v>
      </c>
      <c r="Y873" s="41" t="s">
        <v>366</v>
      </c>
      <c r="Z873" s="16"/>
      <c r="AA873" s="21" t="e">
        <f>VLOOKUP(W873,#REF!,2,0)</f>
        <v>#REF!</v>
      </c>
      <c r="AB873" s="16"/>
    </row>
    <row r="874" spans="1:28" ht="36">
      <c r="A874" s="38">
        <v>17</v>
      </c>
      <c r="B874" s="38" t="s">
        <v>27</v>
      </c>
      <c r="C874" s="17" t="str">
        <f>VLOOKUP(B874,G2.PL1!$C$10:$D$34,2,0)</f>
        <v>Oxitan 50mg/10ml</v>
      </c>
      <c r="D874" s="17" t="str">
        <f>VLOOKUP($B874,G2.PL1!$C$10:$E$34,3,0)</f>
        <v>Oxaliplatin</v>
      </c>
      <c r="E874" s="17" t="str">
        <f>VLOOKUP($B874,G2.PL1!$C$10:$F$34,4,0)</f>
        <v>50mg/ 10ml</v>
      </c>
      <c r="F874" s="17" t="str">
        <f>VLOOKUP($B874,G2.PL1!$C$10:$AF$35,5,0)</f>
        <v>Tiêm truyền tĩnh mạch</v>
      </c>
      <c r="G874" s="17" t="str">
        <f>VLOOKUP($B874,G2.PL1!$C$10:$AF$35,6,0)</f>
        <v>Dung dịch tiêm truyền</v>
      </c>
      <c r="H874" s="17" t="str">
        <f>VLOOKUP($B874,G2.PL1!$C$10:$AF$35,7,0)</f>
        <v>Hộp 1 lọ 10ml</v>
      </c>
      <c r="I874" s="38" t="s">
        <v>13</v>
      </c>
      <c r="J874" s="17" t="str">
        <f>VLOOKUP($B874,G2.PL1!$C$10:$AF$35,9,0)</f>
        <v>24 tháng</v>
      </c>
      <c r="K874" s="17" t="str">
        <f>VLOOKUP($B874,G2.PL1!$C$10:$AF$35,10,0)</f>
        <v>VN-20417-17</v>
      </c>
      <c r="L874" s="17" t="str">
        <f>VLOOKUP($B874,G2.PL1!$C$10:$AF$35,11,0)</f>
        <v>Fresenius Kabi Oncology Limited</v>
      </c>
      <c r="M874" s="17" t="str">
        <f>VLOOKUP($B874,G2.PL1!$C$10:$AF$35,12,0)</f>
        <v>Ấn Độ</v>
      </c>
      <c r="N874" s="17" t="str">
        <f>VLOOKUP($B874,G2.PL1!$C$10:$AF$35,13,0)</f>
        <v>Lọ</v>
      </c>
      <c r="O874" s="39">
        <v>30</v>
      </c>
      <c r="P874" s="39">
        <v>30</v>
      </c>
      <c r="Q874" s="39">
        <v>30</v>
      </c>
      <c r="R874" s="39">
        <v>30</v>
      </c>
      <c r="S874" s="40">
        <v>120</v>
      </c>
      <c r="T874" s="19">
        <f>VLOOKUP($B874,G2.PL1!$C$10:$AF$35,17,0)</f>
        <v>260000</v>
      </c>
      <c r="U874" s="18">
        <f t="shared" si="26"/>
        <v>31200000</v>
      </c>
      <c r="V874" s="19" t="str">
        <f>VLOOKUP($B874,G2.PL1!$C$10:$AF$35,30,0)</f>
        <v>Công ty Cổ phần Dược liệu Trung ương 2</v>
      </c>
      <c r="W874" s="17" t="s">
        <v>400</v>
      </c>
      <c r="X874" s="56" t="s">
        <v>267</v>
      </c>
      <c r="Y874" s="41" t="s">
        <v>401</v>
      </c>
      <c r="Z874" s="16"/>
      <c r="AA874" s="21" t="e">
        <f>VLOOKUP(W874,#REF!,2,0)</f>
        <v>#REF!</v>
      </c>
      <c r="AB874" s="16"/>
    </row>
    <row r="875" spans="1:28" ht="36">
      <c r="A875" s="38">
        <v>17</v>
      </c>
      <c r="B875" s="38" t="s">
        <v>27</v>
      </c>
      <c r="C875" s="17" t="str">
        <f>VLOOKUP(B875,G2.PL1!$C$10:$D$34,2,0)</f>
        <v>Oxitan 50mg/10ml</v>
      </c>
      <c r="D875" s="17" t="str">
        <f>VLOOKUP($B875,G2.PL1!$C$10:$E$34,3,0)</f>
        <v>Oxaliplatin</v>
      </c>
      <c r="E875" s="17" t="str">
        <f>VLOOKUP($B875,G2.PL1!$C$10:$F$34,4,0)</f>
        <v>50mg/ 10ml</v>
      </c>
      <c r="F875" s="17" t="str">
        <f>VLOOKUP($B875,G2.PL1!$C$10:$AF$35,5,0)</f>
        <v>Tiêm truyền tĩnh mạch</v>
      </c>
      <c r="G875" s="17" t="str">
        <f>VLOOKUP($B875,G2.PL1!$C$10:$AF$35,6,0)</f>
        <v>Dung dịch tiêm truyền</v>
      </c>
      <c r="H875" s="17" t="str">
        <f>VLOOKUP($B875,G2.PL1!$C$10:$AF$35,7,0)</f>
        <v>Hộp 1 lọ 10ml</v>
      </c>
      <c r="I875" s="38" t="s">
        <v>13</v>
      </c>
      <c r="J875" s="17" t="str">
        <f>VLOOKUP($B875,G2.PL1!$C$10:$AF$35,9,0)</f>
        <v>24 tháng</v>
      </c>
      <c r="K875" s="17" t="str">
        <f>VLOOKUP($B875,G2.PL1!$C$10:$AF$35,10,0)</f>
        <v>VN-20417-17</v>
      </c>
      <c r="L875" s="17" t="str">
        <f>VLOOKUP($B875,G2.PL1!$C$10:$AF$35,11,0)</f>
        <v>Fresenius Kabi Oncology Limited</v>
      </c>
      <c r="M875" s="17" t="str">
        <f>VLOOKUP($B875,G2.PL1!$C$10:$AF$35,12,0)</f>
        <v>Ấn Độ</v>
      </c>
      <c r="N875" s="17" t="str">
        <f>VLOOKUP($B875,G2.PL1!$C$10:$AF$35,13,0)</f>
        <v>Lọ</v>
      </c>
      <c r="O875" s="39">
        <v>350</v>
      </c>
      <c r="P875" s="39">
        <v>350</v>
      </c>
      <c r="Q875" s="39">
        <v>350</v>
      </c>
      <c r="R875" s="39">
        <v>350</v>
      </c>
      <c r="S875" s="40">
        <v>1400</v>
      </c>
      <c r="T875" s="19">
        <f>VLOOKUP($B875,G2.PL1!$C$10:$AF$35,17,0)</f>
        <v>260000</v>
      </c>
      <c r="U875" s="18">
        <f t="shared" si="26"/>
        <v>364000000</v>
      </c>
      <c r="V875" s="19" t="str">
        <f>VLOOKUP($B875,G2.PL1!$C$10:$AF$35,30,0)</f>
        <v>Công ty Cổ phần Dược liệu Trung ương 2</v>
      </c>
      <c r="W875" s="17" t="s">
        <v>273</v>
      </c>
      <c r="X875" s="56" t="s">
        <v>267</v>
      </c>
      <c r="Y875" s="41">
        <v>38744</v>
      </c>
      <c r="Z875" s="16"/>
      <c r="AA875" s="21" t="e">
        <f>VLOOKUP(W875,#REF!,2,0)</f>
        <v>#REF!</v>
      </c>
      <c r="AB875" s="16"/>
    </row>
    <row r="876" spans="1:28" ht="36">
      <c r="A876" s="38">
        <v>17</v>
      </c>
      <c r="B876" s="38" t="s">
        <v>27</v>
      </c>
      <c r="C876" s="17" t="str">
        <f>VLOOKUP(B876,G2.PL1!$C$10:$D$34,2,0)</f>
        <v>Oxitan 50mg/10ml</v>
      </c>
      <c r="D876" s="17" t="str">
        <f>VLOOKUP($B876,G2.PL1!$C$10:$E$34,3,0)</f>
        <v>Oxaliplatin</v>
      </c>
      <c r="E876" s="17" t="str">
        <f>VLOOKUP($B876,G2.PL1!$C$10:$F$34,4,0)</f>
        <v>50mg/ 10ml</v>
      </c>
      <c r="F876" s="17" t="str">
        <f>VLOOKUP($B876,G2.PL1!$C$10:$AF$35,5,0)</f>
        <v>Tiêm truyền tĩnh mạch</v>
      </c>
      <c r="G876" s="17" t="str">
        <f>VLOOKUP($B876,G2.PL1!$C$10:$AF$35,6,0)</f>
        <v>Dung dịch tiêm truyền</v>
      </c>
      <c r="H876" s="17" t="str">
        <f>VLOOKUP($B876,G2.PL1!$C$10:$AF$35,7,0)</f>
        <v>Hộp 1 lọ 10ml</v>
      </c>
      <c r="I876" s="38" t="s">
        <v>13</v>
      </c>
      <c r="J876" s="17" t="str">
        <f>VLOOKUP($B876,G2.PL1!$C$10:$AF$35,9,0)</f>
        <v>24 tháng</v>
      </c>
      <c r="K876" s="17" t="str">
        <f>VLOOKUP($B876,G2.PL1!$C$10:$AF$35,10,0)</f>
        <v>VN-20417-17</v>
      </c>
      <c r="L876" s="17" t="str">
        <f>VLOOKUP($B876,G2.PL1!$C$10:$AF$35,11,0)</f>
        <v>Fresenius Kabi Oncology Limited</v>
      </c>
      <c r="M876" s="17" t="str">
        <f>VLOOKUP($B876,G2.PL1!$C$10:$AF$35,12,0)</f>
        <v>Ấn Độ</v>
      </c>
      <c r="N876" s="17" t="str">
        <f>VLOOKUP($B876,G2.PL1!$C$10:$AF$35,13,0)</f>
        <v>Lọ</v>
      </c>
      <c r="O876" s="39">
        <v>50</v>
      </c>
      <c r="P876" s="39">
        <v>50</v>
      </c>
      <c r="Q876" s="39">
        <v>50</v>
      </c>
      <c r="R876" s="39">
        <v>50</v>
      </c>
      <c r="S876" s="40">
        <v>200</v>
      </c>
      <c r="T876" s="19">
        <f>VLOOKUP($B876,G2.PL1!$C$10:$AF$35,17,0)</f>
        <v>260000</v>
      </c>
      <c r="U876" s="18">
        <f t="shared" si="26"/>
        <v>52000000</v>
      </c>
      <c r="V876" s="19" t="str">
        <f>VLOOKUP($B876,G2.PL1!$C$10:$AF$35,30,0)</f>
        <v>Công ty Cổ phần Dược liệu Trung ương 2</v>
      </c>
      <c r="W876" s="17" t="s">
        <v>309</v>
      </c>
      <c r="X876" s="56" t="s">
        <v>154</v>
      </c>
      <c r="Y876" s="41" t="s">
        <v>310</v>
      </c>
      <c r="Z876" s="16"/>
      <c r="AA876" s="21" t="e">
        <f>VLOOKUP(W876,#REF!,2,0)</f>
        <v>#REF!</v>
      </c>
      <c r="AB876" s="16"/>
    </row>
    <row r="877" spans="1:28" ht="36">
      <c r="A877" s="38">
        <v>17</v>
      </c>
      <c r="B877" s="38" t="s">
        <v>27</v>
      </c>
      <c r="C877" s="17" t="str">
        <f>VLOOKUP(B877,G2.PL1!$C$10:$D$34,2,0)</f>
        <v>Oxitan 50mg/10ml</v>
      </c>
      <c r="D877" s="17" t="str">
        <f>VLOOKUP($B877,G2.PL1!$C$10:$E$34,3,0)</f>
        <v>Oxaliplatin</v>
      </c>
      <c r="E877" s="17" t="str">
        <f>VLOOKUP($B877,G2.PL1!$C$10:$F$34,4,0)</f>
        <v>50mg/ 10ml</v>
      </c>
      <c r="F877" s="17" t="str">
        <f>VLOOKUP($B877,G2.PL1!$C$10:$AF$35,5,0)</f>
        <v>Tiêm truyền tĩnh mạch</v>
      </c>
      <c r="G877" s="17" t="str">
        <f>VLOOKUP($B877,G2.PL1!$C$10:$AF$35,6,0)</f>
        <v>Dung dịch tiêm truyền</v>
      </c>
      <c r="H877" s="17" t="str">
        <f>VLOOKUP($B877,G2.PL1!$C$10:$AF$35,7,0)</f>
        <v>Hộp 1 lọ 10ml</v>
      </c>
      <c r="I877" s="38" t="s">
        <v>13</v>
      </c>
      <c r="J877" s="17" t="str">
        <f>VLOOKUP($B877,G2.PL1!$C$10:$AF$35,9,0)</f>
        <v>24 tháng</v>
      </c>
      <c r="K877" s="17" t="str">
        <f>VLOOKUP($B877,G2.PL1!$C$10:$AF$35,10,0)</f>
        <v>VN-20417-17</v>
      </c>
      <c r="L877" s="17" t="str">
        <f>VLOOKUP($B877,G2.PL1!$C$10:$AF$35,11,0)</f>
        <v>Fresenius Kabi Oncology Limited</v>
      </c>
      <c r="M877" s="17" t="str">
        <f>VLOOKUP($B877,G2.PL1!$C$10:$AF$35,12,0)</f>
        <v>Ấn Độ</v>
      </c>
      <c r="N877" s="17" t="str">
        <f>VLOOKUP($B877,G2.PL1!$C$10:$AF$35,13,0)</f>
        <v>Lọ</v>
      </c>
      <c r="O877" s="39">
        <v>650</v>
      </c>
      <c r="P877" s="39">
        <v>650</v>
      </c>
      <c r="Q877" s="39">
        <v>650</v>
      </c>
      <c r="R877" s="39">
        <v>650</v>
      </c>
      <c r="S877" s="40">
        <v>2600</v>
      </c>
      <c r="T877" s="19">
        <f>VLOOKUP($B877,G2.PL1!$C$10:$AF$35,17,0)</f>
        <v>260000</v>
      </c>
      <c r="U877" s="18">
        <f t="shared" si="26"/>
        <v>676000000</v>
      </c>
      <c r="V877" s="19" t="str">
        <f>VLOOKUP($B877,G2.PL1!$C$10:$AF$35,30,0)</f>
        <v>Công ty Cổ phần Dược liệu Trung ương 2</v>
      </c>
      <c r="W877" s="17" t="s">
        <v>164</v>
      </c>
      <c r="X877" s="56" t="s">
        <v>154</v>
      </c>
      <c r="Y877" s="41" t="s">
        <v>165</v>
      </c>
      <c r="Z877" s="16"/>
      <c r="AA877" s="21" t="e">
        <f>VLOOKUP(W877,#REF!,2,0)</f>
        <v>#REF!</v>
      </c>
      <c r="AB877" s="16"/>
    </row>
    <row r="878" spans="1:28" s="14" customFormat="1" ht="36">
      <c r="A878" s="35">
        <v>17</v>
      </c>
      <c r="B878" s="35" t="s">
        <v>27</v>
      </c>
      <c r="C878" s="17" t="str">
        <f>VLOOKUP(B878,G2.PL1!$C$10:$D$34,2,0)</f>
        <v>Oxitan 50mg/10ml</v>
      </c>
      <c r="D878" s="17" t="str">
        <f>VLOOKUP($B878,G2.PL1!$C$10:$E$34,3,0)</f>
        <v>Oxaliplatin</v>
      </c>
      <c r="E878" s="17" t="str">
        <f>VLOOKUP($B878,G2.PL1!$C$10:$F$34,4,0)</f>
        <v>50mg/ 10ml</v>
      </c>
      <c r="F878" s="17" t="str">
        <f>VLOOKUP($B878,G2.PL1!$C$10:$AF$35,5,0)</f>
        <v>Tiêm truyền tĩnh mạch</v>
      </c>
      <c r="G878" s="17" t="str">
        <f>VLOOKUP($B878,G2.PL1!$C$10:$AF$35,6,0)</f>
        <v>Dung dịch tiêm truyền</v>
      </c>
      <c r="H878" s="17" t="str">
        <f>VLOOKUP($B878,G2.PL1!$C$10:$AF$35,7,0)</f>
        <v>Hộp 1 lọ 10ml</v>
      </c>
      <c r="I878" s="35" t="s">
        <v>13</v>
      </c>
      <c r="J878" s="17" t="str">
        <f>VLOOKUP($B878,G2.PL1!$C$10:$AF$35,9,0)</f>
        <v>24 tháng</v>
      </c>
      <c r="K878" s="17" t="str">
        <f>VLOOKUP($B878,G2.PL1!$C$10:$AF$35,10,0)</f>
        <v>VN-20417-17</v>
      </c>
      <c r="L878" s="17" t="str">
        <f>VLOOKUP($B878,G2.PL1!$C$10:$AF$35,11,0)</f>
        <v>Fresenius Kabi Oncology Limited</v>
      </c>
      <c r="M878" s="17" t="str">
        <f>VLOOKUP($B878,G2.PL1!$C$10:$AF$35,12,0)</f>
        <v>Ấn Độ</v>
      </c>
      <c r="N878" s="17" t="str">
        <f>VLOOKUP($B878,G2.PL1!$C$10:$AF$35,13,0)</f>
        <v>Lọ</v>
      </c>
      <c r="O878" s="42">
        <f>SUBTOTAL(9,O864:O877)</f>
        <v>1883</v>
      </c>
      <c r="P878" s="42">
        <f t="shared" ref="P878:S878" si="27">SUBTOTAL(9,P864:P877)</f>
        <v>1888</v>
      </c>
      <c r="Q878" s="42">
        <f t="shared" si="27"/>
        <v>1894</v>
      </c>
      <c r="R878" s="42">
        <f t="shared" si="27"/>
        <v>1899</v>
      </c>
      <c r="S878" s="42">
        <f t="shared" si="27"/>
        <v>7564</v>
      </c>
      <c r="T878" s="19">
        <f>VLOOKUP($B878,G2.PL1!$C$10:$AF$35,17,0)</f>
        <v>260000</v>
      </c>
      <c r="U878" s="58">
        <f t="shared" si="26"/>
        <v>1966640000</v>
      </c>
      <c r="V878" s="19" t="str">
        <f>VLOOKUP($B878,G2.PL1!$C$10:$AF$35,30,0)</f>
        <v>Công ty Cổ phần Dược liệu Trung ương 2</v>
      </c>
      <c r="W878" s="57"/>
      <c r="X878" s="36"/>
      <c r="Y878" s="35"/>
      <c r="Z878" s="43"/>
      <c r="AA878" s="21" t="e">
        <f>VLOOKUP(W878,#REF!,2,0)</f>
        <v>#REF!</v>
      </c>
      <c r="AB878" s="43"/>
    </row>
    <row r="879" spans="1:28" ht="36">
      <c r="A879" s="38">
        <v>18</v>
      </c>
      <c r="B879" s="38" t="s">
        <v>20</v>
      </c>
      <c r="C879" s="17" t="str">
        <f>VLOOKUP(B879,G2.PL1!$C$10:$D$34,2,0)</f>
        <v>Intaxel</v>
      </c>
      <c r="D879" s="17" t="str">
        <f>VLOOKUP($B879,G2.PL1!$C$10:$E$34,3,0)</f>
        <v>Paclitaxel</v>
      </c>
      <c r="E879" s="17" t="str">
        <f>VLOOKUP($B879,G2.PL1!$C$10:$F$34,4,0)</f>
        <v>30mg/5ml</v>
      </c>
      <c r="F879" s="17" t="str">
        <f>VLOOKUP($B879,G2.PL1!$C$10:$AF$35,5,0)</f>
        <v>Tiêm truyền tĩnh mạch</v>
      </c>
      <c r="G879" s="17" t="str">
        <f>VLOOKUP($B879,G2.PL1!$C$10:$AF$35,6,0)</f>
        <v>Dung dịch tiêm truyền</v>
      </c>
      <c r="H879" s="17" t="str">
        <f>VLOOKUP($B879,G2.PL1!$C$10:$AF$35,7,0)</f>
        <v>Hộp 1 lọ</v>
      </c>
      <c r="I879" s="38" t="s">
        <v>13</v>
      </c>
      <c r="J879" s="17" t="str">
        <f>VLOOKUP($B879,G2.PL1!$C$10:$AF$35,9,0)</f>
        <v>24 tháng</v>
      </c>
      <c r="K879" s="17" t="str">
        <f>VLOOKUP($B879,G2.PL1!$C$10:$AF$35,10,0)</f>
        <v>VN-21731-19</v>
      </c>
      <c r="L879" s="17" t="str">
        <f>VLOOKUP($B879,G2.PL1!$C$10:$AF$35,11,0)</f>
        <v>Fresenius Kabi Oncology Limited</v>
      </c>
      <c r="M879" s="17" t="str">
        <f>VLOOKUP($B879,G2.PL1!$C$10:$AF$35,12,0)</f>
        <v>Ấn Độ</v>
      </c>
      <c r="N879" s="17" t="str">
        <f>VLOOKUP($B879,G2.PL1!$C$10:$AF$35,13,0)</f>
        <v>Lọ</v>
      </c>
      <c r="O879" s="39">
        <v>36</v>
      </c>
      <c r="P879" s="39">
        <v>36</v>
      </c>
      <c r="Q879" s="39">
        <v>36</v>
      </c>
      <c r="R879" s="39">
        <v>36</v>
      </c>
      <c r="S879" s="40">
        <v>144</v>
      </c>
      <c r="T879" s="19">
        <f>VLOOKUP($B879,G2.PL1!$C$10:$AF$35,17,0)</f>
        <v>186089</v>
      </c>
      <c r="U879" s="18">
        <f t="shared" si="26"/>
        <v>26796816</v>
      </c>
      <c r="V879" s="19" t="str">
        <f>VLOOKUP($B879,G2.PL1!$C$10:$AF$35,30,0)</f>
        <v>Công ty TNHH Thương Mại và Dược phẩm Sang</v>
      </c>
      <c r="W879" s="17" t="s">
        <v>318</v>
      </c>
      <c r="X879" s="56" t="s">
        <v>312</v>
      </c>
      <c r="Y879" s="41" t="s">
        <v>319</v>
      </c>
      <c r="Z879" s="16"/>
      <c r="AA879" s="21" t="e">
        <f>VLOOKUP(W879,#REF!,2,0)</f>
        <v>#REF!</v>
      </c>
      <c r="AB879" s="16"/>
    </row>
    <row r="880" spans="1:28" ht="36">
      <c r="A880" s="38">
        <v>18</v>
      </c>
      <c r="B880" s="38" t="s">
        <v>20</v>
      </c>
      <c r="C880" s="17" t="str">
        <f>VLOOKUP(B880,G2.PL1!$C$10:$D$34,2,0)</f>
        <v>Intaxel</v>
      </c>
      <c r="D880" s="17" t="str">
        <f>VLOOKUP($B880,G2.PL1!$C$10:$E$34,3,0)</f>
        <v>Paclitaxel</v>
      </c>
      <c r="E880" s="17" t="str">
        <f>VLOOKUP($B880,G2.PL1!$C$10:$F$34,4,0)</f>
        <v>30mg/5ml</v>
      </c>
      <c r="F880" s="17" t="str">
        <f>VLOOKUP($B880,G2.PL1!$C$10:$AF$35,5,0)</f>
        <v>Tiêm truyền tĩnh mạch</v>
      </c>
      <c r="G880" s="17" t="str">
        <f>VLOOKUP($B880,G2.PL1!$C$10:$AF$35,6,0)</f>
        <v>Dung dịch tiêm truyền</v>
      </c>
      <c r="H880" s="17" t="str">
        <f>VLOOKUP($B880,G2.PL1!$C$10:$AF$35,7,0)</f>
        <v>Hộp 1 lọ</v>
      </c>
      <c r="I880" s="38" t="s">
        <v>13</v>
      </c>
      <c r="J880" s="17" t="str">
        <f>VLOOKUP($B880,G2.PL1!$C$10:$AF$35,9,0)</f>
        <v>24 tháng</v>
      </c>
      <c r="K880" s="17" t="str">
        <f>VLOOKUP($B880,G2.PL1!$C$10:$AF$35,10,0)</f>
        <v>VN-21731-19</v>
      </c>
      <c r="L880" s="17" t="str">
        <f>VLOOKUP($B880,G2.PL1!$C$10:$AF$35,11,0)</f>
        <v>Fresenius Kabi Oncology Limited</v>
      </c>
      <c r="M880" s="17" t="str">
        <f>VLOOKUP($B880,G2.PL1!$C$10:$AF$35,12,0)</f>
        <v>Ấn Độ</v>
      </c>
      <c r="N880" s="17" t="str">
        <f>VLOOKUP($B880,G2.PL1!$C$10:$AF$35,13,0)</f>
        <v>Lọ</v>
      </c>
      <c r="O880" s="39">
        <v>65</v>
      </c>
      <c r="P880" s="39">
        <v>65</v>
      </c>
      <c r="Q880" s="39">
        <v>65</v>
      </c>
      <c r="R880" s="39">
        <v>65</v>
      </c>
      <c r="S880" s="40">
        <v>260</v>
      </c>
      <c r="T880" s="19">
        <f>VLOOKUP($B880,G2.PL1!$C$10:$AF$35,17,0)</f>
        <v>186089</v>
      </c>
      <c r="U880" s="18">
        <f t="shared" si="26"/>
        <v>48383140</v>
      </c>
      <c r="V880" s="19" t="str">
        <f>VLOOKUP($B880,G2.PL1!$C$10:$AF$35,30,0)</f>
        <v>Công ty TNHH Thương Mại và Dược phẩm Sang</v>
      </c>
      <c r="W880" s="17" t="s">
        <v>332</v>
      </c>
      <c r="X880" s="56" t="s">
        <v>312</v>
      </c>
      <c r="Y880" s="41" t="s">
        <v>334</v>
      </c>
      <c r="Z880" s="16"/>
      <c r="AA880" s="21" t="e">
        <f>VLOOKUP(W880,#REF!,2,0)</f>
        <v>#REF!</v>
      </c>
      <c r="AB880" s="16"/>
    </row>
    <row r="881" spans="1:28" ht="36">
      <c r="A881" s="38">
        <v>18</v>
      </c>
      <c r="B881" s="38" t="s">
        <v>20</v>
      </c>
      <c r="C881" s="17" t="str">
        <f>VLOOKUP(B881,G2.PL1!$C$10:$D$34,2,0)</f>
        <v>Intaxel</v>
      </c>
      <c r="D881" s="17" t="str">
        <f>VLOOKUP($B881,G2.PL1!$C$10:$E$34,3,0)</f>
        <v>Paclitaxel</v>
      </c>
      <c r="E881" s="17" t="str">
        <f>VLOOKUP($B881,G2.PL1!$C$10:$F$34,4,0)</f>
        <v>30mg/5ml</v>
      </c>
      <c r="F881" s="17" t="str">
        <f>VLOOKUP($B881,G2.PL1!$C$10:$AF$35,5,0)</f>
        <v>Tiêm truyền tĩnh mạch</v>
      </c>
      <c r="G881" s="17" t="str">
        <f>VLOOKUP($B881,G2.PL1!$C$10:$AF$35,6,0)</f>
        <v>Dung dịch tiêm truyền</v>
      </c>
      <c r="H881" s="17" t="str">
        <f>VLOOKUP($B881,G2.PL1!$C$10:$AF$35,7,0)</f>
        <v>Hộp 1 lọ</v>
      </c>
      <c r="I881" s="38" t="s">
        <v>13</v>
      </c>
      <c r="J881" s="17" t="str">
        <f>VLOOKUP($B881,G2.PL1!$C$10:$AF$35,9,0)</f>
        <v>24 tháng</v>
      </c>
      <c r="K881" s="17" t="str">
        <f>VLOOKUP($B881,G2.PL1!$C$10:$AF$35,10,0)</f>
        <v>VN-21731-19</v>
      </c>
      <c r="L881" s="17" t="str">
        <f>VLOOKUP($B881,G2.PL1!$C$10:$AF$35,11,0)</f>
        <v>Fresenius Kabi Oncology Limited</v>
      </c>
      <c r="M881" s="17" t="str">
        <f>VLOOKUP($B881,G2.PL1!$C$10:$AF$35,12,0)</f>
        <v>Ấn Độ</v>
      </c>
      <c r="N881" s="17" t="str">
        <f>VLOOKUP($B881,G2.PL1!$C$10:$AF$35,13,0)</f>
        <v>Lọ</v>
      </c>
      <c r="O881" s="39">
        <v>60</v>
      </c>
      <c r="P881" s="39">
        <v>60</v>
      </c>
      <c r="Q881" s="39">
        <v>60</v>
      </c>
      <c r="R881" s="39">
        <v>60</v>
      </c>
      <c r="S881" s="40">
        <v>240</v>
      </c>
      <c r="T881" s="19">
        <f>VLOOKUP($B881,G2.PL1!$C$10:$AF$35,17,0)</f>
        <v>186089</v>
      </c>
      <c r="U881" s="18">
        <f t="shared" si="26"/>
        <v>44661360</v>
      </c>
      <c r="V881" s="19" t="str">
        <f>VLOOKUP($B881,G2.PL1!$C$10:$AF$35,30,0)</f>
        <v>Công ty TNHH Thương Mại và Dược phẩm Sang</v>
      </c>
      <c r="W881" s="17" t="s">
        <v>170</v>
      </c>
      <c r="X881" s="56" t="s">
        <v>171</v>
      </c>
      <c r="Y881" s="41" t="s">
        <v>172</v>
      </c>
      <c r="Z881" s="16"/>
      <c r="AA881" s="21" t="e">
        <f>VLOOKUP(W881,#REF!,2,0)</f>
        <v>#REF!</v>
      </c>
      <c r="AB881" s="16"/>
    </row>
    <row r="882" spans="1:28" ht="36">
      <c r="A882" s="38">
        <v>18</v>
      </c>
      <c r="B882" s="38" t="s">
        <v>20</v>
      </c>
      <c r="C882" s="17" t="str">
        <f>VLOOKUP(B882,G2.PL1!$C$10:$D$34,2,0)</f>
        <v>Intaxel</v>
      </c>
      <c r="D882" s="17" t="str">
        <f>VLOOKUP($B882,G2.PL1!$C$10:$E$34,3,0)</f>
        <v>Paclitaxel</v>
      </c>
      <c r="E882" s="17" t="str">
        <f>VLOOKUP($B882,G2.PL1!$C$10:$F$34,4,0)</f>
        <v>30mg/5ml</v>
      </c>
      <c r="F882" s="17" t="str">
        <f>VLOOKUP($B882,G2.PL1!$C$10:$AF$35,5,0)</f>
        <v>Tiêm truyền tĩnh mạch</v>
      </c>
      <c r="G882" s="17" t="str">
        <f>VLOOKUP($B882,G2.PL1!$C$10:$AF$35,6,0)</f>
        <v>Dung dịch tiêm truyền</v>
      </c>
      <c r="H882" s="17" t="str">
        <f>VLOOKUP($B882,G2.PL1!$C$10:$AF$35,7,0)</f>
        <v>Hộp 1 lọ</v>
      </c>
      <c r="I882" s="38" t="s">
        <v>13</v>
      </c>
      <c r="J882" s="17" t="str">
        <f>VLOOKUP($B882,G2.PL1!$C$10:$AF$35,9,0)</f>
        <v>24 tháng</v>
      </c>
      <c r="K882" s="17" t="str">
        <f>VLOOKUP($B882,G2.PL1!$C$10:$AF$35,10,0)</f>
        <v>VN-21731-19</v>
      </c>
      <c r="L882" s="17" t="str">
        <f>VLOOKUP($B882,G2.PL1!$C$10:$AF$35,11,0)</f>
        <v>Fresenius Kabi Oncology Limited</v>
      </c>
      <c r="M882" s="17" t="str">
        <f>VLOOKUP($B882,G2.PL1!$C$10:$AF$35,12,0)</f>
        <v>Ấn Độ</v>
      </c>
      <c r="N882" s="17" t="str">
        <f>VLOOKUP($B882,G2.PL1!$C$10:$AF$35,13,0)</f>
        <v>Lọ</v>
      </c>
      <c r="O882" s="39">
        <v>3</v>
      </c>
      <c r="P882" s="39">
        <v>4</v>
      </c>
      <c r="Q882" s="39">
        <v>4</v>
      </c>
      <c r="R882" s="39">
        <v>4</v>
      </c>
      <c r="S882" s="40">
        <v>15</v>
      </c>
      <c r="T882" s="19">
        <f>VLOOKUP($B882,G2.PL1!$C$10:$AF$35,17,0)</f>
        <v>186089</v>
      </c>
      <c r="U882" s="18">
        <f t="shared" si="26"/>
        <v>2791335</v>
      </c>
      <c r="V882" s="19" t="str">
        <f>VLOOKUP($B882,G2.PL1!$C$10:$AF$35,30,0)</f>
        <v>Công ty TNHH Thương Mại và Dược phẩm Sang</v>
      </c>
      <c r="W882" s="17" t="s">
        <v>504</v>
      </c>
      <c r="X882" s="56" t="s">
        <v>219</v>
      </c>
      <c r="Y882" s="41" t="s">
        <v>505</v>
      </c>
      <c r="Z882" s="16"/>
      <c r="AA882" s="21" t="e">
        <f>VLOOKUP(W882,#REF!,2,0)</f>
        <v>#REF!</v>
      </c>
      <c r="AB882" s="16"/>
    </row>
    <row r="883" spans="1:28" ht="36">
      <c r="A883" s="38">
        <v>18</v>
      </c>
      <c r="B883" s="38" t="s">
        <v>20</v>
      </c>
      <c r="C883" s="17" t="str">
        <f>VLOOKUP(B883,G2.PL1!$C$10:$D$34,2,0)</f>
        <v>Intaxel</v>
      </c>
      <c r="D883" s="17" t="str">
        <f>VLOOKUP($B883,G2.PL1!$C$10:$E$34,3,0)</f>
        <v>Paclitaxel</v>
      </c>
      <c r="E883" s="17" t="str">
        <f>VLOOKUP($B883,G2.PL1!$C$10:$F$34,4,0)</f>
        <v>30mg/5ml</v>
      </c>
      <c r="F883" s="17" t="str">
        <f>VLOOKUP($B883,G2.PL1!$C$10:$AF$35,5,0)</f>
        <v>Tiêm truyền tĩnh mạch</v>
      </c>
      <c r="G883" s="17" t="str">
        <f>VLOOKUP($B883,G2.PL1!$C$10:$AF$35,6,0)</f>
        <v>Dung dịch tiêm truyền</v>
      </c>
      <c r="H883" s="17" t="str">
        <f>VLOOKUP($B883,G2.PL1!$C$10:$AF$35,7,0)</f>
        <v>Hộp 1 lọ</v>
      </c>
      <c r="I883" s="38" t="s">
        <v>13</v>
      </c>
      <c r="J883" s="17" t="str">
        <f>VLOOKUP($B883,G2.PL1!$C$10:$AF$35,9,0)</f>
        <v>24 tháng</v>
      </c>
      <c r="K883" s="17" t="str">
        <f>VLOOKUP($B883,G2.PL1!$C$10:$AF$35,10,0)</f>
        <v>VN-21731-19</v>
      </c>
      <c r="L883" s="17" t="str">
        <f>VLOOKUP($B883,G2.PL1!$C$10:$AF$35,11,0)</f>
        <v>Fresenius Kabi Oncology Limited</v>
      </c>
      <c r="M883" s="17" t="str">
        <f>VLOOKUP($B883,G2.PL1!$C$10:$AF$35,12,0)</f>
        <v>Ấn Độ</v>
      </c>
      <c r="N883" s="17" t="str">
        <f>VLOOKUP($B883,G2.PL1!$C$10:$AF$35,13,0)</f>
        <v>Lọ</v>
      </c>
      <c r="O883" s="39">
        <v>65</v>
      </c>
      <c r="P883" s="39">
        <v>65</v>
      </c>
      <c r="Q883" s="39">
        <v>65</v>
      </c>
      <c r="R883" s="39">
        <v>65</v>
      </c>
      <c r="S883" s="40">
        <v>260</v>
      </c>
      <c r="T883" s="19">
        <f>VLOOKUP($B883,G2.PL1!$C$10:$AF$35,17,0)</f>
        <v>186089</v>
      </c>
      <c r="U883" s="18">
        <f t="shared" si="26"/>
        <v>48383140</v>
      </c>
      <c r="V883" s="19" t="str">
        <f>VLOOKUP($B883,G2.PL1!$C$10:$AF$35,30,0)</f>
        <v>Công ty TNHH Thương Mại và Dược phẩm Sang</v>
      </c>
      <c r="W883" s="17" t="s">
        <v>355</v>
      </c>
      <c r="X883" s="56" t="s">
        <v>219</v>
      </c>
      <c r="Y883" s="41" t="s">
        <v>356</v>
      </c>
      <c r="Z883" s="16"/>
      <c r="AA883" s="21" t="e">
        <f>VLOOKUP(W883,#REF!,2,0)</f>
        <v>#REF!</v>
      </c>
      <c r="AB883" s="16"/>
    </row>
    <row r="884" spans="1:28" ht="36">
      <c r="A884" s="38">
        <v>18</v>
      </c>
      <c r="B884" s="38" t="s">
        <v>20</v>
      </c>
      <c r="C884" s="17" t="str">
        <f>VLOOKUP(B884,G2.PL1!$C$10:$D$34,2,0)</f>
        <v>Intaxel</v>
      </c>
      <c r="D884" s="17" t="str">
        <f>VLOOKUP($B884,G2.PL1!$C$10:$E$34,3,0)</f>
        <v>Paclitaxel</v>
      </c>
      <c r="E884" s="17" t="str">
        <f>VLOOKUP($B884,G2.PL1!$C$10:$F$34,4,0)</f>
        <v>30mg/5ml</v>
      </c>
      <c r="F884" s="17" t="str">
        <f>VLOOKUP($B884,G2.PL1!$C$10:$AF$35,5,0)</f>
        <v>Tiêm truyền tĩnh mạch</v>
      </c>
      <c r="G884" s="17" t="str">
        <f>VLOOKUP($B884,G2.PL1!$C$10:$AF$35,6,0)</f>
        <v>Dung dịch tiêm truyền</v>
      </c>
      <c r="H884" s="17" t="str">
        <f>VLOOKUP($B884,G2.PL1!$C$10:$AF$35,7,0)</f>
        <v>Hộp 1 lọ</v>
      </c>
      <c r="I884" s="38" t="s">
        <v>13</v>
      </c>
      <c r="J884" s="17" t="str">
        <f>VLOOKUP($B884,G2.PL1!$C$10:$AF$35,9,0)</f>
        <v>24 tháng</v>
      </c>
      <c r="K884" s="17" t="str">
        <f>VLOOKUP($B884,G2.PL1!$C$10:$AF$35,10,0)</f>
        <v>VN-21731-19</v>
      </c>
      <c r="L884" s="17" t="str">
        <f>VLOOKUP($B884,G2.PL1!$C$10:$AF$35,11,0)</f>
        <v>Fresenius Kabi Oncology Limited</v>
      </c>
      <c r="M884" s="17" t="str">
        <f>VLOOKUP($B884,G2.PL1!$C$10:$AF$35,12,0)</f>
        <v>Ấn Độ</v>
      </c>
      <c r="N884" s="17" t="str">
        <f>VLOOKUP($B884,G2.PL1!$C$10:$AF$35,13,0)</f>
        <v>Lọ</v>
      </c>
      <c r="O884" s="39">
        <v>2</v>
      </c>
      <c r="P884" s="39">
        <v>2</v>
      </c>
      <c r="Q884" s="39">
        <v>3</v>
      </c>
      <c r="R884" s="39">
        <v>3</v>
      </c>
      <c r="S884" s="40">
        <v>10</v>
      </c>
      <c r="T884" s="19">
        <f>VLOOKUP($B884,G2.PL1!$C$10:$AF$35,17,0)</f>
        <v>186089</v>
      </c>
      <c r="U884" s="18">
        <f t="shared" ref="U884:U892" si="28">S884*T884</f>
        <v>1860890</v>
      </c>
      <c r="V884" s="19" t="str">
        <f>VLOOKUP($B884,G2.PL1!$C$10:$AF$35,30,0)</f>
        <v>Công ty TNHH Thương Mại và Dược phẩm Sang</v>
      </c>
      <c r="W884" s="17" t="s">
        <v>396</v>
      </c>
      <c r="X884" s="56" t="s">
        <v>237</v>
      </c>
      <c r="Y884" s="41" t="s">
        <v>397</v>
      </c>
      <c r="Z884" s="16"/>
      <c r="AA884" s="21" t="e">
        <f>VLOOKUP(W884,#REF!,2,0)</f>
        <v>#REF!</v>
      </c>
      <c r="AB884" s="16"/>
    </row>
    <row r="885" spans="1:28" ht="36">
      <c r="A885" s="38">
        <v>18</v>
      </c>
      <c r="B885" s="38" t="s">
        <v>20</v>
      </c>
      <c r="C885" s="17" t="str">
        <f>VLOOKUP(B885,G2.PL1!$C$10:$D$34,2,0)</f>
        <v>Intaxel</v>
      </c>
      <c r="D885" s="17" t="str">
        <f>VLOOKUP($B885,G2.PL1!$C$10:$E$34,3,0)</f>
        <v>Paclitaxel</v>
      </c>
      <c r="E885" s="17" t="str">
        <f>VLOOKUP($B885,G2.PL1!$C$10:$F$34,4,0)</f>
        <v>30mg/5ml</v>
      </c>
      <c r="F885" s="17" t="str">
        <f>VLOOKUP($B885,G2.PL1!$C$10:$AF$35,5,0)</f>
        <v>Tiêm truyền tĩnh mạch</v>
      </c>
      <c r="G885" s="17" t="str">
        <f>VLOOKUP($B885,G2.PL1!$C$10:$AF$35,6,0)</f>
        <v>Dung dịch tiêm truyền</v>
      </c>
      <c r="H885" s="17" t="str">
        <f>VLOOKUP($B885,G2.PL1!$C$10:$AF$35,7,0)</f>
        <v>Hộp 1 lọ</v>
      </c>
      <c r="I885" s="38" t="s">
        <v>13</v>
      </c>
      <c r="J885" s="17" t="str">
        <f>VLOOKUP($B885,G2.PL1!$C$10:$AF$35,9,0)</f>
        <v>24 tháng</v>
      </c>
      <c r="K885" s="17" t="str">
        <f>VLOOKUP($B885,G2.PL1!$C$10:$AF$35,10,0)</f>
        <v>VN-21731-19</v>
      </c>
      <c r="L885" s="17" t="str">
        <f>VLOOKUP($B885,G2.PL1!$C$10:$AF$35,11,0)</f>
        <v>Fresenius Kabi Oncology Limited</v>
      </c>
      <c r="M885" s="17" t="str">
        <f>VLOOKUP($B885,G2.PL1!$C$10:$AF$35,12,0)</f>
        <v>Ấn Độ</v>
      </c>
      <c r="N885" s="17" t="str">
        <f>VLOOKUP($B885,G2.PL1!$C$10:$AF$35,13,0)</f>
        <v>Lọ</v>
      </c>
      <c r="O885" s="39">
        <v>10</v>
      </c>
      <c r="P885" s="39">
        <v>10</v>
      </c>
      <c r="Q885" s="39">
        <v>10</v>
      </c>
      <c r="R885" s="39">
        <v>10</v>
      </c>
      <c r="S885" s="40">
        <v>40</v>
      </c>
      <c r="T885" s="19">
        <f>VLOOKUP($B885,G2.PL1!$C$10:$AF$35,17,0)</f>
        <v>186089</v>
      </c>
      <c r="U885" s="18">
        <f t="shared" si="28"/>
        <v>7443560</v>
      </c>
      <c r="V885" s="19" t="str">
        <f>VLOOKUP($B885,G2.PL1!$C$10:$AF$35,30,0)</f>
        <v>Công ty TNHH Thương Mại và Dược phẩm Sang</v>
      </c>
      <c r="W885" s="17" t="s">
        <v>248</v>
      </c>
      <c r="X885" s="56" t="s">
        <v>246</v>
      </c>
      <c r="Y885" s="41" t="s">
        <v>249</v>
      </c>
      <c r="Z885" s="16"/>
      <c r="AA885" s="21" t="e">
        <f>VLOOKUP(W885,#REF!,2,0)</f>
        <v>#REF!</v>
      </c>
      <c r="AB885" s="16"/>
    </row>
    <row r="886" spans="1:28" ht="36">
      <c r="A886" s="38">
        <v>18</v>
      </c>
      <c r="B886" s="38" t="s">
        <v>20</v>
      </c>
      <c r="C886" s="17" t="str">
        <f>VLOOKUP(B886,G2.PL1!$C$10:$D$34,2,0)</f>
        <v>Intaxel</v>
      </c>
      <c r="D886" s="17" t="str">
        <f>VLOOKUP($B886,G2.PL1!$C$10:$E$34,3,0)</f>
        <v>Paclitaxel</v>
      </c>
      <c r="E886" s="17" t="str">
        <f>VLOOKUP($B886,G2.PL1!$C$10:$F$34,4,0)</f>
        <v>30mg/5ml</v>
      </c>
      <c r="F886" s="17" t="str">
        <f>VLOOKUP($B886,G2.PL1!$C$10:$AF$35,5,0)</f>
        <v>Tiêm truyền tĩnh mạch</v>
      </c>
      <c r="G886" s="17" t="str">
        <f>VLOOKUP($B886,G2.PL1!$C$10:$AF$35,6,0)</f>
        <v>Dung dịch tiêm truyền</v>
      </c>
      <c r="H886" s="17" t="str">
        <f>VLOOKUP($B886,G2.PL1!$C$10:$AF$35,7,0)</f>
        <v>Hộp 1 lọ</v>
      </c>
      <c r="I886" s="38" t="s">
        <v>13</v>
      </c>
      <c r="J886" s="17" t="str">
        <f>VLOOKUP($B886,G2.PL1!$C$10:$AF$35,9,0)</f>
        <v>24 tháng</v>
      </c>
      <c r="K886" s="17" t="str">
        <f>VLOOKUP($B886,G2.PL1!$C$10:$AF$35,10,0)</f>
        <v>VN-21731-19</v>
      </c>
      <c r="L886" s="17" t="str">
        <f>VLOOKUP($B886,G2.PL1!$C$10:$AF$35,11,0)</f>
        <v>Fresenius Kabi Oncology Limited</v>
      </c>
      <c r="M886" s="17" t="str">
        <f>VLOOKUP($B886,G2.PL1!$C$10:$AF$35,12,0)</f>
        <v>Ấn Độ</v>
      </c>
      <c r="N886" s="17" t="str">
        <f>VLOOKUP($B886,G2.PL1!$C$10:$AF$35,13,0)</f>
        <v>Lọ</v>
      </c>
      <c r="O886" s="39">
        <v>60</v>
      </c>
      <c r="P886" s="39">
        <v>60</v>
      </c>
      <c r="Q886" s="39">
        <v>60</v>
      </c>
      <c r="R886" s="39">
        <v>60</v>
      </c>
      <c r="S886" s="40">
        <v>240</v>
      </c>
      <c r="T886" s="19">
        <f>VLOOKUP($B886,G2.PL1!$C$10:$AF$35,17,0)</f>
        <v>186089</v>
      </c>
      <c r="U886" s="18">
        <f t="shared" si="28"/>
        <v>44661360</v>
      </c>
      <c r="V886" s="19" t="str">
        <f>VLOOKUP($B886,G2.PL1!$C$10:$AF$35,30,0)</f>
        <v>Công ty TNHH Thương Mại và Dược phẩm Sang</v>
      </c>
      <c r="W886" s="17" t="s">
        <v>254</v>
      </c>
      <c r="X886" s="56" t="s">
        <v>246</v>
      </c>
      <c r="Y886" s="41" t="s">
        <v>255</v>
      </c>
      <c r="Z886" s="16"/>
      <c r="AA886" s="21" t="e">
        <f>VLOOKUP(W886,#REF!,2,0)</f>
        <v>#REF!</v>
      </c>
      <c r="AB886" s="16"/>
    </row>
    <row r="887" spans="1:28" ht="36">
      <c r="A887" s="38">
        <v>18</v>
      </c>
      <c r="B887" s="38" t="s">
        <v>20</v>
      </c>
      <c r="C887" s="17" t="str">
        <f>VLOOKUP(B887,G2.PL1!$C$10:$D$34,2,0)</f>
        <v>Intaxel</v>
      </c>
      <c r="D887" s="17" t="str">
        <f>VLOOKUP($B887,G2.PL1!$C$10:$E$34,3,0)</f>
        <v>Paclitaxel</v>
      </c>
      <c r="E887" s="17" t="str">
        <f>VLOOKUP($B887,G2.PL1!$C$10:$F$34,4,0)</f>
        <v>30mg/5ml</v>
      </c>
      <c r="F887" s="17" t="str">
        <f>VLOOKUP($B887,G2.PL1!$C$10:$AF$35,5,0)</f>
        <v>Tiêm truyền tĩnh mạch</v>
      </c>
      <c r="G887" s="17" t="str">
        <f>VLOOKUP($B887,G2.PL1!$C$10:$AF$35,6,0)</f>
        <v>Dung dịch tiêm truyền</v>
      </c>
      <c r="H887" s="17" t="str">
        <f>VLOOKUP($B887,G2.PL1!$C$10:$AF$35,7,0)</f>
        <v>Hộp 1 lọ</v>
      </c>
      <c r="I887" s="38" t="s">
        <v>13</v>
      </c>
      <c r="J887" s="17" t="str">
        <f>VLOOKUP($B887,G2.PL1!$C$10:$AF$35,9,0)</f>
        <v>24 tháng</v>
      </c>
      <c r="K887" s="17" t="str">
        <f>VLOOKUP($B887,G2.PL1!$C$10:$AF$35,10,0)</f>
        <v>VN-21731-19</v>
      </c>
      <c r="L887" s="17" t="str">
        <f>VLOOKUP($B887,G2.PL1!$C$10:$AF$35,11,0)</f>
        <v>Fresenius Kabi Oncology Limited</v>
      </c>
      <c r="M887" s="17" t="str">
        <f>VLOOKUP($B887,G2.PL1!$C$10:$AF$35,12,0)</f>
        <v>Ấn Độ</v>
      </c>
      <c r="N887" s="17" t="str">
        <f>VLOOKUP($B887,G2.PL1!$C$10:$AF$35,13,0)</f>
        <v>Lọ</v>
      </c>
      <c r="O887" s="39">
        <v>12</v>
      </c>
      <c r="P887" s="39">
        <v>15</v>
      </c>
      <c r="Q887" s="39">
        <v>18</v>
      </c>
      <c r="R887" s="39">
        <v>20</v>
      </c>
      <c r="S887" s="40">
        <v>65</v>
      </c>
      <c r="T887" s="19">
        <f>VLOOKUP($B887,G2.PL1!$C$10:$AF$35,17,0)</f>
        <v>186089</v>
      </c>
      <c r="U887" s="18">
        <f t="shared" si="28"/>
        <v>12095785</v>
      </c>
      <c r="V887" s="19" t="str">
        <f>VLOOKUP($B887,G2.PL1!$C$10:$AF$35,30,0)</f>
        <v>Công ty TNHH Thương Mại và Dược phẩm Sang</v>
      </c>
      <c r="W887" s="17" t="s">
        <v>365</v>
      </c>
      <c r="X887" s="56" t="s">
        <v>264</v>
      </c>
      <c r="Y887" s="41" t="s">
        <v>366</v>
      </c>
      <c r="Z887" s="16"/>
      <c r="AA887" s="21" t="e">
        <f>VLOOKUP(W887,#REF!,2,0)</f>
        <v>#REF!</v>
      </c>
      <c r="AB887" s="16"/>
    </row>
    <row r="888" spans="1:28" ht="36">
      <c r="A888" s="38">
        <v>18</v>
      </c>
      <c r="B888" s="38" t="s">
        <v>20</v>
      </c>
      <c r="C888" s="17" t="str">
        <f>VLOOKUP(B888,G2.PL1!$C$10:$D$34,2,0)</f>
        <v>Intaxel</v>
      </c>
      <c r="D888" s="17" t="str">
        <f>VLOOKUP($B888,G2.PL1!$C$10:$E$34,3,0)</f>
        <v>Paclitaxel</v>
      </c>
      <c r="E888" s="17" t="str">
        <f>VLOOKUP($B888,G2.PL1!$C$10:$F$34,4,0)</f>
        <v>30mg/5ml</v>
      </c>
      <c r="F888" s="17" t="str">
        <f>VLOOKUP($B888,G2.PL1!$C$10:$AF$35,5,0)</f>
        <v>Tiêm truyền tĩnh mạch</v>
      </c>
      <c r="G888" s="17" t="str">
        <f>VLOOKUP($B888,G2.PL1!$C$10:$AF$35,6,0)</f>
        <v>Dung dịch tiêm truyền</v>
      </c>
      <c r="H888" s="17" t="str">
        <f>VLOOKUP($B888,G2.PL1!$C$10:$AF$35,7,0)</f>
        <v>Hộp 1 lọ</v>
      </c>
      <c r="I888" s="38" t="s">
        <v>13</v>
      </c>
      <c r="J888" s="17" t="str">
        <f>VLOOKUP($B888,G2.PL1!$C$10:$AF$35,9,0)</f>
        <v>24 tháng</v>
      </c>
      <c r="K888" s="17" t="str">
        <f>VLOOKUP($B888,G2.PL1!$C$10:$AF$35,10,0)</f>
        <v>VN-21731-19</v>
      </c>
      <c r="L888" s="17" t="str">
        <f>VLOOKUP($B888,G2.PL1!$C$10:$AF$35,11,0)</f>
        <v>Fresenius Kabi Oncology Limited</v>
      </c>
      <c r="M888" s="17" t="str">
        <f>VLOOKUP($B888,G2.PL1!$C$10:$AF$35,12,0)</f>
        <v>Ấn Độ</v>
      </c>
      <c r="N888" s="17" t="str">
        <f>VLOOKUP($B888,G2.PL1!$C$10:$AF$35,13,0)</f>
        <v>Lọ</v>
      </c>
      <c r="O888" s="39">
        <v>150</v>
      </c>
      <c r="P888" s="39">
        <v>150</v>
      </c>
      <c r="Q888" s="39">
        <v>150</v>
      </c>
      <c r="R888" s="39">
        <v>150</v>
      </c>
      <c r="S888" s="40">
        <v>600</v>
      </c>
      <c r="T888" s="19">
        <f>VLOOKUP($B888,G2.PL1!$C$10:$AF$35,17,0)</f>
        <v>186089</v>
      </c>
      <c r="U888" s="18">
        <f t="shared" si="28"/>
        <v>111653400</v>
      </c>
      <c r="V888" s="19" t="str">
        <f>VLOOKUP($B888,G2.PL1!$C$10:$AF$35,30,0)</f>
        <v>Công ty TNHH Thương Mại và Dược phẩm Sang</v>
      </c>
      <c r="W888" s="17" t="s">
        <v>400</v>
      </c>
      <c r="X888" s="56" t="s">
        <v>267</v>
      </c>
      <c r="Y888" s="41" t="s">
        <v>401</v>
      </c>
      <c r="Z888" s="16"/>
      <c r="AA888" s="21" t="e">
        <f>VLOOKUP(W888,#REF!,2,0)</f>
        <v>#REF!</v>
      </c>
      <c r="AB888" s="16"/>
    </row>
    <row r="889" spans="1:28" ht="36">
      <c r="A889" s="38">
        <v>18</v>
      </c>
      <c r="B889" s="38" t="s">
        <v>20</v>
      </c>
      <c r="C889" s="17" t="str">
        <f>VLOOKUP(B889,G2.PL1!$C$10:$D$34,2,0)</f>
        <v>Intaxel</v>
      </c>
      <c r="D889" s="17" t="str">
        <f>VLOOKUP($B889,G2.PL1!$C$10:$E$34,3,0)</f>
        <v>Paclitaxel</v>
      </c>
      <c r="E889" s="17" t="str">
        <f>VLOOKUP($B889,G2.PL1!$C$10:$F$34,4,0)</f>
        <v>30mg/5ml</v>
      </c>
      <c r="F889" s="17" t="str">
        <f>VLOOKUP($B889,G2.PL1!$C$10:$AF$35,5,0)</f>
        <v>Tiêm truyền tĩnh mạch</v>
      </c>
      <c r="G889" s="17" t="str">
        <f>VLOOKUP($B889,G2.PL1!$C$10:$AF$35,6,0)</f>
        <v>Dung dịch tiêm truyền</v>
      </c>
      <c r="H889" s="17" t="str">
        <f>VLOOKUP($B889,G2.PL1!$C$10:$AF$35,7,0)</f>
        <v>Hộp 1 lọ</v>
      </c>
      <c r="I889" s="38" t="s">
        <v>13</v>
      </c>
      <c r="J889" s="17" t="str">
        <f>VLOOKUP($B889,G2.PL1!$C$10:$AF$35,9,0)</f>
        <v>24 tháng</v>
      </c>
      <c r="K889" s="17" t="str">
        <f>VLOOKUP($B889,G2.PL1!$C$10:$AF$35,10,0)</f>
        <v>VN-21731-19</v>
      </c>
      <c r="L889" s="17" t="str">
        <f>VLOOKUP($B889,G2.PL1!$C$10:$AF$35,11,0)</f>
        <v>Fresenius Kabi Oncology Limited</v>
      </c>
      <c r="M889" s="17" t="str">
        <f>VLOOKUP($B889,G2.PL1!$C$10:$AF$35,12,0)</f>
        <v>Ấn Độ</v>
      </c>
      <c r="N889" s="17" t="str">
        <f>VLOOKUP($B889,G2.PL1!$C$10:$AF$35,13,0)</f>
        <v>Lọ</v>
      </c>
      <c r="O889" s="39">
        <v>500</v>
      </c>
      <c r="P889" s="39">
        <v>500</v>
      </c>
      <c r="Q889" s="39">
        <v>500</v>
      </c>
      <c r="R889" s="39">
        <v>400</v>
      </c>
      <c r="S889" s="40">
        <v>1900</v>
      </c>
      <c r="T889" s="19">
        <f>VLOOKUP($B889,G2.PL1!$C$10:$AF$35,17,0)</f>
        <v>186089</v>
      </c>
      <c r="U889" s="18">
        <f t="shared" si="28"/>
        <v>353569100</v>
      </c>
      <c r="V889" s="19" t="str">
        <f>VLOOKUP($B889,G2.PL1!$C$10:$AF$35,30,0)</f>
        <v>Công ty TNHH Thương Mại và Dược phẩm Sang</v>
      </c>
      <c r="W889" s="17" t="s">
        <v>273</v>
      </c>
      <c r="X889" s="56" t="s">
        <v>267</v>
      </c>
      <c r="Y889" s="41">
        <v>38744</v>
      </c>
      <c r="Z889" s="16"/>
      <c r="AA889" s="21" t="e">
        <f>VLOOKUP(W889,#REF!,2,0)</f>
        <v>#REF!</v>
      </c>
      <c r="AB889" s="16"/>
    </row>
    <row r="890" spans="1:28" ht="36">
      <c r="A890" s="38">
        <v>18</v>
      </c>
      <c r="B890" s="38" t="s">
        <v>20</v>
      </c>
      <c r="C890" s="17" t="str">
        <f>VLOOKUP(B890,G2.PL1!$C$10:$D$34,2,0)</f>
        <v>Intaxel</v>
      </c>
      <c r="D890" s="17" t="str">
        <f>VLOOKUP($B890,G2.PL1!$C$10:$E$34,3,0)</f>
        <v>Paclitaxel</v>
      </c>
      <c r="E890" s="17" t="str">
        <f>VLOOKUP($B890,G2.PL1!$C$10:$F$34,4,0)</f>
        <v>30mg/5ml</v>
      </c>
      <c r="F890" s="17" t="str">
        <f>VLOOKUP($B890,G2.PL1!$C$10:$AF$35,5,0)</f>
        <v>Tiêm truyền tĩnh mạch</v>
      </c>
      <c r="G890" s="17" t="str">
        <f>VLOOKUP($B890,G2.PL1!$C$10:$AF$35,6,0)</f>
        <v>Dung dịch tiêm truyền</v>
      </c>
      <c r="H890" s="17" t="str">
        <f>VLOOKUP($B890,G2.PL1!$C$10:$AF$35,7,0)</f>
        <v>Hộp 1 lọ</v>
      </c>
      <c r="I890" s="38" t="s">
        <v>13</v>
      </c>
      <c r="J890" s="17" t="str">
        <f>VLOOKUP($B890,G2.PL1!$C$10:$AF$35,9,0)</f>
        <v>24 tháng</v>
      </c>
      <c r="K890" s="17" t="str">
        <f>VLOOKUP($B890,G2.PL1!$C$10:$AF$35,10,0)</f>
        <v>VN-21731-19</v>
      </c>
      <c r="L890" s="17" t="str">
        <f>VLOOKUP($B890,G2.PL1!$C$10:$AF$35,11,0)</f>
        <v>Fresenius Kabi Oncology Limited</v>
      </c>
      <c r="M890" s="17" t="str">
        <f>VLOOKUP($B890,G2.PL1!$C$10:$AF$35,12,0)</f>
        <v>Ấn Độ</v>
      </c>
      <c r="N890" s="17" t="str">
        <f>VLOOKUP($B890,G2.PL1!$C$10:$AF$35,13,0)</f>
        <v>Lọ</v>
      </c>
      <c r="O890" s="39">
        <v>75</v>
      </c>
      <c r="P890" s="39">
        <v>75</v>
      </c>
      <c r="Q890" s="39">
        <v>75</v>
      </c>
      <c r="R890" s="39">
        <v>75</v>
      </c>
      <c r="S890" s="40">
        <v>300</v>
      </c>
      <c r="T890" s="19">
        <f>VLOOKUP($B890,G2.PL1!$C$10:$AF$35,17,0)</f>
        <v>186089</v>
      </c>
      <c r="U890" s="18">
        <f t="shared" si="28"/>
        <v>55826700</v>
      </c>
      <c r="V890" s="19" t="str">
        <f>VLOOKUP($B890,G2.PL1!$C$10:$AF$35,30,0)</f>
        <v>Công ty TNHH Thương Mại và Dược phẩm Sang</v>
      </c>
      <c r="W890" s="17" t="s">
        <v>274</v>
      </c>
      <c r="X890" s="56" t="s">
        <v>275</v>
      </c>
      <c r="Y890" s="41" t="s">
        <v>276</v>
      </c>
      <c r="Z890" s="16"/>
      <c r="AA890" s="21" t="e">
        <f>VLOOKUP(W890,#REF!,2,0)</f>
        <v>#REF!</v>
      </c>
      <c r="AB890" s="16"/>
    </row>
    <row r="891" spans="1:28" ht="36">
      <c r="A891" s="38">
        <v>18</v>
      </c>
      <c r="B891" s="38" t="s">
        <v>20</v>
      </c>
      <c r="C891" s="17" t="str">
        <f>VLOOKUP(B891,G2.PL1!$C$10:$D$34,2,0)</f>
        <v>Intaxel</v>
      </c>
      <c r="D891" s="17" t="str">
        <f>VLOOKUP($B891,G2.PL1!$C$10:$E$34,3,0)</f>
        <v>Paclitaxel</v>
      </c>
      <c r="E891" s="17" t="str">
        <f>VLOOKUP($B891,G2.PL1!$C$10:$F$34,4,0)</f>
        <v>30mg/5ml</v>
      </c>
      <c r="F891" s="17" t="str">
        <f>VLOOKUP($B891,G2.PL1!$C$10:$AF$35,5,0)</f>
        <v>Tiêm truyền tĩnh mạch</v>
      </c>
      <c r="G891" s="17" t="str">
        <f>VLOOKUP($B891,G2.PL1!$C$10:$AF$35,6,0)</f>
        <v>Dung dịch tiêm truyền</v>
      </c>
      <c r="H891" s="17" t="str">
        <f>VLOOKUP($B891,G2.PL1!$C$10:$AF$35,7,0)</f>
        <v>Hộp 1 lọ</v>
      </c>
      <c r="I891" s="38" t="s">
        <v>13</v>
      </c>
      <c r="J891" s="17" t="str">
        <f>VLOOKUP($B891,G2.PL1!$C$10:$AF$35,9,0)</f>
        <v>24 tháng</v>
      </c>
      <c r="K891" s="17" t="str">
        <f>VLOOKUP($B891,G2.PL1!$C$10:$AF$35,10,0)</f>
        <v>VN-21731-19</v>
      </c>
      <c r="L891" s="17" t="str">
        <f>VLOOKUP($B891,G2.PL1!$C$10:$AF$35,11,0)</f>
        <v>Fresenius Kabi Oncology Limited</v>
      </c>
      <c r="M891" s="17" t="str">
        <f>VLOOKUP($B891,G2.PL1!$C$10:$AF$35,12,0)</f>
        <v>Ấn Độ</v>
      </c>
      <c r="N891" s="17" t="str">
        <f>VLOOKUP($B891,G2.PL1!$C$10:$AF$35,13,0)</f>
        <v>Lọ</v>
      </c>
      <c r="O891" s="39">
        <v>260</v>
      </c>
      <c r="P891" s="39">
        <v>260</v>
      </c>
      <c r="Q891" s="39">
        <v>260</v>
      </c>
      <c r="R891" s="39">
        <v>260</v>
      </c>
      <c r="S891" s="40">
        <v>1040</v>
      </c>
      <c r="T891" s="19">
        <f>VLOOKUP($B891,G2.PL1!$C$10:$AF$35,17,0)</f>
        <v>186089</v>
      </c>
      <c r="U891" s="18">
        <f t="shared" si="28"/>
        <v>193532560</v>
      </c>
      <c r="V891" s="19" t="str">
        <f>VLOOKUP($B891,G2.PL1!$C$10:$AF$35,30,0)</f>
        <v>Công ty TNHH Thương Mại và Dược phẩm Sang</v>
      </c>
      <c r="W891" s="17" t="s">
        <v>164</v>
      </c>
      <c r="X891" s="56" t="s">
        <v>154</v>
      </c>
      <c r="Y891" s="41" t="s">
        <v>165</v>
      </c>
      <c r="Z891" s="16"/>
      <c r="AA891" s="21" t="e">
        <f>VLOOKUP(W891,#REF!,2,0)</f>
        <v>#REF!</v>
      </c>
      <c r="AB891" s="16"/>
    </row>
    <row r="892" spans="1:28" s="14" customFormat="1" ht="36">
      <c r="A892" s="35">
        <v>18</v>
      </c>
      <c r="B892" s="35" t="s">
        <v>20</v>
      </c>
      <c r="C892" s="17" t="str">
        <f>VLOOKUP(B892,G2.PL1!$C$10:$D$34,2,0)</f>
        <v>Intaxel</v>
      </c>
      <c r="D892" s="17" t="str">
        <f>VLOOKUP($B892,G2.PL1!$C$10:$E$34,3,0)</f>
        <v>Paclitaxel</v>
      </c>
      <c r="E892" s="17" t="str">
        <f>VLOOKUP($B892,G2.PL1!$C$10:$F$34,4,0)</f>
        <v>30mg/5ml</v>
      </c>
      <c r="F892" s="17" t="str">
        <f>VLOOKUP($B892,G2.PL1!$C$10:$AF$35,5,0)</f>
        <v>Tiêm truyền tĩnh mạch</v>
      </c>
      <c r="G892" s="17" t="str">
        <f>VLOOKUP($B892,G2.PL1!$C$10:$AF$35,6,0)</f>
        <v>Dung dịch tiêm truyền</v>
      </c>
      <c r="H892" s="17" t="str">
        <f>VLOOKUP($B892,G2.PL1!$C$10:$AF$35,7,0)</f>
        <v>Hộp 1 lọ</v>
      </c>
      <c r="I892" s="35" t="s">
        <v>13</v>
      </c>
      <c r="J892" s="17" t="str">
        <f>VLOOKUP($B892,G2.PL1!$C$10:$AF$35,9,0)</f>
        <v>24 tháng</v>
      </c>
      <c r="K892" s="17" t="str">
        <f>VLOOKUP($B892,G2.PL1!$C$10:$AF$35,10,0)</f>
        <v>VN-21731-19</v>
      </c>
      <c r="L892" s="17" t="str">
        <f>VLOOKUP($B892,G2.PL1!$C$10:$AF$35,11,0)</f>
        <v>Fresenius Kabi Oncology Limited</v>
      </c>
      <c r="M892" s="17" t="str">
        <f>VLOOKUP($B892,G2.PL1!$C$10:$AF$35,12,0)</f>
        <v>Ấn Độ</v>
      </c>
      <c r="N892" s="17" t="str">
        <f>VLOOKUP($B892,G2.PL1!$C$10:$AF$35,13,0)</f>
        <v>Lọ</v>
      </c>
      <c r="O892" s="42">
        <f>SUBTOTAL(9,O879:O891)</f>
        <v>1298</v>
      </c>
      <c r="P892" s="42">
        <f t="shared" ref="P892:S892" si="29">SUBTOTAL(9,P879:P891)</f>
        <v>1302</v>
      </c>
      <c r="Q892" s="42">
        <f t="shared" si="29"/>
        <v>1306</v>
      </c>
      <c r="R892" s="42">
        <f t="shared" si="29"/>
        <v>1208</v>
      </c>
      <c r="S892" s="42">
        <f t="shared" si="29"/>
        <v>5114</v>
      </c>
      <c r="T892" s="19">
        <f>VLOOKUP($B892,G2.PL1!$C$10:$AF$35,17,0)</f>
        <v>186089</v>
      </c>
      <c r="U892" s="58">
        <f t="shared" si="28"/>
        <v>951659146</v>
      </c>
      <c r="V892" s="19" t="str">
        <f>VLOOKUP($B892,G2.PL1!$C$10:$AF$35,30,0)</f>
        <v>Công ty TNHH Thương Mại và Dược phẩm Sang</v>
      </c>
      <c r="W892" s="55"/>
      <c r="X892" s="36"/>
      <c r="Y892" s="35"/>
      <c r="Z892" s="43"/>
      <c r="AA892" s="21" t="e">
        <f>VLOOKUP(W892,#REF!,2,0)</f>
        <v>#REF!</v>
      </c>
      <c r="AB892" s="43"/>
    </row>
    <row r="893" spans="1:28" ht="15.75">
      <c r="A893" s="16"/>
      <c r="B893" s="60" t="s">
        <v>156</v>
      </c>
      <c r="C893" s="46"/>
      <c r="D893" s="16"/>
      <c r="E893" s="16"/>
      <c r="F893" s="16"/>
      <c r="G893" s="16"/>
      <c r="H893" s="46"/>
      <c r="I893" s="47"/>
      <c r="J893" s="46"/>
      <c r="K893" s="46"/>
      <c r="L893" s="46"/>
      <c r="M893" s="46"/>
      <c r="N893" s="16"/>
      <c r="O893" s="48"/>
      <c r="P893" s="48"/>
      <c r="Q893" s="48"/>
      <c r="R893" s="48"/>
      <c r="S893" s="49"/>
      <c r="T893" s="50"/>
      <c r="U893" s="59">
        <f>U892+U878+U863+U761+U651+U572+U452+U431+U411+U230+U178+U164+U93</f>
        <v>144717014664</v>
      </c>
      <c r="V893" s="50"/>
      <c r="W893" s="51"/>
      <c r="X893" s="51"/>
      <c r="Y893" s="51"/>
      <c r="Z893" s="16"/>
      <c r="AA893" s="21" t="e">
        <f>VLOOKUP(W893,#REF!,2,0)</f>
        <v>#REF!</v>
      </c>
      <c r="AB893" s="16"/>
    </row>
  </sheetData>
  <autoFilter ref="A9:AB893"/>
  <mergeCells count="30">
    <mergeCell ref="J8:J9"/>
    <mergeCell ref="K8:K9"/>
    <mergeCell ref="A8:A9"/>
    <mergeCell ref="B8:B9"/>
    <mergeCell ref="D8:D9"/>
    <mergeCell ref="I8:I9"/>
    <mergeCell ref="E8:E9"/>
    <mergeCell ref="F8:F9"/>
    <mergeCell ref="G8:G9"/>
    <mergeCell ref="C8:C9"/>
    <mergeCell ref="H8:H9"/>
    <mergeCell ref="AA8:AA9"/>
    <mergeCell ref="O8:R8"/>
    <mergeCell ref="S8:S9"/>
    <mergeCell ref="W8:W9"/>
    <mergeCell ref="X8:X9"/>
    <mergeCell ref="Y8:Y9"/>
    <mergeCell ref="Z8:Z9"/>
    <mergeCell ref="L8:L9"/>
    <mergeCell ref="M8:M9"/>
    <mergeCell ref="T8:T9"/>
    <mergeCell ref="U8:U9"/>
    <mergeCell ref="V8:V9"/>
    <mergeCell ref="N8:N9"/>
    <mergeCell ref="A6:Y6"/>
    <mergeCell ref="A1:E1"/>
    <mergeCell ref="A2:E2"/>
    <mergeCell ref="V1:Y2"/>
    <mergeCell ref="A4:Y4"/>
    <mergeCell ref="A5:Y5"/>
  </mergeCells>
  <printOptions horizontalCentered="1"/>
  <pageMargins left="0" right="0" top="0.5" bottom="0.2" header="0.25" footer="0"/>
  <pageSetup paperSize="9" scale="54" fitToHeight="0" orientation="landscape" r:id="rId1"/>
  <headerFooter>
    <oddHeader>&amp;CG2.PL2 - &amp;P /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80"/>
  <sheetViews>
    <sheetView view="pageBreakPreview" zoomScaleNormal="73" zoomScaleSheetLayoutView="100" workbookViewId="0">
      <selection activeCell="H10" sqref="H10"/>
    </sheetView>
  </sheetViews>
  <sheetFormatPr defaultColWidth="9.140625" defaultRowHeight="12"/>
  <cols>
    <col min="1" max="1" width="6.28515625" style="5" customWidth="1"/>
    <col min="2" max="2" width="8" style="8" customWidth="1"/>
    <col min="3" max="3" width="10.140625" style="5" customWidth="1"/>
    <col min="4" max="4" width="11.7109375" style="5" customWidth="1"/>
    <col min="5" max="5" width="8" style="5" customWidth="1"/>
    <col min="6" max="6" width="8.42578125" style="5" customWidth="1"/>
    <col min="7" max="7" width="12.7109375" style="5" customWidth="1"/>
    <col min="8" max="8" width="9.5703125" style="5" customWidth="1"/>
    <col min="9" max="9" width="7.28515625" style="5" customWidth="1"/>
    <col min="10" max="10" width="8.42578125" style="5" customWidth="1"/>
    <col min="11" max="11" width="9.140625" style="5"/>
    <col min="12" max="12" width="16.28515625" style="5" customWidth="1"/>
    <col min="13" max="13" width="9.140625" style="5"/>
    <col min="14" max="14" width="6.140625" style="5" customWidth="1"/>
    <col min="15" max="16" width="8.5703125" style="5" customWidth="1"/>
    <col min="17" max="17" width="8.42578125" style="5" customWidth="1"/>
    <col min="18" max="18" width="8.5703125" style="5" customWidth="1"/>
    <col min="19" max="19" width="8.42578125" style="6" customWidth="1"/>
    <col min="20" max="20" width="7.140625" style="15" customWidth="1"/>
    <col min="21" max="21" width="12.5703125" style="6" customWidth="1"/>
    <col min="22" max="22" width="20.7109375" style="6" customWidth="1"/>
    <col min="23" max="23" width="25.28515625" style="7" customWidth="1"/>
    <col min="24" max="24" width="18.140625" style="8" customWidth="1"/>
    <col min="25" max="25" width="8.28515625" style="7" customWidth="1"/>
    <col min="26" max="26" width="23" style="5" hidden="1" customWidth="1"/>
    <col min="27" max="27" width="16.42578125" style="5" hidden="1" customWidth="1"/>
    <col min="28" max="28" width="9.140625" style="5" customWidth="1"/>
    <col min="29" max="16384" width="9.140625" style="5"/>
  </cols>
  <sheetData>
    <row r="1" spans="1:28" ht="14.25" customHeight="1">
      <c r="A1" s="112" t="s">
        <v>133</v>
      </c>
      <c r="B1" s="112"/>
      <c r="C1" s="112"/>
      <c r="D1" s="112"/>
      <c r="E1" s="112"/>
      <c r="V1" s="116" t="s">
        <v>132</v>
      </c>
      <c r="W1" s="116"/>
      <c r="X1" s="116"/>
      <c r="Y1" s="116"/>
    </row>
    <row r="2" spans="1:28" ht="30" customHeight="1">
      <c r="A2" s="113" t="s">
        <v>134</v>
      </c>
      <c r="B2" s="114"/>
      <c r="C2" s="114"/>
      <c r="D2" s="114"/>
      <c r="E2" s="114"/>
      <c r="V2" s="116"/>
      <c r="W2" s="116"/>
      <c r="X2" s="116"/>
      <c r="Y2" s="116"/>
    </row>
    <row r="4" spans="1:28" s="4" customFormat="1" ht="15" customHeight="1">
      <c r="A4" s="117" t="s">
        <v>820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</row>
    <row r="5" spans="1:28" s="4" customFormat="1" ht="14.25" customHeight="1">
      <c r="A5" s="118" t="s">
        <v>144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8" s="4" customFormat="1" ht="15" customHeight="1">
      <c r="A6" s="115" t="s">
        <v>816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</row>
    <row r="8" spans="1:28" ht="18.75" customHeight="1">
      <c r="A8" s="125" t="s">
        <v>130</v>
      </c>
      <c r="B8" s="125" t="s">
        <v>129</v>
      </c>
      <c r="C8" s="125" t="s">
        <v>128</v>
      </c>
      <c r="D8" s="125" t="s">
        <v>127</v>
      </c>
      <c r="E8" s="125" t="s">
        <v>126</v>
      </c>
      <c r="F8" s="125" t="s">
        <v>125</v>
      </c>
      <c r="G8" s="125" t="s">
        <v>145</v>
      </c>
      <c r="H8" s="125" t="s">
        <v>817</v>
      </c>
      <c r="I8" s="125" t="s">
        <v>123</v>
      </c>
      <c r="J8" s="125" t="s">
        <v>157</v>
      </c>
      <c r="K8" s="119" t="s">
        <v>121</v>
      </c>
      <c r="L8" s="119" t="s">
        <v>120</v>
      </c>
      <c r="M8" s="119" t="s">
        <v>119</v>
      </c>
      <c r="N8" s="125" t="s">
        <v>118</v>
      </c>
      <c r="O8" s="128" t="s">
        <v>146</v>
      </c>
      <c r="P8" s="128"/>
      <c r="Q8" s="128"/>
      <c r="R8" s="128"/>
      <c r="S8" s="129" t="s">
        <v>147</v>
      </c>
      <c r="T8" s="121" t="s">
        <v>114</v>
      </c>
      <c r="U8" s="123" t="s">
        <v>158</v>
      </c>
      <c r="V8" s="123" t="s">
        <v>159</v>
      </c>
      <c r="W8" s="119" t="s">
        <v>819</v>
      </c>
      <c r="X8" s="131" t="s">
        <v>148</v>
      </c>
      <c r="Y8" s="133" t="s">
        <v>149</v>
      </c>
      <c r="Z8" s="125" t="s">
        <v>162</v>
      </c>
      <c r="AA8" s="127" t="s">
        <v>163</v>
      </c>
      <c r="AB8" s="16"/>
    </row>
    <row r="9" spans="1:28" ht="18.75" customHeight="1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0"/>
      <c r="L9" s="120"/>
      <c r="M9" s="120"/>
      <c r="N9" s="126"/>
      <c r="O9" s="9" t="s">
        <v>150</v>
      </c>
      <c r="P9" s="9" t="s">
        <v>151</v>
      </c>
      <c r="Q9" s="9" t="s">
        <v>152</v>
      </c>
      <c r="R9" s="9" t="s">
        <v>153</v>
      </c>
      <c r="S9" s="130"/>
      <c r="T9" s="122"/>
      <c r="U9" s="124"/>
      <c r="V9" s="124"/>
      <c r="W9" s="120"/>
      <c r="X9" s="132"/>
      <c r="Y9" s="133"/>
      <c r="Z9" s="126"/>
      <c r="AA9" s="127"/>
      <c r="AB9" s="16"/>
    </row>
    <row r="10" spans="1:28" s="10" customFormat="1" ht="36">
      <c r="A10" s="17">
        <v>1</v>
      </c>
      <c r="B10" s="17" t="s">
        <v>6</v>
      </c>
      <c r="C10" s="17" t="str">
        <f>VLOOKUP(B10,G2.PL1!$C$10:$D$34,2,0)</f>
        <v>Cefoxitine Gerda 1G</v>
      </c>
      <c r="D10" s="17" t="str">
        <f>VLOOKUP($B10,G2.PL1!$C$10:$E$34,3,0)</f>
        <v>Cefoxitin  (dưới dạng Cefoxitin natri)</v>
      </c>
      <c r="E10" s="17" t="str">
        <f>VLOOKUP($B10,G2.PL1!$C$10:$F$34,4,0)</f>
        <v>1g</v>
      </c>
      <c r="F10" s="17" t="str">
        <f>VLOOKUP($B10,G2.PL1!$C$10:$AF$35,5,0)</f>
        <v>Tiêm</v>
      </c>
      <c r="G10" s="17" t="str">
        <f>VLOOKUP($B10,G2.PL1!$C$10:$AF$35,6,0)</f>
        <v>Bột pha dung dịch tiêm</v>
      </c>
      <c r="H10" s="17" t="str">
        <f>VLOOKUP($B10,G2.PL1!$C$10:$AF$35,7,0)</f>
        <v>Hộp 10 lọ</v>
      </c>
      <c r="I10" s="17" t="s">
        <v>3</v>
      </c>
      <c r="J10" s="17" t="str">
        <f>VLOOKUP($B10,G2.PL1!$C$10:$AF$35,9,0)</f>
        <v>24 tháng</v>
      </c>
      <c r="K10" s="17" t="str">
        <f>VLOOKUP($B10,G2.PL1!$C$10:$AF$35,10,0)</f>
        <v>VN-20445-17</v>
      </c>
      <c r="L10" s="17" t="str">
        <f>VLOOKUP($B10,G2.PL1!$C$10:$AF$35,11,0)</f>
        <v>LDP Laboratorios
 Torlan SA</v>
      </c>
      <c r="M10" s="17" t="str">
        <f>VLOOKUP($B10,G2.PL1!$C$10:$AF$35,12,0)</f>
        <v>Tây Ban Nha</v>
      </c>
      <c r="N10" s="17" t="str">
        <f>VLOOKUP($B10,G2.PL1!$C$10:$AF$35,13,0)</f>
        <v>Lọ</v>
      </c>
      <c r="O10" s="18">
        <v>2000</v>
      </c>
      <c r="P10" s="18">
        <v>2000</v>
      </c>
      <c r="Q10" s="18">
        <v>2000</v>
      </c>
      <c r="R10" s="18">
        <v>2000</v>
      </c>
      <c r="S10" s="18">
        <v>8000</v>
      </c>
      <c r="T10" s="19">
        <f>VLOOKUP($B10,G2.PL1!$C$10:$AF$35,17,0)</f>
        <v>123000</v>
      </c>
      <c r="U10" s="18">
        <f t="shared" ref="U10:U73" si="0">S10*T10</f>
        <v>984000000</v>
      </c>
      <c r="V10" s="19" t="str">
        <f>VLOOKUP($B10,G2.PL1!$C$10:$AF$35,30,0)</f>
        <v>Công ty Trách nhiệm hữu hạn Dược Phẩm Tự Đức</v>
      </c>
      <c r="W10" s="17" t="s">
        <v>279</v>
      </c>
      <c r="X10" s="20" t="s">
        <v>280</v>
      </c>
      <c r="Y10" s="17" t="s">
        <v>281</v>
      </c>
      <c r="Z10" s="21"/>
      <c r="AA10" s="21" t="e">
        <f>VLOOKUP(W10,#REF!,2,0)</f>
        <v>#REF!</v>
      </c>
      <c r="AB10" s="21"/>
    </row>
    <row r="11" spans="1:28" s="10" customFormat="1" ht="48">
      <c r="A11" s="17">
        <v>2</v>
      </c>
      <c r="B11" s="17" t="s">
        <v>86</v>
      </c>
      <c r="C11" s="17" t="str">
        <f>VLOOKUP(B11,G2.PL1!$C$10:$D$34,2,0)</f>
        <v>Cefoxitin 1g</v>
      </c>
      <c r="D11" s="17" t="str">
        <f>VLOOKUP($B11,G2.PL1!$C$10:$E$34,3,0)</f>
        <v xml:space="preserve">Cefoxitin (dưới dạng Cefoxitin natri) </v>
      </c>
      <c r="E11" s="17" t="str">
        <f>VLOOKUP($B11,G2.PL1!$C$10:$F$34,4,0)</f>
        <v>1g</v>
      </c>
      <c r="F11" s="17" t="str">
        <f>VLOOKUP($B11,G2.PL1!$C$10:$AF$35,5,0)</f>
        <v>Tiêm</v>
      </c>
      <c r="G11" s="17" t="str">
        <f>VLOOKUP($B11,G2.PL1!$C$10:$AF$35,6,0)</f>
        <v>Thuốc bột pha tiêm</v>
      </c>
      <c r="H11" s="17" t="str">
        <f>VLOOKUP($B11,G2.PL1!$C$10:$AF$35,7,0)</f>
        <v>Hộp 10 lọ</v>
      </c>
      <c r="I11" s="17" t="s">
        <v>13</v>
      </c>
      <c r="J11" s="17" t="str">
        <f>VLOOKUP($B11,G2.PL1!$C$10:$AF$35,9,0)</f>
        <v>24 tháng</v>
      </c>
      <c r="K11" s="17" t="str">
        <f>VLOOKUP($B11,G2.PL1!$C$10:$AF$35,10,0)</f>
        <v>VD-26841-17</v>
      </c>
      <c r="L11" s="17" t="str">
        <f>VLOOKUP($B11,G2.PL1!$C$10:$AF$35,11,0)</f>
        <v>Chi nhánh 3- Công ty cổ phần dược phẩm Imexpharm tại Bình Dương</v>
      </c>
      <c r="M11" s="17" t="str">
        <f>VLOOKUP($B11,G2.PL1!$C$10:$AF$35,12,0)</f>
        <v>Việt Nam</v>
      </c>
      <c r="N11" s="17" t="str">
        <f>VLOOKUP($B11,G2.PL1!$C$10:$AF$35,13,0)</f>
        <v>Lọ</v>
      </c>
      <c r="O11" s="18">
        <v>1600</v>
      </c>
      <c r="P11" s="18">
        <v>1600</v>
      </c>
      <c r="Q11" s="18">
        <v>1600</v>
      </c>
      <c r="R11" s="18">
        <v>1600</v>
      </c>
      <c r="S11" s="18">
        <v>6400</v>
      </c>
      <c r="T11" s="19">
        <f>VLOOKUP($B11,G2.PL1!$C$10:$AF$35,17,0)</f>
        <v>54900</v>
      </c>
      <c r="U11" s="18">
        <f t="shared" si="0"/>
        <v>351360000</v>
      </c>
      <c r="V11" s="19" t="str">
        <f>VLOOKUP($B11,G2.PL1!$C$10:$AF$35,30,0)</f>
        <v>Công ty Cổ phần Dược phẩm Nam Hà</v>
      </c>
      <c r="W11" s="17" t="s">
        <v>279</v>
      </c>
      <c r="X11" s="20" t="s">
        <v>280</v>
      </c>
      <c r="Y11" s="17" t="s">
        <v>281</v>
      </c>
      <c r="Z11" s="21"/>
      <c r="AA11" s="21" t="e">
        <f>VLOOKUP(W11,#REF!,2,0)</f>
        <v>#REF!</v>
      </c>
      <c r="AB11" s="21"/>
    </row>
    <row r="12" spans="1:28" s="10" customFormat="1" ht="36">
      <c r="A12" s="32">
        <v>3</v>
      </c>
      <c r="B12" s="32" t="s">
        <v>81</v>
      </c>
      <c r="C12" s="17" t="str">
        <f>VLOOKUP(B12,G2.PL1!$C$10:$D$34,2,0)</f>
        <v>Oxitan 100mg/20ml</v>
      </c>
      <c r="D12" s="17" t="str">
        <f>VLOOKUP($B12,G2.PL1!$C$10:$E$34,3,0)</f>
        <v>Oxaliplatin</v>
      </c>
      <c r="E12" s="17" t="str">
        <f>VLOOKUP($B12,G2.PL1!$C$10:$F$34,4,0)</f>
        <v>100mg/ 20ml</v>
      </c>
      <c r="F12" s="17" t="str">
        <f>VLOOKUP($B12,G2.PL1!$C$10:$AF$35,5,0)</f>
        <v>Tiêm truyền tĩnh mạch</v>
      </c>
      <c r="G12" s="17" t="str">
        <f>VLOOKUP($B12,G2.PL1!$C$10:$AF$35,6,0)</f>
        <v>Dung dịch đậm đặc để pha tiêm truyền</v>
      </c>
      <c r="H12" s="17" t="str">
        <f>VLOOKUP($B12,G2.PL1!$C$10:$AF$35,7,0)</f>
        <v>Hộp 1 lọ 20ml</v>
      </c>
      <c r="I12" s="32" t="s">
        <v>13</v>
      </c>
      <c r="J12" s="17" t="str">
        <f>VLOOKUP($B12,G2.PL1!$C$10:$AF$35,9,0)</f>
        <v>24 tháng</v>
      </c>
      <c r="K12" s="17" t="str">
        <f>VLOOKUP($B12,G2.PL1!$C$10:$AF$35,10,0)</f>
        <v>890114071223 (VN-20247-17)</v>
      </c>
      <c r="L12" s="17" t="str">
        <f>VLOOKUP($B12,G2.PL1!$C$10:$AF$35,11,0)</f>
        <v>Fresenius Kabi Oncology Limited</v>
      </c>
      <c r="M12" s="17" t="str">
        <f>VLOOKUP($B12,G2.PL1!$C$10:$AF$35,12,0)</f>
        <v>Ấn Độ</v>
      </c>
      <c r="N12" s="17" t="str">
        <f>VLOOKUP($B12,G2.PL1!$C$10:$AF$35,13,0)</f>
        <v>Lọ</v>
      </c>
      <c r="O12" s="33">
        <v>30</v>
      </c>
      <c r="P12" s="33">
        <v>30</v>
      </c>
      <c r="Q12" s="33">
        <v>30</v>
      </c>
      <c r="R12" s="33">
        <v>30</v>
      </c>
      <c r="S12" s="18">
        <v>120</v>
      </c>
      <c r="T12" s="19">
        <f>VLOOKUP($B12,G2.PL1!$C$10:$AF$35,17,0)</f>
        <v>330510</v>
      </c>
      <c r="U12" s="18">
        <f t="shared" si="0"/>
        <v>39661200</v>
      </c>
      <c r="V12" s="19" t="str">
        <f>VLOOKUP($B12,G2.PL1!$C$10:$AF$35,30,0)</f>
        <v>Công ty Cổ phần Dược liệu Trung ương 2</v>
      </c>
      <c r="W12" s="17" t="s">
        <v>279</v>
      </c>
      <c r="X12" s="34" t="s">
        <v>280</v>
      </c>
      <c r="Y12" s="17" t="s">
        <v>281</v>
      </c>
      <c r="Z12" s="21"/>
      <c r="AA12" s="21" t="e">
        <f>VLOOKUP(W12,#REF!,2,0)</f>
        <v>#REF!</v>
      </c>
      <c r="AB12" s="21"/>
    </row>
    <row r="13" spans="1:28" s="10" customFormat="1" ht="48">
      <c r="A13" s="38">
        <v>10</v>
      </c>
      <c r="B13" s="38" t="s">
        <v>65</v>
      </c>
      <c r="C13" s="17" t="str">
        <f>VLOOKUP(B13,G2.PL1!$C$10:$D$34,2,0)</f>
        <v>Docetaxel "Ebewe"</v>
      </c>
      <c r="D13" s="17" t="str">
        <f>VLOOKUP($B13,G2.PL1!$C$10:$E$34,3,0)</f>
        <v>Docetaxel</v>
      </c>
      <c r="E13" s="17" t="str">
        <f>VLOOKUP($B13,G2.PL1!$C$10:$F$34,4,0)</f>
        <v>10mg/ml</v>
      </c>
      <c r="F13" s="17" t="str">
        <f>VLOOKUP($B13,G2.PL1!$C$10:$AF$35,5,0)</f>
        <v>Tiêm truyền tĩnh mạch</v>
      </c>
      <c r="G13" s="17" t="str">
        <f>VLOOKUP($B13,G2.PL1!$C$10:$AF$35,6,0)</f>
        <v>Dung dịch đậm đặc để pha dung dịch tiêm truyền</v>
      </c>
      <c r="H13" s="17" t="str">
        <f>VLOOKUP($B13,G2.PL1!$C$10:$AF$35,7,0)</f>
        <v>Hộp 1 lọ 2ml</v>
      </c>
      <c r="I13" s="38" t="s">
        <v>3</v>
      </c>
      <c r="J13" s="17" t="str">
        <f>VLOOKUP($B13,G2.PL1!$C$10:$AF$35,9,0)</f>
        <v xml:space="preserve"> 24 tháng</v>
      </c>
      <c r="K13" s="17" t="str">
        <f>VLOOKUP($B13,G2.PL1!$C$10:$AF$35,10,0)</f>
        <v>VN-17425-13</v>
      </c>
      <c r="L13" s="17" t="str">
        <f>VLOOKUP($B13,G2.PL1!$C$10:$AF$35,11,0)</f>
        <v>Fareva Unterach GmbH (tên cũ: Ebewe Pharma Ges.m.b.H.Nfg.KG)</v>
      </c>
      <c r="M13" s="17" t="str">
        <f>VLOOKUP($B13,G2.PL1!$C$10:$AF$35,12,0)</f>
        <v>Áo</v>
      </c>
      <c r="N13" s="17" t="str">
        <f>VLOOKUP($B13,G2.PL1!$C$10:$AF$35,13,0)</f>
        <v>Lọ</v>
      </c>
      <c r="O13" s="39">
        <v>60</v>
      </c>
      <c r="P13" s="39">
        <v>60</v>
      </c>
      <c r="Q13" s="39">
        <v>60</v>
      </c>
      <c r="R13" s="39">
        <v>60</v>
      </c>
      <c r="S13" s="40">
        <v>240</v>
      </c>
      <c r="T13" s="19">
        <f>VLOOKUP($B13,G2.PL1!$C$10:$AF$35,17,0)</f>
        <v>314668</v>
      </c>
      <c r="U13" s="18">
        <f t="shared" si="0"/>
        <v>75520320</v>
      </c>
      <c r="V13" s="19" t="str">
        <f>VLOOKUP($B13,G2.PL1!$C$10:$AF$35,30,0)</f>
        <v>Công ty Cổ phần Dược liệu Trung ương 2</v>
      </c>
      <c r="W13" s="17" t="s">
        <v>279</v>
      </c>
      <c r="X13" s="56" t="s">
        <v>280</v>
      </c>
      <c r="Y13" s="41" t="s">
        <v>281</v>
      </c>
      <c r="Z13" s="21"/>
      <c r="AA13" s="21" t="e">
        <f>VLOOKUP(W13,#REF!,2,0)</f>
        <v>#REF!</v>
      </c>
      <c r="AB13" s="21"/>
    </row>
    <row r="14" spans="1:28" s="10" customFormat="1" ht="48">
      <c r="A14" s="38">
        <v>11</v>
      </c>
      <c r="B14" s="38" t="s">
        <v>63</v>
      </c>
      <c r="C14" s="17" t="str">
        <f>VLOOKUP(B14,G2.PL1!$C$10:$D$34,2,0)</f>
        <v>Docetaxel "Ebewe"</v>
      </c>
      <c r="D14" s="17" t="str">
        <f>VLOOKUP($B14,G2.PL1!$C$10:$E$34,3,0)</f>
        <v>Docetaxel</v>
      </c>
      <c r="E14" s="17" t="str">
        <f>VLOOKUP($B14,G2.PL1!$C$10:$F$34,4,0)</f>
        <v>10mg/ml</v>
      </c>
      <c r="F14" s="17" t="str">
        <f>VLOOKUP($B14,G2.PL1!$C$10:$AF$35,5,0)</f>
        <v>Tiêm truyền tĩnh mạch</v>
      </c>
      <c r="G14" s="17" t="str">
        <f>VLOOKUP($B14,G2.PL1!$C$10:$AF$35,6,0)</f>
        <v>Dung dịch đậm đặc để pha dung dịch tiêm truyền</v>
      </c>
      <c r="H14" s="17" t="str">
        <f>VLOOKUP($B14,G2.PL1!$C$10:$AF$35,7,0)</f>
        <v>Hộp 1 lọ 8 ml</v>
      </c>
      <c r="I14" s="38" t="s">
        <v>3</v>
      </c>
      <c r="J14" s="17" t="str">
        <f>VLOOKUP($B14,G2.PL1!$C$10:$AF$35,9,0)</f>
        <v>24 tháng</v>
      </c>
      <c r="K14" s="17" t="str">
        <f>VLOOKUP($B14,G2.PL1!$C$10:$AF$35,10,0)</f>
        <v>VN-17425-13</v>
      </c>
      <c r="L14" s="17" t="str">
        <f>VLOOKUP($B14,G2.PL1!$C$10:$AF$35,11,0)</f>
        <v>Fareva Unterach GmbH (tên cũ: Ebewe Pharma Ges.m.b.H.Nfg.KG)</v>
      </c>
      <c r="M14" s="17" t="str">
        <f>VLOOKUP($B14,G2.PL1!$C$10:$AF$35,12,0)</f>
        <v>Áo</v>
      </c>
      <c r="N14" s="17" t="str">
        <f>VLOOKUP($B14,G2.PL1!$C$10:$AF$35,13,0)</f>
        <v>Lọ</v>
      </c>
      <c r="O14" s="39">
        <v>60</v>
      </c>
      <c r="P14" s="39">
        <v>60</v>
      </c>
      <c r="Q14" s="39">
        <v>60</v>
      </c>
      <c r="R14" s="39">
        <v>60</v>
      </c>
      <c r="S14" s="40">
        <v>240</v>
      </c>
      <c r="T14" s="19">
        <f>VLOOKUP($B14,G2.PL1!$C$10:$AF$35,17,0)</f>
        <v>668439</v>
      </c>
      <c r="U14" s="18">
        <f t="shared" si="0"/>
        <v>160425360</v>
      </c>
      <c r="V14" s="19" t="str">
        <f>VLOOKUP($B14,G2.PL1!$C$10:$AF$35,30,0)</f>
        <v>Công ty Cổ phần Dược liệu Trung ương 2</v>
      </c>
      <c r="W14" s="17" t="s">
        <v>279</v>
      </c>
      <c r="X14" s="56" t="s">
        <v>280</v>
      </c>
      <c r="Y14" s="41" t="s">
        <v>281</v>
      </c>
      <c r="Z14" s="21"/>
      <c r="AA14" s="21" t="e">
        <f>VLOOKUP(W14,#REF!,2,0)</f>
        <v>#REF!</v>
      </c>
      <c r="AB14" s="21"/>
    </row>
    <row r="15" spans="1:28" s="10" customFormat="1" ht="36">
      <c r="A15" s="38">
        <v>17</v>
      </c>
      <c r="B15" s="38" t="s">
        <v>27</v>
      </c>
      <c r="C15" s="17" t="str">
        <f>VLOOKUP(B15,G2.PL1!$C$10:$D$34,2,0)</f>
        <v>Oxitan 50mg/10ml</v>
      </c>
      <c r="D15" s="17" t="str">
        <f>VLOOKUP($B15,G2.PL1!$C$10:$E$34,3,0)</f>
        <v>Oxaliplatin</v>
      </c>
      <c r="E15" s="17" t="str">
        <f>VLOOKUP($B15,G2.PL1!$C$10:$F$34,4,0)</f>
        <v>50mg/ 10ml</v>
      </c>
      <c r="F15" s="17" t="str">
        <f>VLOOKUP($B15,G2.PL1!$C$10:$AF$35,5,0)</f>
        <v>Tiêm truyền tĩnh mạch</v>
      </c>
      <c r="G15" s="17" t="str">
        <f>VLOOKUP($B15,G2.PL1!$C$10:$AF$35,6,0)</f>
        <v>Dung dịch tiêm truyền</v>
      </c>
      <c r="H15" s="17" t="str">
        <f>VLOOKUP($B15,G2.PL1!$C$10:$AF$35,7,0)</f>
        <v>Hộp 1 lọ 10ml</v>
      </c>
      <c r="I15" s="38" t="s">
        <v>13</v>
      </c>
      <c r="J15" s="17" t="str">
        <f>VLOOKUP($B15,G2.PL1!$C$10:$AF$35,9,0)</f>
        <v>24 tháng</v>
      </c>
      <c r="K15" s="17" t="str">
        <f>VLOOKUP($B15,G2.PL1!$C$10:$AF$35,10,0)</f>
        <v>VN-20417-17</v>
      </c>
      <c r="L15" s="17" t="str">
        <f>VLOOKUP($B15,G2.PL1!$C$10:$AF$35,11,0)</f>
        <v>Fresenius Kabi Oncology Limited</v>
      </c>
      <c r="M15" s="17" t="str">
        <f>VLOOKUP($B15,G2.PL1!$C$10:$AF$35,12,0)</f>
        <v>Ấn Độ</v>
      </c>
      <c r="N15" s="17" t="str">
        <f>VLOOKUP($B15,G2.PL1!$C$10:$AF$35,13,0)</f>
        <v>Lọ</v>
      </c>
      <c r="O15" s="39">
        <v>30</v>
      </c>
      <c r="P15" s="39">
        <v>30</v>
      </c>
      <c r="Q15" s="39">
        <v>30</v>
      </c>
      <c r="R15" s="39">
        <v>30</v>
      </c>
      <c r="S15" s="40">
        <v>120</v>
      </c>
      <c r="T15" s="19">
        <f>VLOOKUP($B15,G2.PL1!$C$10:$AF$35,17,0)</f>
        <v>260000</v>
      </c>
      <c r="U15" s="18">
        <f t="shared" si="0"/>
        <v>31200000</v>
      </c>
      <c r="V15" s="19" t="str">
        <f>VLOOKUP($B15,G2.PL1!$C$10:$AF$35,30,0)</f>
        <v>Công ty Cổ phần Dược liệu Trung ương 2</v>
      </c>
      <c r="W15" s="17" t="s">
        <v>279</v>
      </c>
      <c r="X15" s="56" t="s">
        <v>280</v>
      </c>
      <c r="Y15" s="41" t="s">
        <v>281</v>
      </c>
      <c r="Z15" s="21"/>
      <c r="AA15" s="21" t="e">
        <f>VLOOKUP(W15,#REF!,2,0)</f>
        <v>#REF!</v>
      </c>
      <c r="AB15" s="21"/>
    </row>
    <row r="16" spans="1:28" s="10" customFormat="1" ht="60">
      <c r="A16" s="38">
        <v>13</v>
      </c>
      <c r="B16" s="38" t="s">
        <v>48</v>
      </c>
      <c r="C16" s="17" t="str">
        <f>VLOOKUP(B16,G2.PL1!$C$10:$D$34,2,0)</f>
        <v>Glumeform 500</v>
      </c>
      <c r="D16" s="17" t="str">
        <f>VLOOKUP($B16,G2.PL1!$C$10:$E$34,3,0)</f>
        <v xml:space="preserve">Metformin hydroclorid </v>
      </c>
      <c r="E16" s="17" t="str">
        <f>VLOOKUP($B16,G2.PL1!$C$10:$F$34,4,0)</f>
        <v>500mg</v>
      </c>
      <c r="F16" s="17" t="str">
        <f>VLOOKUP($B16,G2.PL1!$C$10:$AF$35,5,0)</f>
        <v>Uống</v>
      </c>
      <c r="G16" s="17" t="str">
        <f>VLOOKUP($B16,G2.PL1!$C$10:$AF$35,6,0)</f>
        <v>viên nén bao phim</v>
      </c>
      <c r="H16" s="17" t="str">
        <f>VLOOKUP($B16,G2.PL1!$C$10:$AF$35,7,0)</f>
        <v>hộp 10 vỉ x 10 viên</v>
      </c>
      <c r="I16" s="38" t="s">
        <v>13</v>
      </c>
      <c r="J16" s="17" t="str">
        <f>VLOOKUP($B16,G2.PL1!$C$10:$AF$35,9,0)</f>
        <v xml:space="preserve">36 tháng </v>
      </c>
      <c r="K16" s="17" t="str">
        <f>VLOOKUP($B16,G2.PL1!$C$10:$AF$35,10,0)</f>
        <v>VD-21779-14</v>
      </c>
      <c r="L16" s="17" t="str">
        <f>VLOOKUP($B16,G2.PL1!$C$10:$AF$35,11,0)</f>
        <v>Công ty Cổ phần Dược Hậu Giang - Chi nhánh nhà máy Dược phẩm DHG tại Hậu Giang</v>
      </c>
      <c r="M16" s="17" t="str">
        <f>VLOOKUP($B16,G2.PL1!$C$10:$AF$35,12,0)</f>
        <v>Việt Nam</v>
      </c>
      <c r="N16" s="17" t="str">
        <f>VLOOKUP($B16,G2.PL1!$C$10:$AF$35,13,0)</f>
        <v>Viên</v>
      </c>
      <c r="O16" s="39">
        <v>25000</v>
      </c>
      <c r="P16" s="39">
        <v>25000</v>
      </c>
      <c r="Q16" s="39">
        <v>25000</v>
      </c>
      <c r="R16" s="39">
        <v>25000</v>
      </c>
      <c r="S16" s="40">
        <v>100000</v>
      </c>
      <c r="T16" s="19">
        <f>VLOOKUP($B16,G2.PL1!$C$10:$AF$35,17,0)</f>
        <v>289</v>
      </c>
      <c r="U16" s="18">
        <f t="shared" si="0"/>
        <v>28900000</v>
      </c>
      <c r="V16" s="19" t="str">
        <f>VLOOKUP($B16,G2.PL1!$C$10:$AF$35,30,0)</f>
        <v>Công ty Cổ phần Dược Hậu Giang</v>
      </c>
      <c r="W16" s="17" t="s">
        <v>786</v>
      </c>
      <c r="X16" s="56" t="s">
        <v>280</v>
      </c>
      <c r="Y16" s="41" t="s">
        <v>787</v>
      </c>
      <c r="Z16" s="21"/>
      <c r="AA16" s="21" t="e">
        <f>VLOOKUP(W16,#REF!,2,0)</f>
        <v>#REF!</v>
      </c>
      <c r="AB16" s="21"/>
    </row>
    <row r="17" spans="1:28" s="10" customFormat="1" ht="60">
      <c r="A17" s="38">
        <v>9</v>
      </c>
      <c r="B17" s="38" t="s">
        <v>70</v>
      </c>
      <c r="C17" s="17" t="str">
        <f>VLOOKUP(B17,G2.PL1!$C$10:$D$34,2,0)</f>
        <v xml:space="preserve">Cifga </v>
      </c>
      <c r="D17" s="17" t="str">
        <f>VLOOKUP($B17,G2.PL1!$C$10:$E$34,3,0)</f>
        <v>Ciprofloxacin (dưới dạng Ciprofloxacin hydroclorid)</v>
      </c>
      <c r="E17" s="17" t="str">
        <f>VLOOKUP($B17,G2.PL1!$C$10:$F$34,4,0)</f>
        <v>500mg</v>
      </c>
      <c r="F17" s="17" t="str">
        <f>VLOOKUP($B17,G2.PL1!$C$10:$AF$35,5,0)</f>
        <v>Uống</v>
      </c>
      <c r="G17" s="17" t="str">
        <f>VLOOKUP($B17,G2.PL1!$C$10:$AF$35,6,0)</f>
        <v>viên nén bao phim</v>
      </c>
      <c r="H17" s="17" t="str">
        <f>VLOOKUP($B17,G2.PL1!$C$10:$AF$35,7,0)</f>
        <v>hộp 2 vỉ x 10 viên</v>
      </c>
      <c r="I17" s="38" t="s">
        <v>13</v>
      </c>
      <c r="J17" s="17" t="str">
        <f>VLOOKUP($B17,G2.PL1!$C$10:$AF$35,9,0)</f>
        <v xml:space="preserve">36 tháng </v>
      </c>
      <c r="K17" s="17" t="str">
        <f>VLOOKUP($B17,G2.PL1!$C$10:$AF$35,10,0)</f>
        <v>VD-20549-14</v>
      </c>
      <c r="L17" s="17" t="str">
        <f>VLOOKUP($B17,G2.PL1!$C$10:$AF$35,11,0)</f>
        <v>Công ty Cổ phần Dược Hậu Giang - Chi nhánh nhà máy Dược phẩm DHG tại Hậu Giang</v>
      </c>
      <c r="M17" s="17" t="str">
        <f>VLOOKUP($B17,G2.PL1!$C$10:$AF$35,12,0)</f>
        <v>Việt Nam</v>
      </c>
      <c r="N17" s="17" t="str">
        <f>VLOOKUP($B17,G2.PL1!$C$10:$AF$35,13,0)</f>
        <v>Viên</v>
      </c>
      <c r="O17" s="39">
        <v>4000</v>
      </c>
      <c r="P17" s="39">
        <v>4000</v>
      </c>
      <c r="Q17" s="39">
        <v>4000</v>
      </c>
      <c r="R17" s="39">
        <v>4000</v>
      </c>
      <c r="S17" s="40">
        <v>16000</v>
      </c>
      <c r="T17" s="19">
        <f>VLOOKUP($B17,G2.PL1!$C$10:$AF$35,17,0)</f>
        <v>889</v>
      </c>
      <c r="U17" s="18">
        <f t="shared" si="0"/>
        <v>14224000</v>
      </c>
      <c r="V17" s="19" t="str">
        <f>VLOOKUP($B17,G2.PL1!$C$10:$AF$35,30,0)</f>
        <v>Công ty Cổ phần Dược Hậu Giang</v>
      </c>
      <c r="W17" s="17" t="s">
        <v>609</v>
      </c>
      <c r="X17" s="56" t="s">
        <v>280</v>
      </c>
      <c r="Y17" s="41" t="s">
        <v>610</v>
      </c>
      <c r="Z17" s="21"/>
      <c r="AA17" s="21" t="e">
        <f>VLOOKUP(W17,#REF!,2,0)</f>
        <v>#REF!</v>
      </c>
      <c r="AB17" s="21"/>
    </row>
    <row r="18" spans="1:28" s="10" customFormat="1" ht="60">
      <c r="A18" s="38">
        <v>12</v>
      </c>
      <c r="B18" s="38" t="s">
        <v>54</v>
      </c>
      <c r="C18" s="17" t="str">
        <f>VLOOKUP(B18,G2.PL1!$C$10:$D$34,2,0)</f>
        <v>Raciper 20mg</v>
      </c>
      <c r="D18" s="17" t="str">
        <f>VLOOKUP($B18,G2.PL1!$C$10:$E$34,3,0)</f>
        <v xml:space="preserve">Esomeprazole (dưới dạng Esomeprazole magnesium vô định hình) </v>
      </c>
      <c r="E18" s="17" t="str">
        <f>VLOOKUP($B18,G2.PL1!$C$10:$F$34,4,0)</f>
        <v>20mg</v>
      </c>
      <c r="F18" s="17" t="str">
        <f>VLOOKUP($B18,G2.PL1!$C$10:$AF$35,5,0)</f>
        <v>Uống</v>
      </c>
      <c r="G18" s="17" t="str">
        <f>VLOOKUP($B18,G2.PL1!$C$10:$AF$35,6,0)</f>
        <v>Viên nén bao phim kháng acid dạ dày</v>
      </c>
      <c r="H18" s="17" t="str">
        <f>VLOOKUP($B18,G2.PL1!$C$10:$AF$35,7,0)</f>
        <v>Hộp 2 vỉ x 7 viên; Hộp 4 vỉ x 7 viên</v>
      </c>
      <c r="I18" s="38" t="s">
        <v>13</v>
      </c>
      <c r="J18" s="17" t="str">
        <f>VLOOKUP($B18,G2.PL1!$C$10:$AF$35,9,0)</f>
        <v>24 tháng</v>
      </c>
      <c r="K18" s="17" t="str">
        <f>VLOOKUP($B18,G2.PL1!$C$10:$AF$35,10,0)</f>
        <v>VN-16032-12</v>
      </c>
      <c r="L18" s="17" t="str">
        <f>VLOOKUP($B18,G2.PL1!$C$10:$AF$35,11,0)</f>
        <v>Sun Pharmaceutical Industries Limited</v>
      </c>
      <c r="M18" s="17" t="str">
        <f>VLOOKUP($B18,G2.PL1!$C$10:$AF$35,12,0)</f>
        <v>Ấn Độ</v>
      </c>
      <c r="N18" s="17" t="str">
        <f>VLOOKUP($B18,G2.PL1!$C$10:$AF$35,13,0)</f>
        <v>Viên</v>
      </c>
      <c r="O18" s="39">
        <v>4000</v>
      </c>
      <c r="P18" s="39">
        <v>4000</v>
      </c>
      <c r="Q18" s="39">
        <v>4000</v>
      </c>
      <c r="R18" s="39">
        <v>4000</v>
      </c>
      <c r="S18" s="40">
        <v>16000</v>
      </c>
      <c r="T18" s="19">
        <f>VLOOKUP($B18,G2.PL1!$C$10:$AF$35,17,0)</f>
        <v>950</v>
      </c>
      <c r="U18" s="18">
        <f t="shared" si="0"/>
        <v>15200000</v>
      </c>
      <c r="V18" s="19" t="str">
        <f>VLOOKUP($B18,G2.PL1!$C$10:$AF$35,30,0)</f>
        <v>Công ty Cổ phần Dược phẩm Thiết bị Y tế Hà Nội</v>
      </c>
      <c r="W18" s="17" t="s">
        <v>609</v>
      </c>
      <c r="X18" s="56" t="s">
        <v>280</v>
      </c>
      <c r="Y18" s="41" t="s">
        <v>610</v>
      </c>
      <c r="Z18" s="21"/>
      <c r="AA18" s="21" t="e">
        <f>VLOOKUP(W18,#REF!,2,0)</f>
        <v>#REF!</v>
      </c>
      <c r="AB18" s="21"/>
    </row>
    <row r="19" spans="1:28" s="10" customFormat="1" ht="60">
      <c r="A19" s="38">
        <v>13</v>
      </c>
      <c r="B19" s="38" t="s">
        <v>48</v>
      </c>
      <c r="C19" s="17" t="str">
        <f>VLOOKUP(B19,G2.PL1!$C$10:$D$34,2,0)</f>
        <v>Glumeform 500</v>
      </c>
      <c r="D19" s="17" t="str">
        <f>VLOOKUP($B19,G2.PL1!$C$10:$E$34,3,0)</f>
        <v xml:space="preserve">Metformin hydroclorid </v>
      </c>
      <c r="E19" s="17" t="str">
        <f>VLOOKUP($B19,G2.PL1!$C$10:$F$34,4,0)</f>
        <v>500mg</v>
      </c>
      <c r="F19" s="17" t="str">
        <f>VLOOKUP($B19,G2.PL1!$C$10:$AF$35,5,0)</f>
        <v>Uống</v>
      </c>
      <c r="G19" s="17" t="str">
        <f>VLOOKUP($B19,G2.PL1!$C$10:$AF$35,6,0)</f>
        <v>viên nén bao phim</v>
      </c>
      <c r="H19" s="17" t="str">
        <f>VLOOKUP($B19,G2.PL1!$C$10:$AF$35,7,0)</f>
        <v>hộp 10 vỉ x 10 viên</v>
      </c>
      <c r="I19" s="38" t="s">
        <v>13</v>
      </c>
      <c r="J19" s="17" t="str">
        <f>VLOOKUP($B19,G2.PL1!$C$10:$AF$35,9,0)</f>
        <v xml:space="preserve">36 tháng </v>
      </c>
      <c r="K19" s="17" t="str">
        <f>VLOOKUP($B19,G2.PL1!$C$10:$AF$35,10,0)</f>
        <v>VD-21779-14</v>
      </c>
      <c r="L19" s="17" t="str">
        <f>VLOOKUP($B19,G2.PL1!$C$10:$AF$35,11,0)</f>
        <v>Công ty Cổ phần Dược Hậu Giang - Chi nhánh nhà máy Dược phẩm DHG tại Hậu Giang</v>
      </c>
      <c r="M19" s="17" t="str">
        <f>VLOOKUP($B19,G2.PL1!$C$10:$AF$35,12,0)</f>
        <v>Việt Nam</v>
      </c>
      <c r="N19" s="17" t="str">
        <f>VLOOKUP($B19,G2.PL1!$C$10:$AF$35,13,0)</f>
        <v>Viên</v>
      </c>
      <c r="O19" s="39">
        <v>10000</v>
      </c>
      <c r="P19" s="39">
        <v>10000</v>
      </c>
      <c r="Q19" s="39">
        <v>10000</v>
      </c>
      <c r="R19" s="39">
        <v>10000</v>
      </c>
      <c r="S19" s="40">
        <v>40000</v>
      </c>
      <c r="T19" s="19">
        <f>VLOOKUP($B19,G2.PL1!$C$10:$AF$35,17,0)</f>
        <v>289</v>
      </c>
      <c r="U19" s="18">
        <f t="shared" si="0"/>
        <v>11560000</v>
      </c>
      <c r="V19" s="19" t="str">
        <f>VLOOKUP($B19,G2.PL1!$C$10:$AF$35,30,0)</f>
        <v>Công ty Cổ phần Dược Hậu Giang</v>
      </c>
      <c r="W19" s="17" t="s">
        <v>609</v>
      </c>
      <c r="X19" s="56" t="s">
        <v>280</v>
      </c>
      <c r="Y19" s="41" t="s">
        <v>610</v>
      </c>
      <c r="Z19" s="21"/>
      <c r="AA19" s="21" t="e">
        <f>VLOOKUP(W19,#REF!,2,0)</f>
        <v>#REF!</v>
      </c>
      <c r="AB19" s="21"/>
    </row>
    <row r="20" spans="1:28" s="10" customFormat="1" ht="36">
      <c r="A20" s="38">
        <v>15</v>
      </c>
      <c r="B20" s="38" t="s">
        <v>39</v>
      </c>
      <c r="C20" s="17" t="str">
        <f>VLOOKUP(B20,G2.PL1!$C$10:$D$34,2,0)</f>
        <v>OCID</v>
      </c>
      <c r="D20" s="17" t="str">
        <f>VLOOKUP($B20,G2.PL1!$C$10:$E$34,3,0)</f>
        <v>Omeprazole (dạng hạt bao tan trong ruột)</v>
      </c>
      <c r="E20" s="17" t="str">
        <f>VLOOKUP($B20,G2.PL1!$C$10:$F$34,4,0)</f>
        <v>20mg</v>
      </c>
      <c r="F20" s="17" t="str">
        <f>VLOOKUP($B20,G2.PL1!$C$10:$AF$35,5,0)</f>
        <v>Uống</v>
      </c>
      <c r="G20" s="17" t="str">
        <f>VLOOKUP($B20,G2.PL1!$C$10:$AF$35,6,0)</f>
        <v>Viên nang cứng</v>
      </c>
      <c r="H20" s="17" t="str">
        <f>VLOOKUP($B20,G2.PL1!$C$10:$AF$35,7,0)</f>
        <v>Hộp 10 vỉ x 10 viên</v>
      </c>
      <c r="I20" s="38" t="s">
        <v>13</v>
      </c>
      <c r="J20" s="17" t="str">
        <f>VLOOKUP($B20,G2.PL1!$C$10:$AF$35,9,0)</f>
        <v>36 tháng</v>
      </c>
      <c r="K20" s="17" t="str">
        <f>VLOOKUP($B20,G2.PL1!$C$10:$AF$35,10,0)</f>
        <v>VN-10166-10</v>
      </c>
      <c r="L20" s="17" t="str">
        <f>VLOOKUP($B20,G2.PL1!$C$10:$AF$35,11,0)</f>
        <v>Cadila Healthcare Ltd.</v>
      </c>
      <c r="M20" s="17" t="str">
        <f>VLOOKUP($B20,G2.PL1!$C$10:$AF$35,12,0)</f>
        <v>Ấn Độ</v>
      </c>
      <c r="N20" s="17" t="str">
        <f>VLOOKUP($B20,G2.PL1!$C$10:$AF$35,13,0)</f>
        <v>Viên</v>
      </c>
      <c r="O20" s="39">
        <v>10000</v>
      </c>
      <c r="P20" s="39">
        <v>10000</v>
      </c>
      <c r="Q20" s="39">
        <v>10000</v>
      </c>
      <c r="R20" s="39">
        <v>10000</v>
      </c>
      <c r="S20" s="40">
        <v>40000</v>
      </c>
      <c r="T20" s="19">
        <f>VLOOKUP($B20,G2.PL1!$C$10:$AF$35,17,0)</f>
        <v>215</v>
      </c>
      <c r="U20" s="18">
        <f t="shared" si="0"/>
        <v>8600000</v>
      </c>
      <c r="V20" s="19" t="str">
        <f>VLOOKUP($B20,G2.PL1!$C$10:$AF$35,30,0)</f>
        <v>Công ty Cổ phần Dược phẩm Thiết bị Y tế Hà Nội</v>
      </c>
      <c r="W20" s="17" t="s">
        <v>609</v>
      </c>
      <c r="X20" s="56" t="s">
        <v>280</v>
      </c>
      <c r="Y20" s="41" t="s">
        <v>610</v>
      </c>
      <c r="Z20" s="21"/>
      <c r="AA20" s="21" t="e">
        <f>VLOOKUP(W20,#REF!,2,0)</f>
        <v>#REF!</v>
      </c>
      <c r="AB20" s="21"/>
    </row>
    <row r="21" spans="1:28" s="10" customFormat="1" ht="48">
      <c r="A21" s="17">
        <v>2</v>
      </c>
      <c r="B21" s="17" t="s">
        <v>86</v>
      </c>
      <c r="C21" s="17" t="str">
        <f>VLOOKUP(B21,G2.PL1!$C$10:$D$34,2,0)</f>
        <v>Cefoxitin 1g</v>
      </c>
      <c r="D21" s="17" t="str">
        <f>VLOOKUP($B21,G2.PL1!$C$10:$E$34,3,0)</f>
        <v xml:space="preserve">Cefoxitin (dưới dạng Cefoxitin natri) </v>
      </c>
      <c r="E21" s="17" t="str">
        <f>VLOOKUP($B21,G2.PL1!$C$10:$F$34,4,0)</f>
        <v>1g</v>
      </c>
      <c r="F21" s="17" t="str">
        <f>VLOOKUP($B21,G2.PL1!$C$10:$AF$35,5,0)</f>
        <v>Tiêm</v>
      </c>
      <c r="G21" s="17" t="str">
        <f>VLOOKUP($B21,G2.PL1!$C$10:$AF$35,6,0)</f>
        <v>Thuốc bột pha tiêm</v>
      </c>
      <c r="H21" s="17" t="str">
        <f>VLOOKUP($B21,G2.PL1!$C$10:$AF$35,7,0)</f>
        <v>Hộp 10 lọ</v>
      </c>
      <c r="I21" s="17" t="s">
        <v>13</v>
      </c>
      <c r="J21" s="17" t="str">
        <f>VLOOKUP($B21,G2.PL1!$C$10:$AF$35,9,0)</f>
        <v>24 tháng</v>
      </c>
      <c r="K21" s="17" t="str">
        <f>VLOOKUP($B21,G2.PL1!$C$10:$AF$35,10,0)</f>
        <v>VD-26841-17</v>
      </c>
      <c r="L21" s="17" t="str">
        <f>VLOOKUP($B21,G2.PL1!$C$10:$AF$35,11,0)</f>
        <v>Chi nhánh 3- Công ty cổ phần dược phẩm Imexpharm tại Bình Dương</v>
      </c>
      <c r="M21" s="17" t="str">
        <f>VLOOKUP($B21,G2.PL1!$C$10:$AF$35,12,0)</f>
        <v>Việt Nam</v>
      </c>
      <c r="N21" s="17" t="str">
        <f>VLOOKUP($B21,G2.PL1!$C$10:$AF$35,13,0)</f>
        <v>Lọ</v>
      </c>
      <c r="O21" s="18">
        <v>160</v>
      </c>
      <c r="P21" s="18">
        <v>160</v>
      </c>
      <c r="Q21" s="18">
        <v>160</v>
      </c>
      <c r="R21" s="18">
        <v>160</v>
      </c>
      <c r="S21" s="18">
        <v>640</v>
      </c>
      <c r="T21" s="19">
        <f>VLOOKUP($B21,G2.PL1!$C$10:$AF$35,17,0)</f>
        <v>54900</v>
      </c>
      <c r="U21" s="18">
        <f t="shared" si="0"/>
        <v>35136000</v>
      </c>
      <c r="V21" s="19" t="str">
        <f>VLOOKUP($B21,G2.PL1!$C$10:$AF$35,30,0)</f>
        <v>Công ty Cổ phần Dược phẩm Nam Hà</v>
      </c>
      <c r="W21" s="17" t="s">
        <v>379</v>
      </c>
      <c r="X21" s="20" t="s">
        <v>280</v>
      </c>
      <c r="Y21" s="17" t="s">
        <v>380</v>
      </c>
      <c r="Z21" s="21"/>
      <c r="AA21" s="21" t="e">
        <f>VLOOKUP(W21,#REF!,2,0)</f>
        <v>#REF!</v>
      </c>
      <c r="AB21" s="21"/>
    </row>
    <row r="22" spans="1:28" s="10" customFormat="1" ht="48">
      <c r="A22" s="38">
        <v>8</v>
      </c>
      <c r="B22" s="38" t="s">
        <v>75</v>
      </c>
      <c r="C22" s="17" t="str">
        <f>VLOOKUP(B22,G2.PL1!$C$10:$D$34,2,0)</f>
        <v>Zanimex 1,5g</v>
      </c>
      <c r="D22" s="17" t="str">
        <f>VLOOKUP($B22,G2.PL1!$C$10:$E$34,3,0)</f>
        <v>Cefuroxim (dưới dạng Cefuroxim natri)</v>
      </c>
      <c r="E22" s="17" t="str">
        <f>VLOOKUP($B22,G2.PL1!$C$10:$F$34,4,0)</f>
        <v>1,5g</v>
      </c>
      <c r="F22" s="17" t="str">
        <f>VLOOKUP($B22,G2.PL1!$C$10:$AF$35,5,0)</f>
        <v>Tiêm</v>
      </c>
      <c r="G22" s="17" t="str">
        <f>VLOOKUP($B22,G2.PL1!$C$10:$AF$35,6,0)</f>
        <v>Thuốc bột pha tiêm</v>
      </c>
      <c r="H22" s="17" t="str">
        <f>VLOOKUP($B22,G2.PL1!$C$10:$AF$35,7,0)</f>
        <v>Hộp 10 lọ</v>
      </c>
      <c r="I22" s="38" t="s">
        <v>13</v>
      </c>
      <c r="J22" s="17" t="str">
        <f>VLOOKUP($B22,G2.PL1!$C$10:$AF$35,9,0)</f>
        <v>24 tháng</v>
      </c>
      <c r="K22" s="17" t="str">
        <f>VLOOKUP($B22,G2.PL1!$C$10:$AF$35,10,0)</f>
        <v>VD-34181-20</v>
      </c>
      <c r="L22" s="17" t="str">
        <f>VLOOKUP($B22,G2.PL1!$C$10:$AF$35,11,0)</f>
        <v>Chi nhánh 3 - Công ty cổ phần dược phẩm Imexpharm tại Bình Dương</v>
      </c>
      <c r="M22" s="17" t="str">
        <f>VLOOKUP($B22,G2.PL1!$C$10:$AF$35,12,0)</f>
        <v>Việt Nam</v>
      </c>
      <c r="N22" s="17" t="str">
        <f>VLOOKUP($B22,G2.PL1!$C$10:$AF$35,13,0)</f>
        <v>Lọ</v>
      </c>
      <c r="O22" s="39">
        <v>250</v>
      </c>
      <c r="P22" s="39">
        <v>250</v>
      </c>
      <c r="Q22" s="39">
        <v>250</v>
      </c>
      <c r="R22" s="39">
        <v>250</v>
      </c>
      <c r="S22" s="40">
        <v>1000</v>
      </c>
      <c r="T22" s="19">
        <f>VLOOKUP($B22,G2.PL1!$C$10:$AF$35,17,0)</f>
        <v>21000</v>
      </c>
      <c r="U22" s="18">
        <f t="shared" si="0"/>
        <v>21000000</v>
      </c>
      <c r="V22" s="19" t="str">
        <f>VLOOKUP($B22,G2.PL1!$C$10:$AF$35,30,0)</f>
        <v xml:space="preserve">Công ty CP Dược phẩm Imexpharm </v>
      </c>
      <c r="W22" s="17" t="s">
        <v>379</v>
      </c>
      <c r="X22" s="56" t="s">
        <v>280</v>
      </c>
      <c r="Y22" s="41" t="s">
        <v>380</v>
      </c>
      <c r="Z22" s="21"/>
      <c r="AA22" s="21" t="e">
        <f>VLOOKUP(W22,#REF!,2,0)</f>
        <v>#REF!</v>
      </c>
      <c r="AB22" s="21"/>
    </row>
    <row r="23" spans="1:28" s="10" customFormat="1" ht="60">
      <c r="A23" s="38">
        <v>9</v>
      </c>
      <c r="B23" s="38" t="s">
        <v>70</v>
      </c>
      <c r="C23" s="17" t="str">
        <f>VLOOKUP(B23,G2.PL1!$C$10:$D$34,2,0)</f>
        <v xml:space="preserve">Cifga </v>
      </c>
      <c r="D23" s="17" t="str">
        <f>VLOOKUP($B23,G2.PL1!$C$10:$E$34,3,0)</f>
        <v>Ciprofloxacin (dưới dạng Ciprofloxacin hydroclorid)</v>
      </c>
      <c r="E23" s="17" t="str">
        <f>VLOOKUP($B23,G2.PL1!$C$10:$F$34,4,0)</f>
        <v>500mg</v>
      </c>
      <c r="F23" s="17" t="str">
        <f>VLOOKUP($B23,G2.PL1!$C$10:$AF$35,5,0)</f>
        <v>Uống</v>
      </c>
      <c r="G23" s="17" t="str">
        <f>VLOOKUP($B23,G2.PL1!$C$10:$AF$35,6,0)</f>
        <v>viên nén bao phim</v>
      </c>
      <c r="H23" s="17" t="str">
        <f>VLOOKUP($B23,G2.PL1!$C$10:$AF$35,7,0)</f>
        <v>hộp 2 vỉ x 10 viên</v>
      </c>
      <c r="I23" s="38" t="s">
        <v>13</v>
      </c>
      <c r="J23" s="17" t="str">
        <f>VLOOKUP($B23,G2.PL1!$C$10:$AF$35,9,0)</f>
        <v xml:space="preserve">36 tháng </v>
      </c>
      <c r="K23" s="17" t="str">
        <f>VLOOKUP($B23,G2.PL1!$C$10:$AF$35,10,0)</f>
        <v>VD-20549-14</v>
      </c>
      <c r="L23" s="17" t="str">
        <f>VLOOKUP($B23,G2.PL1!$C$10:$AF$35,11,0)</f>
        <v>Công ty Cổ phần Dược Hậu Giang - Chi nhánh nhà máy Dược phẩm DHG tại Hậu Giang</v>
      </c>
      <c r="M23" s="17" t="str">
        <f>VLOOKUP($B23,G2.PL1!$C$10:$AF$35,12,0)</f>
        <v>Việt Nam</v>
      </c>
      <c r="N23" s="17" t="str">
        <f>VLOOKUP($B23,G2.PL1!$C$10:$AF$35,13,0)</f>
        <v>Viên</v>
      </c>
      <c r="O23" s="39">
        <v>18000</v>
      </c>
      <c r="P23" s="39">
        <v>18000</v>
      </c>
      <c r="Q23" s="39">
        <v>18000</v>
      </c>
      <c r="R23" s="39">
        <v>18000</v>
      </c>
      <c r="S23" s="40">
        <v>72000</v>
      </c>
      <c r="T23" s="19">
        <f>VLOOKUP($B23,G2.PL1!$C$10:$AF$35,17,0)</f>
        <v>889</v>
      </c>
      <c r="U23" s="18">
        <f t="shared" si="0"/>
        <v>64008000</v>
      </c>
      <c r="V23" s="19" t="str">
        <f>VLOOKUP($B23,G2.PL1!$C$10:$AF$35,30,0)</f>
        <v>Công ty Cổ phần Dược Hậu Giang</v>
      </c>
      <c r="W23" s="17" t="s">
        <v>379</v>
      </c>
      <c r="X23" s="56" t="s">
        <v>280</v>
      </c>
      <c r="Y23" s="41" t="s">
        <v>380</v>
      </c>
      <c r="Z23" s="21"/>
      <c r="AA23" s="21" t="e">
        <f>VLOOKUP(W23,#REF!,2,0)</f>
        <v>#REF!</v>
      </c>
      <c r="AB23" s="21"/>
    </row>
    <row r="24" spans="1:28" s="10" customFormat="1" ht="60">
      <c r="A24" s="38">
        <v>12</v>
      </c>
      <c r="B24" s="38" t="s">
        <v>54</v>
      </c>
      <c r="C24" s="17" t="str">
        <f>VLOOKUP(B24,G2.PL1!$C$10:$D$34,2,0)</f>
        <v>Raciper 20mg</v>
      </c>
      <c r="D24" s="17" t="str">
        <f>VLOOKUP($B24,G2.PL1!$C$10:$E$34,3,0)</f>
        <v xml:space="preserve">Esomeprazole (dưới dạng Esomeprazole magnesium vô định hình) </v>
      </c>
      <c r="E24" s="17" t="str">
        <f>VLOOKUP($B24,G2.PL1!$C$10:$F$34,4,0)</f>
        <v>20mg</v>
      </c>
      <c r="F24" s="17" t="str">
        <f>VLOOKUP($B24,G2.PL1!$C$10:$AF$35,5,0)</f>
        <v>Uống</v>
      </c>
      <c r="G24" s="17" t="str">
        <f>VLOOKUP($B24,G2.PL1!$C$10:$AF$35,6,0)</f>
        <v>Viên nén bao phim kháng acid dạ dày</v>
      </c>
      <c r="H24" s="17" t="str">
        <f>VLOOKUP($B24,G2.PL1!$C$10:$AF$35,7,0)</f>
        <v>Hộp 2 vỉ x 7 viên; Hộp 4 vỉ x 7 viên</v>
      </c>
      <c r="I24" s="38" t="s">
        <v>13</v>
      </c>
      <c r="J24" s="17" t="str">
        <f>VLOOKUP($B24,G2.PL1!$C$10:$AF$35,9,0)</f>
        <v>24 tháng</v>
      </c>
      <c r="K24" s="17" t="str">
        <f>VLOOKUP($B24,G2.PL1!$C$10:$AF$35,10,0)</f>
        <v>VN-16032-12</v>
      </c>
      <c r="L24" s="17" t="str">
        <f>VLOOKUP($B24,G2.PL1!$C$10:$AF$35,11,0)</f>
        <v>Sun Pharmaceutical Industries Limited</v>
      </c>
      <c r="M24" s="17" t="str">
        <f>VLOOKUP($B24,G2.PL1!$C$10:$AF$35,12,0)</f>
        <v>Ấn Độ</v>
      </c>
      <c r="N24" s="17" t="str">
        <f>VLOOKUP($B24,G2.PL1!$C$10:$AF$35,13,0)</f>
        <v>Viên</v>
      </c>
      <c r="O24" s="39">
        <v>7500</v>
      </c>
      <c r="P24" s="39">
        <v>7500</v>
      </c>
      <c r="Q24" s="39">
        <v>7500</v>
      </c>
      <c r="R24" s="39">
        <v>7500</v>
      </c>
      <c r="S24" s="40">
        <v>30000</v>
      </c>
      <c r="T24" s="19">
        <f>VLOOKUP($B24,G2.PL1!$C$10:$AF$35,17,0)</f>
        <v>950</v>
      </c>
      <c r="U24" s="18">
        <f t="shared" si="0"/>
        <v>28500000</v>
      </c>
      <c r="V24" s="19" t="str">
        <f>VLOOKUP($B24,G2.PL1!$C$10:$AF$35,30,0)</f>
        <v>Công ty Cổ phần Dược phẩm Thiết bị Y tế Hà Nội</v>
      </c>
      <c r="W24" s="17" t="s">
        <v>379</v>
      </c>
      <c r="X24" s="56" t="s">
        <v>280</v>
      </c>
      <c r="Y24" s="41" t="s">
        <v>380</v>
      </c>
      <c r="Z24" s="21"/>
      <c r="AA24" s="21" t="e">
        <f>VLOOKUP(W24,#REF!,2,0)</f>
        <v>#REF!</v>
      </c>
      <c r="AB24" s="21"/>
    </row>
    <row r="25" spans="1:28" s="10" customFormat="1" ht="60">
      <c r="A25" s="38">
        <v>13</v>
      </c>
      <c r="B25" s="38" t="s">
        <v>48</v>
      </c>
      <c r="C25" s="17" t="str">
        <f>VLOOKUP(B25,G2.PL1!$C$10:$D$34,2,0)</f>
        <v>Glumeform 500</v>
      </c>
      <c r="D25" s="17" t="str">
        <f>VLOOKUP($B25,G2.PL1!$C$10:$E$34,3,0)</f>
        <v xml:space="preserve">Metformin hydroclorid </v>
      </c>
      <c r="E25" s="17" t="str">
        <f>VLOOKUP($B25,G2.PL1!$C$10:$F$34,4,0)</f>
        <v>500mg</v>
      </c>
      <c r="F25" s="17" t="str">
        <f>VLOOKUP($B25,G2.PL1!$C$10:$AF$35,5,0)</f>
        <v>Uống</v>
      </c>
      <c r="G25" s="17" t="str">
        <f>VLOOKUP($B25,G2.PL1!$C$10:$AF$35,6,0)</f>
        <v>viên nén bao phim</v>
      </c>
      <c r="H25" s="17" t="str">
        <f>VLOOKUP($B25,G2.PL1!$C$10:$AF$35,7,0)</f>
        <v>hộp 10 vỉ x 10 viên</v>
      </c>
      <c r="I25" s="38" t="s">
        <v>13</v>
      </c>
      <c r="J25" s="17" t="str">
        <f>VLOOKUP($B25,G2.PL1!$C$10:$AF$35,9,0)</f>
        <v xml:space="preserve">36 tháng </v>
      </c>
      <c r="K25" s="17" t="str">
        <f>VLOOKUP($B25,G2.PL1!$C$10:$AF$35,10,0)</f>
        <v>VD-21779-14</v>
      </c>
      <c r="L25" s="17" t="str">
        <f>VLOOKUP($B25,G2.PL1!$C$10:$AF$35,11,0)</f>
        <v>Công ty Cổ phần Dược Hậu Giang - Chi nhánh nhà máy Dược phẩm DHG tại Hậu Giang</v>
      </c>
      <c r="M25" s="17" t="str">
        <f>VLOOKUP($B25,G2.PL1!$C$10:$AF$35,12,0)</f>
        <v>Việt Nam</v>
      </c>
      <c r="N25" s="17" t="str">
        <f>VLOOKUP($B25,G2.PL1!$C$10:$AF$35,13,0)</f>
        <v>Viên</v>
      </c>
      <c r="O25" s="39">
        <v>8000</v>
      </c>
      <c r="P25" s="39">
        <v>8000</v>
      </c>
      <c r="Q25" s="39">
        <v>8000</v>
      </c>
      <c r="R25" s="39">
        <v>8000</v>
      </c>
      <c r="S25" s="40">
        <v>32000</v>
      </c>
      <c r="T25" s="19">
        <f>VLOOKUP($B25,G2.PL1!$C$10:$AF$35,17,0)</f>
        <v>289</v>
      </c>
      <c r="U25" s="18">
        <f t="shared" si="0"/>
        <v>9248000</v>
      </c>
      <c r="V25" s="19" t="str">
        <f>VLOOKUP($B25,G2.PL1!$C$10:$AF$35,30,0)</f>
        <v>Công ty Cổ phần Dược Hậu Giang</v>
      </c>
      <c r="W25" s="17" t="s">
        <v>379</v>
      </c>
      <c r="X25" s="56" t="s">
        <v>280</v>
      </c>
      <c r="Y25" s="41" t="s">
        <v>380</v>
      </c>
      <c r="Z25" s="21"/>
      <c r="AA25" s="21" t="e">
        <f>VLOOKUP(W25,#REF!,2,0)</f>
        <v>#REF!</v>
      </c>
      <c r="AB25" s="21"/>
    </row>
    <row r="26" spans="1:28" s="10" customFormat="1" ht="36">
      <c r="A26" s="38">
        <v>15</v>
      </c>
      <c r="B26" s="38" t="s">
        <v>39</v>
      </c>
      <c r="C26" s="17" t="str">
        <f>VLOOKUP(B26,G2.PL1!$C$10:$D$34,2,0)</f>
        <v>OCID</v>
      </c>
      <c r="D26" s="17" t="str">
        <f>VLOOKUP($B26,G2.PL1!$C$10:$E$34,3,0)</f>
        <v>Omeprazole (dạng hạt bao tan trong ruột)</v>
      </c>
      <c r="E26" s="17" t="str">
        <f>VLOOKUP($B26,G2.PL1!$C$10:$F$34,4,0)</f>
        <v>20mg</v>
      </c>
      <c r="F26" s="17" t="str">
        <f>VLOOKUP($B26,G2.PL1!$C$10:$AF$35,5,0)</f>
        <v>Uống</v>
      </c>
      <c r="G26" s="17" t="str">
        <f>VLOOKUP($B26,G2.PL1!$C$10:$AF$35,6,0)</f>
        <v>Viên nang cứng</v>
      </c>
      <c r="H26" s="17" t="str">
        <f>VLOOKUP($B26,G2.PL1!$C$10:$AF$35,7,0)</f>
        <v>Hộp 10 vỉ x 10 viên</v>
      </c>
      <c r="I26" s="38" t="s">
        <v>13</v>
      </c>
      <c r="J26" s="17" t="str">
        <f>VLOOKUP($B26,G2.PL1!$C$10:$AF$35,9,0)</f>
        <v>36 tháng</v>
      </c>
      <c r="K26" s="17" t="str">
        <f>VLOOKUP($B26,G2.PL1!$C$10:$AF$35,10,0)</f>
        <v>VN-10166-10</v>
      </c>
      <c r="L26" s="17" t="str">
        <f>VLOOKUP($B26,G2.PL1!$C$10:$AF$35,11,0)</f>
        <v>Cadila Healthcare Ltd.</v>
      </c>
      <c r="M26" s="17" t="str">
        <f>VLOOKUP($B26,G2.PL1!$C$10:$AF$35,12,0)</f>
        <v>Ấn Độ</v>
      </c>
      <c r="N26" s="17" t="str">
        <f>VLOOKUP($B26,G2.PL1!$C$10:$AF$35,13,0)</f>
        <v>Viên</v>
      </c>
      <c r="O26" s="39">
        <v>150000</v>
      </c>
      <c r="P26" s="39">
        <v>150000</v>
      </c>
      <c r="Q26" s="39">
        <v>150000</v>
      </c>
      <c r="R26" s="39">
        <v>150000</v>
      </c>
      <c r="S26" s="40">
        <v>600000</v>
      </c>
      <c r="T26" s="19">
        <f>VLOOKUP($B26,G2.PL1!$C$10:$AF$35,17,0)</f>
        <v>215</v>
      </c>
      <c r="U26" s="18">
        <f t="shared" si="0"/>
        <v>129000000</v>
      </c>
      <c r="V26" s="19" t="str">
        <f>VLOOKUP($B26,G2.PL1!$C$10:$AF$35,30,0)</f>
        <v>Công ty Cổ phần Dược phẩm Thiết bị Y tế Hà Nội</v>
      </c>
      <c r="W26" s="17" t="s">
        <v>379</v>
      </c>
      <c r="X26" s="56" t="s">
        <v>280</v>
      </c>
      <c r="Y26" s="41" t="s">
        <v>380</v>
      </c>
      <c r="Z26" s="21"/>
      <c r="AA26" s="21" t="e">
        <f>VLOOKUP(W26,#REF!,2,0)</f>
        <v>#REF!</v>
      </c>
      <c r="AB26" s="21"/>
    </row>
    <row r="27" spans="1:28" s="10" customFormat="1" ht="60">
      <c r="A27" s="38">
        <v>9</v>
      </c>
      <c r="B27" s="38" t="s">
        <v>70</v>
      </c>
      <c r="C27" s="17" t="str">
        <f>VLOOKUP(B27,G2.PL1!$C$10:$D$34,2,0)</f>
        <v xml:space="preserve">Cifga </v>
      </c>
      <c r="D27" s="17" t="str">
        <f>VLOOKUP($B27,G2.PL1!$C$10:$E$34,3,0)</f>
        <v>Ciprofloxacin (dưới dạng Ciprofloxacin hydroclorid)</v>
      </c>
      <c r="E27" s="17" t="str">
        <f>VLOOKUP($B27,G2.PL1!$C$10:$F$34,4,0)</f>
        <v>500mg</v>
      </c>
      <c r="F27" s="17" t="str">
        <f>VLOOKUP($B27,G2.PL1!$C$10:$AF$35,5,0)</f>
        <v>Uống</v>
      </c>
      <c r="G27" s="17" t="str">
        <f>VLOOKUP($B27,G2.PL1!$C$10:$AF$35,6,0)</f>
        <v>viên nén bao phim</v>
      </c>
      <c r="H27" s="17" t="str">
        <f>VLOOKUP($B27,G2.PL1!$C$10:$AF$35,7,0)</f>
        <v>hộp 2 vỉ x 10 viên</v>
      </c>
      <c r="I27" s="38" t="s">
        <v>13</v>
      </c>
      <c r="J27" s="17" t="str">
        <f>VLOOKUP($B27,G2.PL1!$C$10:$AF$35,9,0)</f>
        <v xml:space="preserve">36 tháng </v>
      </c>
      <c r="K27" s="17" t="str">
        <f>VLOOKUP($B27,G2.PL1!$C$10:$AF$35,10,0)</f>
        <v>VD-20549-14</v>
      </c>
      <c r="L27" s="17" t="str">
        <f>VLOOKUP($B27,G2.PL1!$C$10:$AF$35,11,0)</f>
        <v>Công ty Cổ phần Dược Hậu Giang - Chi nhánh nhà máy Dược phẩm DHG tại Hậu Giang</v>
      </c>
      <c r="M27" s="17" t="str">
        <f>VLOOKUP($B27,G2.PL1!$C$10:$AF$35,12,0)</f>
        <v>Việt Nam</v>
      </c>
      <c r="N27" s="17" t="str">
        <f>VLOOKUP($B27,G2.PL1!$C$10:$AF$35,13,0)</f>
        <v>Viên</v>
      </c>
      <c r="O27" s="39">
        <v>2500</v>
      </c>
      <c r="P27" s="39">
        <v>2000</v>
      </c>
      <c r="Q27" s="39">
        <v>2000</v>
      </c>
      <c r="R27" s="39">
        <v>2000</v>
      </c>
      <c r="S27" s="40">
        <v>8500</v>
      </c>
      <c r="T27" s="19">
        <f>VLOOKUP($B27,G2.PL1!$C$10:$AF$35,17,0)</f>
        <v>889</v>
      </c>
      <c r="U27" s="18">
        <f t="shared" si="0"/>
        <v>7556500</v>
      </c>
      <c r="V27" s="19" t="str">
        <f>VLOOKUP($B27,G2.PL1!$C$10:$AF$35,30,0)</f>
        <v>Công ty Cổ phần Dược Hậu Giang</v>
      </c>
      <c r="W27" s="17" t="s">
        <v>660</v>
      </c>
      <c r="X27" s="56" t="s">
        <v>280</v>
      </c>
      <c r="Y27" s="41" t="s">
        <v>661</v>
      </c>
      <c r="Z27" s="21"/>
      <c r="AA27" s="21" t="e">
        <f>VLOOKUP(W27,#REF!,2,0)</f>
        <v>#REF!</v>
      </c>
      <c r="AB27" s="21"/>
    </row>
    <row r="28" spans="1:28" s="10" customFormat="1" ht="36">
      <c r="A28" s="38">
        <v>14</v>
      </c>
      <c r="B28" s="38" t="s">
        <v>40</v>
      </c>
      <c r="C28" s="17" t="str">
        <f>VLOOKUP(B28,G2.PL1!$C$10:$D$34,2,0)</f>
        <v>OCID</v>
      </c>
      <c r="D28" s="17" t="str">
        <f>VLOOKUP($B28,G2.PL1!$C$10:$E$34,3,0)</f>
        <v>Omeprazole (dạng hạt bao tan trong ruột)</v>
      </c>
      <c r="E28" s="17" t="str">
        <f>VLOOKUP($B28,G2.PL1!$C$10:$F$34,4,0)</f>
        <v>20mg</v>
      </c>
      <c r="F28" s="17" t="str">
        <f>VLOOKUP($B28,G2.PL1!$C$10:$AF$35,5,0)</f>
        <v>Uống</v>
      </c>
      <c r="G28" s="17" t="str">
        <f>VLOOKUP($B28,G2.PL1!$C$10:$AF$35,6,0)</f>
        <v>Viên nang cứng</v>
      </c>
      <c r="H28" s="17" t="str">
        <f>VLOOKUP($B28,G2.PL1!$C$10:$AF$35,7,0)</f>
        <v>Hộp 10 vỉ x 10 viên</v>
      </c>
      <c r="I28" s="38" t="s">
        <v>13</v>
      </c>
      <c r="J28" s="17" t="str">
        <f>VLOOKUP($B28,G2.PL1!$C$10:$AF$35,9,0)</f>
        <v>36 tháng</v>
      </c>
      <c r="K28" s="17" t="str">
        <f>VLOOKUP($B28,G2.PL1!$C$10:$AF$35,10,0)</f>
        <v>VN-10166-10</v>
      </c>
      <c r="L28" s="17" t="str">
        <f>VLOOKUP($B28,G2.PL1!$C$10:$AF$35,11,0)</f>
        <v>Cadila Healthcare Ltd.</v>
      </c>
      <c r="M28" s="17" t="str">
        <f>VLOOKUP($B28,G2.PL1!$C$10:$AF$35,12,0)</f>
        <v>Ấn Độ</v>
      </c>
      <c r="N28" s="17" t="str">
        <f>VLOOKUP($B28,G2.PL1!$C$10:$AF$35,13,0)</f>
        <v>Viên</v>
      </c>
      <c r="O28" s="39">
        <v>70000</v>
      </c>
      <c r="P28" s="39">
        <v>60000</v>
      </c>
      <c r="Q28" s="39">
        <v>60000</v>
      </c>
      <c r="R28" s="39">
        <v>60000</v>
      </c>
      <c r="S28" s="40">
        <v>250000</v>
      </c>
      <c r="T28" s="19">
        <f>VLOOKUP($B28,G2.PL1!$C$10:$AF$35,17,0)</f>
        <v>215</v>
      </c>
      <c r="U28" s="18">
        <f t="shared" si="0"/>
        <v>53750000</v>
      </c>
      <c r="V28" s="19" t="str">
        <f>VLOOKUP($B28,G2.PL1!$C$10:$AF$35,30,0)</f>
        <v>Công ty Cổ phần Dược phẩm Thiết bị Y tế Hà Nội</v>
      </c>
      <c r="W28" s="17" t="s">
        <v>660</v>
      </c>
      <c r="X28" s="56" t="s">
        <v>280</v>
      </c>
      <c r="Y28" s="41" t="s">
        <v>661</v>
      </c>
      <c r="Z28" s="21"/>
      <c r="AA28" s="21" t="e">
        <f>VLOOKUP(W28,#REF!,2,0)</f>
        <v>#REF!</v>
      </c>
      <c r="AB28" s="21"/>
    </row>
    <row r="29" spans="1:28" s="10" customFormat="1" ht="60">
      <c r="A29" s="38">
        <v>13</v>
      </c>
      <c r="B29" s="38" t="s">
        <v>48</v>
      </c>
      <c r="C29" s="17" t="str">
        <f>VLOOKUP(B29,G2.PL1!$C$10:$D$34,2,0)</f>
        <v>Glumeform 500</v>
      </c>
      <c r="D29" s="17" t="str">
        <f>VLOOKUP($B29,G2.PL1!$C$10:$E$34,3,0)</f>
        <v xml:space="preserve">Metformin hydroclorid </v>
      </c>
      <c r="E29" s="17" t="str">
        <f>VLOOKUP($B29,G2.PL1!$C$10:$F$34,4,0)</f>
        <v>500mg</v>
      </c>
      <c r="F29" s="17" t="str">
        <f>VLOOKUP($B29,G2.PL1!$C$10:$AF$35,5,0)</f>
        <v>Uống</v>
      </c>
      <c r="G29" s="17" t="str">
        <f>VLOOKUP($B29,G2.PL1!$C$10:$AF$35,6,0)</f>
        <v>viên nén bao phim</v>
      </c>
      <c r="H29" s="17" t="str">
        <f>VLOOKUP($B29,G2.PL1!$C$10:$AF$35,7,0)</f>
        <v>hộp 10 vỉ x 10 viên</v>
      </c>
      <c r="I29" s="38" t="s">
        <v>13</v>
      </c>
      <c r="J29" s="17" t="str">
        <f>VLOOKUP($B29,G2.PL1!$C$10:$AF$35,9,0)</f>
        <v xml:space="preserve">36 tháng </v>
      </c>
      <c r="K29" s="17" t="str">
        <f>VLOOKUP($B29,G2.PL1!$C$10:$AF$35,10,0)</f>
        <v>VD-21779-14</v>
      </c>
      <c r="L29" s="17" t="str">
        <f>VLOOKUP($B29,G2.PL1!$C$10:$AF$35,11,0)</f>
        <v>Công ty Cổ phần Dược Hậu Giang - Chi nhánh nhà máy Dược phẩm DHG tại Hậu Giang</v>
      </c>
      <c r="M29" s="17" t="str">
        <f>VLOOKUP($B29,G2.PL1!$C$10:$AF$35,12,0)</f>
        <v>Việt Nam</v>
      </c>
      <c r="N29" s="17" t="str">
        <f>VLOOKUP($B29,G2.PL1!$C$10:$AF$35,13,0)</f>
        <v>Viên</v>
      </c>
      <c r="O29" s="39">
        <v>40000</v>
      </c>
      <c r="P29" s="39">
        <v>40000</v>
      </c>
      <c r="Q29" s="39">
        <v>40000</v>
      </c>
      <c r="R29" s="39">
        <v>40000</v>
      </c>
      <c r="S29" s="40">
        <v>160000</v>
      </c>
      <c r="T29" s="19">
        <f>VLOOKUP($B29,G2.PL1!$C$10:$AF$35,17,0)</f>
        <v>289</v>
      </c>
      <c r="U29" s="18">
        <f t="shared" si="0"/>
        <v>46240000</v>
      </c>
      <c r="V29" s="19" t="str">
        <f>VLOOKUP($B29,G2.PL1!$C$10:$AF$35,30,0)</f>
        <v>Công ty Cổ phần Dược Hậu Giang</v>
      </c>
      <c r="W29" s="17" t="s">
        <v>404</v>
      </c>
      <c r="X29" s="56" t="s">
        <v>280</v>
      </c>
      <c r="Y29" s="41" t="s">
        <v>405</v>
      </c>
      <c r="Z29" s="21"/>
      <c r="AA29" s="21" t="e">
        <f>VLOOKUP(W29,#REF!,2,0)</f>
        <v>#REF!</v>
      </c>
      <c r="AB29" s="21"/>
    </row>
    <row r="30" spans="1:28" s="10" customFormat="1" ht="60">
      <c r="A30" s="38">
        <v>12</v>
      </c>
      <c r="B30" s="38" t="s">
        <v>54</v>
      </c>
      <c r="C30" s="17" t="str">
        <f>VLOOKUP(B30,G2.PL1!$C$10:$D$34,2,0)</f>
        <v>Raciper 20mg</v>
      </c>
      <c r="D30" s="17" t="str">
        <f>VLOOKUP($B30,G2.PL1!$C$10:$E$34,3,0)</f>
        <v xml:space="preserve">Esomeprazole (dưới dạng Esomeprazole magnesium vô định hình) </v>
      </c>
      <c r="E30" s="17" t="str">
        <f>VLOOKUP($B30,G2.PL1!$C$10:$F$34,4,0)</f>
        <v>20mg</v>
      </c>
      <c r="F30" s="17" t="str">
        <f>VLOOKUP($B30,G2.PL1!$C$10:$AF$35,5,0)</f>
        <v>Uống</v>
      </c>
      <c r="G30" s="17" t="str">
        <f>VLOOKUP($B30,G2.PL1!$C$10:$AF$35,6,0)</f>
        <v>Viên nén bao phim kháng acid dạ dày</v>
      </c>
      <c r="H30" s="17" t="str">
        <f>VLOOKUP($B30,G2.PL1!$C$10:$AF$35,7,0)</f>
        <v>Hộp 2 vỉ x 7 viên; Hộp 4 vỉ x 7 viên</v>
      </c>
      <c r="I30" s="38" t="s">
        <v>13</v>
      </c>
      <c r="J30" s="17" t="str">
        <f>VLOOKUP($B30,G2.PL1!$C$10:$AF$35,9,0)</f>
        <v>24 tháng</v>
      </c>
      <c r="K30" s="17" t="str">
        <f>VLOOKUP($B30,G2.PL1!$C$10:$AF$35,10,0)</f>
        <v>VN-16032-12</v>
      </c>
      <c r="L30" s="17" t="str">
        <f>VLOOKUP($B30,G2.PL1!$C$10:$AF$35,11,0)</f>
        <v>Sun Pharmaceutical Industries Limited</v>
      </c>
      <c r="M30" s="17" t="str">
        <f>VLOOKUP($B30,G2.PL1!$C$10:$AF$35,12,0)</f>
        <v>Ấn Độ</v>
      </c>
      <c r="N30" s="17" t="str">
        <f>VLOOKUP($B30,G2.PL1!$C$10:$AF$35,13,0)</f>
        <v>Viên</v>
      </c>
      <c r="O30" s="39">
        <v>2000</v>
      </c>
      <c r="P30" s="39">
        <v>2000</v>
      </c>
      <c r="Q30" s="39">
        <v>2000</v>
      </c>
      <c r="R30" s="39">
        <v>2000</v>
      </c>
      <c r="S30" s="40">
        <v>8000</v>
      </c>
      <c r="T30" s="19">
        <f>VLOOKUP($B30,G2.PL1!$C$10:$AF$35,17,0)</f>
        <v>950</v>
      </c>
      <c r="U30" s="18">
        <f t="shared" si="0"/>
        <v>7600000</v>
      </c>
      <c r="V30" s="19" t="str">
        <f>VLOOKUP($B30,G2.PL1!$C$10:$AF$35,30,0)</f>
        <v>Công ty Cổ phần Dược phẩm Thiết bị Y tế Hà Nội</v>
      </c>
      <c r="W30" s="17" t="s">
        <v>657</v>
      </c>
      <c r="X30" s="56" t="s">
        <v>280</v>
      </c>
      <c r="Y30" s="41" t="s">
        <v>658</v>
      </c>
      <c r="Z30" s="21"/>
      <c r="AA30" s="21" t="e">
        <f>VLOOKUP(W30,#REF!,2,0)</f>
        <v>#REF!</v>
      </c>
      <c r="AB30" s="21"/>
    </row>
    <row r="31" spans="1:28" s="10" customFormat="1" ht="36" customHeight="1">
      <c r="A31" s="17">
        <v>2</v>
      </c>
      <c r="B31" s="17" t="s">
        <v>86</v>
      </c>
      <c r="C31" s="17" t="str">
        <f>VLOOKUP(B31,G2.PL1!$C$10:$D$34,2,0)</f>
        <v>Cefoxitin 1g</v>
      </c>
      <c r="D31" s="17" t="str">
        <f>VLOOKUP($B31,G2.PL1!$C$10:$E$34,3,0)</f>
        <v xml:space="preserve">Cefoxitin (dưới dạng Cefoxitin natri) </v>
      </c>
      <c r="E31" s="17" t="str">
        <f>VLOOKUP($B31,G2.PL1!$C$10:$F$34,4,0)</f>
        <v>1g</v>
      </c>
      <c r="F31" s="17" t="str">
        <f>VLOOKUP($B31,G2.PL1!$C$10:$AF$35,5,0)</f>
        <v>Tiêm</v>
      </c>
      <c r="G31" s="17" t="str">
        <f>VLOOKUP($B31,G2.PL1!$C$10:$AF$35,6,0)</f>
        <v>Thuốc bột pha tiêm</v>
      </c>
      <c r="H31" s="17" t="str">
        <f>VLOOKUP($B31,G2.PL1!$C$10:$AF$35,7,0)</f>
        <v>Hộp 10 lọ</v>
      </c>
      <c r="I31" s="17" t="s">
        <v>13</v>
      </c>
      <c r="J31" s="17" t="str">
        <f>VLOOKUP($B31,G2.PL1!$C$10:$AF$35,9,0)</f>
        <v>24 tháng</v>
      </c>
      <c r="K31" s="17" t="str">
        <f>VLOOKUP($B31,G2.PL1!$C$10:$AF$35,10,0)</f>
        <v>VD-26841-17</v>
      </c>
      <c r="L31" s="17" t="str">
        <f>VLOOKUP($B31,G2.PL1!$C$10:$AF$35,11,0)</f>
        <v>Chi nhánh 3- Công ty cổ phần dược phẩm Imexpharm tại Bình Dương</v>
      </c>
      <c r="M31" s="17" t="str">
        <f>VLOOKUP($B31,G2.PL1!$C$10:$AF$35,12,0)</f>
        <v>Việt Nam</v>
      </c>
      <c r="N31" s="17" t="str">
        <f>VLOOKUP($B31,G2.PL1!$C$10:$AF$35,13,0)</f>
        <v>Lọ</v>
      </c>
      <c r="O31" s="18">
        <v>200</v>
      </c>
      <c r="P31" s="18">
        <v>200</v>
      </c>
      <c r="Q31" s="18">
        <v>200</v>
      </c>
      <c r="R31" s="18">
        <v>200</v>
      </c>
      <c r="S31" s="18">
        <v>800</v>
      </c>
      <c r="T31" s="19">
        <f>VLOOKUP($B31,G2.PL1!$C$10:$AF$35,17,0)</f>
        <v>54900</v>
      </c>
      <c r="U31" s="18">
        <f t="shared" si="0"/>
        <v>43920000</v>
      </c>
      <c r="V31" s="19" t="str">
        <f>VLOOKUP($B31,G2.PL1!$C$10:$AF$35,30,0)</f>
        <v>Công ty Cổ phần Dược phẩm Nam Hà</v>
      </c>
      <c r="W31" s="17" t="s">
        <v>378</v>
      </c>
      <c r="X31" s="20" t="s">
        <v>280</v>
      </c>
      <c r="Y31" s="52">
        <v>52014</v>
      </c>
      <c r="Z31" s="21"/>
      <c r="AA31" s="21" t="e">
        <f>VLOOKUP(W31,#REF!,2,0)</f>
        <v>#REF!</v>
      </c>
      <c r="AB31" s="21"/>
    </row>
    <row r="32" spans="1:28" s="10" customFormat="1" ht="48">
      <c r="A32" s="38">
        <v>8</v>
      </c>
      <c r="B32" s="38" t="s">
        <v>75</v>
      </c>
      <c r="C32" s="17" t="str">
        <f>VLOOKUP(B32,G2.PL1!$C$10:$D$34,2,0)</f>
        <v>Zanimex 1,5g</v>
      </c>
      <c r="D32" s="17" t="str">
        <f>VLOOKUP($B32,G2.PL1!$C$10:$E$34,3,0)</f>
        <v>Cefuroxim (dưới dạng Cefuroxim natri)</v>
      </c>
      <c r="E32" s="17" t="str">
        <f>VLOOKUP($B32,G2.PL1!$C$10:$F$34,4,0)</f>
        <v>1,5g</v>
      </c>
      <c r="F32" s="17" t="str">
        <f>VLOOKUP($B32,G2.PL1!$C$10:$AF$35,5,0)</f>
        <v>Tiêm</v>
      </c>
      <c r="G32" s="17" t="str">
        <f>VLOOKUP($B32,G2.PL1!$C$10:$AF$35,6,0)</f>
        <v>Thuốc bột pha tiêm</v>
      </c>
      <c r="H32" s="17" t="str">
        <f>VLOOKUP($B32,G2.PL1!$C$10:$AF$35,7,0)</f>
        <v>Hộp 10 lọ</v>
      </c>
      <c r="I32" s="38" t="s">
        <v>13</v>
      </c>
      <c r="J32" s="17" t="str">
        <f>VLOOKUP($B32,G2.PL1!$C$10:$AF$35,9,0)</f>
        <v>24 tháng</v>
      </c>
      <c r="K32" s="17" t="str">
        <f>VLOOKUP($B32,G2.PL1!$C$10:$AF$35,10,0)</f>
        <v>VD-34181-20</v>
      </c>
      <c r="L32" s="17" t="str">
        <f>VLOOKUP($B32,G2.PL1!$C$10:$AF$35,11,0)</f>
        <v>Chi nhánh 3 - Công ty cổ phần dược phẩm Imexpharm tại Bình Dương</v>
      </c>
      <c r="M32" s="17" t="str">
        <f>VLOOKUP($B32,G2.PL1!$C$10:$AF$35,12,0)</f>
        <v>Việt Nam</v>
      </c>
      <c r="N32" s="17" t="str">
        <f>VLOOKUP($B32,G2.PL1!$C$10:$AF$35,13,0)</f>
        <v>Lọ</v>
      </c>
      <c r="O32" s="39">
        <v>1000</v>
      </c>
      <c r="P32" s="39">
        <v>1000</v>
      </c>
      <c r="Q32" s="39">
        <v>1000</v>
      </c>
      <c r="R32" s="39">
        <v>1000</v>
      </c>
      <c r="S32" s="40">
        <v>4000</v>
      </c>
      <c r="T32" s="19">
        <f>VLOOKUP($B32,G2.PL1!$C$10:$AF$35,17,0)</f>
        <v>21000</v>
      </c>
      <c r="U32" s="18">
        <f t="shared" si="0"/>
        <v>84000000</v>
      </c>
      <c r="V32" s="19" t="str">
        <f>VLOOKUP($B32,G2.PL1!$C$10:$AF$35,30,0)</f>
        <v xml:space="preserve">Công ty CP Dược phẩm Imexpharm </v>
      </c>
      <c r="W32" s="17" t="s">
        <v>378</v>
      </c>
      <c r="X32" s="56" t="s">
        <v>280</v>
      </c>
      <c r="Y32" s="17" t="s">
        <v>659</v>
      </c>
      <c r="Z32" s="21"/>
      <c r="AA32" s="21" t="e">
        <f>VLOOKUP(W32,#REF!,2,0)</f>
        <v>#REF!</v>
      </c>
      <c r="AB32" s="21"/>
    </row>
    <row r="33" spans="1:28" s="10" customFormat="1" ht="60">
      <c r="A33" s="38">
        <v>9</v>
      </c>
      <c r="B33" s="38" t="s">
        <v>70</v>
      </c>
      <c r="C33" s="17" t="str">
        <f>VLOOKUP(B33,G2.PL1!$C$10:$D$34,2,0)</f>
        <v xml:space="preserve">Cifga </v>
      </c>
      <c r="D33" s="17" t="str">
        <f>VLOOKUP($B33,G2.PL1!$C$10:$E$34,3,0)</f>
        <v>Ciprofloxacin (dưới dạng Ciprofloxacin hydroclorid)</v>
      </c>
      <c r="E33" s="17" t="str">
        <f>VLOOKUP($B33,G2.PL1!$C$10:$F$34,4,0)</f>
        <v>500mg</v>
      </c>
      <c r="F33" s="17" t="str">
        <f>VLOOKUP($B33,G2.PL1!$C$10:$AF$35,5,0)</f>
        <v>Uống</v>
      </c>
      <c r="G33" s="17" t="str">
        <f>VLOOKUP($B33,G2.PL1!$C$10:$AF$35,6,0)</f>
        <v>viên nén bao phim</v>
      </c>
      <c r="H33" s="17" t="str">
        <f>VLOOKUP($B33,G2.PL1!$C$10:$AF$35,7,0)</f>
        <v>hộp 2 vỉ x 10 viên</v>
      </c>
      <c r="I33" s="38" t="s">
        <v>13</v>
      </c>
      <c r="J33" s="17" t="str">
        <f>VLOOKUP($B33,G2.PL1!$C$10:$AF$35,9,0)</f>
        <v xml:space="preserve">36 tháng </v>
      </c>
      <c r="K33" s="17" t="str">
        <f>VLOOKUP($B33,G2.PL1!$C$10:$AF$35,10,0)</f>
        <v>VD-20549-14</v>
      </c>
      <c r="L33" s="17" t="str">
        <f>VLOOKUP($B33,G2.PL1!$C$10:$AF$35,11,0)</f>
        <v>Công ty Cổ phần Dược Hậu Giang - Chi nhánh nhà máy Dược phẩm DHG tại Hậu Giang</v>
      </c>
      <c r="M33" s="17" t="str">
        <f>VLOOKUP($B33,G2.PL1!$C$10:$AF$35,12,0)</f>
        <v>Việt Nam</v>
      </c>
      <c r="N33" s="17" t="str">
        <f>VLOOKUP($B33,G2.PL1!$C$10:$AF$35,13,0)</f>
        <v>Viên</v>
      </c>
      <c r="O33" s="39">
        <v>6250</v>
      </c>
      <c r="P33" s="39">
        <v>6250</v>
      </c>
      <c r="Q33" s="39">
        <v>6250</v>
      </c>
      <c r="R33" s="39">
        <v>6250</v>
      </c>
      <c r="S33" s="40">
        <v>25000</v>
      </c>
      <c r="T33" s="19">
        <f>VLOOKUP($B33,G2.PL1!$C$10:$AF$35,17,0)</f>
        <v>889</v>
      </c>
      <c r="U33" s="18">
        <f t="shared" si="0"/>
        <v>22225000</v>
      </c>
      <c r="V33" s="19" t="str">
        <f>VLOOKUP($B33,G2.PL1!$C$10:$AF$35,30,0)</f>
        <v>Công ty Cổ phần Dược Hậu Giang</v>
      </c>
      <c r="W33" s="17" t="s">
        <v>378</v>
      </c>
      <c r="X33" s="56" t="s">
        <v>280</v>
      </c>
      <c r="Y33" s="41" t="s">
        <v>659</v>
      </c>
      <c r="Z33" s="21"/>
      <c r="AA33" s="21" t="e">
        <f>VLOOKUP(W33,#REF!,2,0)</f>
        <v>#REF!</v>
      </c>
      <c r="AB33" s="21"/>
    </row>
    <row r="34" spans="1:28" s="10" customFormat="1" ht="60">
      <c r="A34" s="38">
        <v>12</v>
      </c>
      <c r="B34" s="38" t="s">
        <v>54</v>
      </c>
      <c r="C34" s="17" t="str">
        <f>VLOOKUP(B34,G2.PL1!$C$10:$D$34,2,0)</f>
        <v>Raciper 20mg</v>
      </c>
      <c r="D34" s="17" t="str">
        <f>VLOOKUP($B34,G2.PL1!$C$10:$E$34,3,0)</f>
        <v xml:space="preserve">Esomeprazole (dưới dạng Esomeprazole magnesium vô định hình) </v>
      </c>
      <c r="E34" s="17" t="str">
        <f>VLOOKUP($B34,G2.PL1!$C$10:$F$34,4,0)</f>
        <v>20mg</v>
      </c>
      <c r="F34" s="17" t="str">
        <f>VLOOKUP($B34,G2.PL1!$C$10:$AF$35,5,0)</f>
        <v>Uống</v>
      </c>
      <c r="G34" s="17" t="str">
        <f>VLOOKUP($B34,G2.PL1!$C$10:$AF$35,6,0)</f>
        <v>Viên nén bao phim kháng acid dạ dày</v>
      </c>
      <c r="H34" s="17" t="str">
        <f>VLOOKUP($B34,G2.PL1!$C$10:$AF$35,7,0)</f>
        <v>Hộp 2 vỉ x 7 viên; Hộp 4 vỉ x 7 viên</v>
      </c>
      <c r="I34" s="38" t="s">
        <v>13</v>
      </c>
      <c r="J34" s="17" t="str">
        <f>VLOOKUP($B34,G2.PL1!$C$10:$AF$35,9,0)</f>
        <v>24 tháng</v>
      </c>
      <c r="K34" s="17" t="str">
        <f>VLOOKUP($B34,G2.PL1!$C$10:$AF$35,10,0)</f>
        <v>VN-16032-12</v>
      </c>
      <c r="L34" s="17" t="str">
        <f>VLOOKUP($B34,G2.PL1!$C$10:$AF$35,11,0)</f>
        <v>Sun Pharmaceutical Industries Limited</v>
      </c>
      <c r="M34" s="17" t="str">
        <f>VLOOKUP($B34,G2.PL1!$C$10:$AF$35,12,0)</f>
        <v>Ấn Độ</v>
      </c>
      <c r="N34" s="17" t="str">
        <f>VLOOKUP($B34,G2.PL1!$C$10:$AF$35,13,0)</f>
        <v>Viên</v>
      </c>
      <c r="O34" s="39">
        <v>10000</v>
      </c>
      <c r="P34" s="39">
        <v>10000</v>
      </c>
      <c r="Q34" s="39">
        <v>10000</v>
      </c>
      <c r="R34" s="39">
        <v>10000</v>
      </c>
      <c r="S34" s="40">
        <v>40000</v>
      </c>
      <c r="T34" s="19">
        <f>VLOOKUP($B34,G2.PL1!$C$10:$AF$35,17,0)</f>
        <v>950</v>
      </c>
      <c r="U34" s="18">
        <f t="shared" si="0"/>
        <v>38000000</v>
      </c>
      <c r="V34" s="19" t="str">
        <f>VLOOKUP($B34,G2.PL1!$C$10:$AF$35,30,0)</f>
        <v>Công ty Cổ phần Dược phẩm Thiết bị Y tế Hà Nội</v>
      </c>
      <c r="W34" s="17" t="s">
        <v>378</v>
      </c>
      <c r="X34" s="56" t="s">
        <v>280</v>
      </c>
      <c r="Y34" s="41" t="s">
        <v>659</v>
      </c>
      <c r="Z34" s="21"/>
      <c r="AA34" s="21" t="e">
        <f>VLOOKUP(W34,#REF!,2,0)</f>
        <v>#REF!</v>
      </c>
      <c r="AB34" s="21"/>
    </row>
    <row r="35" spans="1:28" s="10" customFormat="1" ht="36">
      <c r="A35" s="38">
        <v>15</v>
      </c>
      <c r="B35" s="38" t="s">
        <v>39</v>
      </c>
      <c r="C35" s="17" t="str">
        <f>VLOOKUP(B35,G2.PL1!$C$10:$D$34,2,0)</f>
        <v>OCID</v>
      </c>
      <c r="D35" s="17" t="str">
        <f>VLOOKUP($B35,G2.PL1!$C$10:$E$34,3,0)</f>
        <v>Omeprazole (dạng hạt bao tan trong ruột)</v>
      </c>
      <c r="E35" s="17" t="str">
        <f>VLOOKUP($B35,G2.PL1!$C$10:$F$34,4,0)</f>
        <v>20mg</v>
      </c>
      <c r="F35" s="17" t="str">
        <f>VLOOKUP($B35,G2.PL1!$C$10:$AF$35,5,0)</f>
        <v>Uống</v>
      </c>
      <c r="G35" s="17" t="str">
        <f>VLOOKUP($B35,G2.PL1!$C$10:$AF$35,6,0)</f>
        <v>Viên nang cứng</v>
      </c>
      <c r="H35" s="17" t="str">
        <f>VLOOKUP($B35,G2.PL1!$C$10:$AF$35,7,0)</f>
        <v>Hộp 10 vỉ x 10 viên</v>
      </c>
      <c r="I35" s="38" t="s">
        <v>13</v>
      </c>
      <c r="J35" s="17" t="str">
        <f>VLOOKUP($B35,G2.PL1!$C$10:$AF$35,9,0)</f>
        <v>36 tháng</v>
      </c>
      <c r="K35" s="17" t="str">
        <f>VLOOKUP($B35,G2.PL1!$C$10:$AF$35,10,0)</f>
        <v>VN-10166-10</v>
      </c>
      <c r="L35" s="17" t="str">
        <f>VLOOKUP($B35,G2.PL1!$C$10:$AF$35,11,0)</f>
        <v>Cadila Healthcare Ltd.</v>
      </c>
      <c r="M35" s="17" t="str">
        <f>VLOOKUP($B35,G2.PL1!$C$10:$AF$35,12,0)</f>
        <v>Ấn Độ</v>
      </c>
      <c r="N35" s="17" t="str">
        <f>VLOOKUP($B35,G2.PL1!$C$10:$AF$35,13,0)</f>
        <v>Viên</v>
      </c>
      <c r="O35" s="39">
        <v>10000</v>
      </c>
      <c r="P35" s="39">
        <v>10000</v>
      </c>
      <c r="Q35" s="39">
        <v>10000</v>
      </c>
      <c r="R35" s="39">
        <v>10000</v>
      </c>
      <c r="S35" s="40">
        <v>40000</v>
      </c>
      <c r="T35" s="19">
        <f>VLOOKUP($B35,G2.PL1!$C$10:$AF$35,17,0)</f>
        <v>215</v>
      </c>
      <c r="U35" s="18">
        <f t="shared" si="0"/>
        <v>8600000</v>
      </c>
      <c r="V35" s="19" t="str">
        <f>VLOOKUP($B35,G2.PL1!$C$10:$AF$35,30,0)</f>
        <v>Công ty Cổ phần Dược phẩm Thiết bị Y tế Hà Nội</v>
      </c>
      <c r="W35" s="17" t="s">
        <v>378</v>
      </c>
      <c r="X35" s="56" t="s">
        <v>280</v>
      </c>
      <c r="Y35" s="41" t="s">
        <v>659</v>
      </c>
      <c r="Z35" s="21"/>
      <c r="AA35" s="21" t="e">
        <f>VLOOKUP(W35,#REF!,2,0)</f>
        <v>#REF!</v>
      </c>
      <c r="AB35" s="21"/>
    </row>
    <row r="36" spans="1:28" s="10" customFormat="1" ht="60">
      <c r="A36" s="38">
        <v>12</v>
      </c>
      <c r="B36" s="38" t="s">
        <v>54</v>
      </c>
      <c r="C36" s="17" t="str">
        <f>VLOOKUP(B36,G2.PL1!$C$10:$D$34,2,0)</f>
        <v>Raciper 20mg</v>
      </c>
      <c r="D36" s="17" t="str">
        <f>VLOOKUP($B36,G2.PL1!$C$10:$E$34,3,0)</f>
        <v xml:space="preserve">Esomeprazole (dưới dạng Esomeprazole magnesium vô định hình) </v>
      </c>
      <c r="E36" s="17" t="str">
        <f>VLOOKUP($B36,G2.PL1!$C$10:$F$34,4,0)</f>
        <v>20mg</v>
      </c>
      <c r="F36" s="17" t="str">
        <f>VLOOKUP($B36,G2.PL1!$C$10:$AF$35,5,0)</f>
        <v>Uống</v>
      </c>
      <c r="G36" s="17" t="str">
        <f>VLOOKUP($B36,G2.PL1!$C$10:$AF$35,6,0)</f>
        <v>Viên nén bao phim kháng acid dạ dày</v>
      </c>
      <c r="H36" s="17" t="str">
        <f>VLOOKUP($B36,G2.PL1!$C$10:$AF$35,7,0)</f>
        <v>Hộp 2 vỉ x 7 viên; Hộp 4 vỉ x 7 viên</v>
      </c>
      <c r="I36" s="38" t="s">
        <v>13</v>
      </c>
      <c r="J36" s="17" t="str">
        <f>VLOOKUP($B36,G2.PL1!$C$10:$AF$35,9,0)</f>
        <v>24 tháng</v>
      </c>
      <c r="K36" s="17" t="str">
        <f>VLOOKUP($B36,G2.PL1!$C$10:$AF$35,10,0)</f>
        <v>VN-16032-12</v>
      </c>
      <c r="L36" s="17" t="str">
        <f>VLOOKUP($B36,G2.PL1!$C$10:$AF$35,11,0)</f>
        <v>Sun Pharmaceutical Industries Limited</v>
      </c>
      <c r="M36" s="17" t="str">
        <f>VLOOKUP($B36,G2.PL1!$C$10:$AF$35,12,0)</f>
        <v>Ấn Độ</v>
      </c>
      <c r="N36" s="17" t="str">
        <f>VLOOKUP($B36,G2.PL1!$C$10:$AF$35,13,0)</f>
        <v>Viên</v>
      </c>
      <c r="O36" s="39">
        <v>60000</v>
      </c>
      <c r="P36" s="39">
        <v>60000</v>
      </c>
      <c r="Q36" s="39">
        <v>60000</v>
      </c>
      <c r="R36" s="39">
        <v>60000</v>
      </c>
      <c r="S36" s="40">
        <v>240000</v>
      </c>
      <c r="T36" s="19">
        <f>VLOOKUP($B36,G2.PL1!$C$10:$AF$35,17,0)</f>
        <v>950</v>
      </c>
      <c r="U36" s="18">
        <f t="shared" si="0"/>
        <v>228000000</v>
      </c>
      <c r="V36" s="19" t="str">
        <f>VLOOKUP($B36,G2.PL1!$C$10:$AF$35,30,0)</f>
        <v>Công ty Cổ phần Dược phẩm Thiết bị Y tế Hà Nội</v>
      </c>
      <c r="W36" s="17" t="s">
        <v>758</v>
      </c>
      <c r="X36" s="56" t="s">
        <v>280</v>
      </c>
      <c r="Y36" s="41" t="s">
        <v>759</v>
      </c>
      <c r="Z36" s="21"/>
      <c r="AA36" s="21" t="e">
        <f>VLOOKUP(W36,#REF!,2,0)</f>
        <v>#REF!</v>
      </c>
      <c r="AB36" s="21"/>
    </row>
    <row r="37" spans="1:28" s="10" customFormat="1" ht="36">
      <c r="A37" s="38">
        <v>15</v>
      </c>
      <c r="B37" s="38" t="s">
        <v>39</v>
      </c>
      <c r="C37" s="17" t="str">
        <f>VLOOKUP(B37,G2.PL1!$C$10:$D$34,2,0)</f>
        <v>OCID</v>
      </c>
      <c r="D37" s="17" t="str">
        <f>VLOOKUP($B37,G2.PL1!$C$10:$E$34,3,0)</f>
        <v>Omeprazole (dạng hạt bao tan trong ruột)</v>
      </c>
      <c r="E37" s="17" t="str">
        <f>VLOOKUP($B37,G2.PL1!$C$10:$F$34,4,0)</f>
        <v>20mg</v>
      </c>
      <c r="F37" s="17" t="str">
        <f>VLOOKUP($B37,G2.PL1!$C$10:$AF$35,5,0)</f>
        <v>Uống</v>
      </c>
      <c r="G37" s="17" t="str">
        <f>VLOOKUP($B37,G2.PL1!$C$10:$AF$35,6,0)</f>
        <v>Viên nang cứng</v>
      </c>
      <c r="H37" s="17" t="str">
        <f>VLOOKUP($B37,G2.PL1!$C$10:$AF$35,7,0)</f>
        <v>Hộp 10 vỉ x 10 viên</v>
      </c>
      <c r="I37" s="38" t="s">
        <v>13</v>
      </c>
      <c r="J37" s="17" t="str">
        <f>VLOOKUP($B37,G2.PL1!$C$10:$AF$35,9,0)</f>
        <v>36 tháng</v>
      </c>
      <c r="K37" s="17" t="str">
        <f>VLOOKUP($B37,G2.PL1!$C$10:$AF$35,10,0)</f>
        <v>VN-10166-10</v>
      </c>
      <c r="L37" s="17" t="str">
        <f>VLOOKUP($B37,G2.PL1!$C$10:$AF$35,11,0)</f>
        <v>Cadila Healthcare Ltd.</v>
      </c>
      <c r="M37" s="17" t="str">
        <f>VLOOKUP($B37,G2.PL1!$C$10:$AF$35,12,0)</f>
        <v>Ấn Độ</v>
      </c>
      <c r="N37" s="17" t="str">
        <f>VLOOKUP($B37,G2.PL1!$C$10:$AF$35,13,0)</f>
        <v>Viên</v>
      </c>
      <c r="O37" s="39">
        <v>30000</v>
      </c>
      <c r="P37" s="39">
        <v>30000</v>
      </c>
      <c r="Q37" s="39">
        <v>30000</v>
      </c>
      <c r="R37" s="39">
        <v>30000</v>
      </c>
      <c r="S37" s="40">
        <v>120000</v>
      </c>
      <c r="T37" s="19">
        <f>VLOOKUP($B37,G2.PL1!$C$10:$AF$35,17,0)</f>
        <v>215</v>
      </c>
      <c r="U37" s="18">
        <f t="shared" si="0"/>
        <v>25800000</v>
      </c>
      <c r="V37" s="19" t="str">
        <f>VLOOKUP($B37,G2.PL1!$C$10:$AF$35,30,0)</f>
        <v>Công ty Cổ phần Dược phẩm Thiết bị Y tế Hà Nội</v>
      </c>
      <c r="W37" s="17" t="s">
        <v>758</v>
      </c>
      <c r="X37" s="56" t="s">
        <v>280</v>
      </c>
      <c r="Y37" s="41" t="s">
        <v>759</v>
      </c>
      <c r="Z37" s="21"/>
      <c r="AA37" s="21" t="e">
        <f>VLOOKUP(W37,#REF!,2,0)</f>
        <v>#REF!</v>
      </c>
      <c r="AB37" s="21"/>
    </row>
    <row r="38" spans="1:28" s="10" customFormat="1" ht="48">
      <c r="A38" s="38">
        <v>8</v>
      </c>
      <c r="B38" s="38" t="s">
        <v>75</v>
      </c>
      <c r="C38" s="17" t="str">
        <f>VLOOKUP(B38,G2.PL1!$C$10:$D$34,2,0)</f>
        <v>Zanimex 1,5g</v>
      </c>
      <c r="D38" s="17" t="str">
        <f>VLOOKUP($B38,G2.PL1!$C$10:$E$34,3,0)</f>
        <v>Cefuroxim (dưới dạng Cefuroxim natri)</v>
      </c>
      <c r="E38" s="17" t="str">
        <f>VLOOKUP($B38,G2.PL1!$C$10:$F$34,4,0)</f>
        <v>1,5g</v>
      </c>
      <c r="F38" s="17" t="str">
        <f>VLOOKUP($B38,G2.PL1!$C$10:$AF$35,5,0)</f>
        <v>Tiêm</v>
      </c>
      <c r="G38" s="17" t="str">
        <f>VLOOKUP($B38,G2.PL1!$C$10:$AF$35,6,0)</f>
        <v>Thuốc bột pha tiêm</v>
      </c>
      <c r="H38" s="17" t="str">
        <f>VLOOKUP($B38,G2.PL1!$C$10:$AF$35,7,0)</f>
        <v>Hộp 10 lọ</v>
      </c>
      <c r="I38" s="38" t="s">
        <v>13</v>
      </c>
      <c r="J38" s="17" t="str">
        <f>VLOOKUP($B38,G2.PL1!$C$10:$AF$35,9,0)</f>
        <v>24 tháng</v>
      </c>
      <c r="K38" s="17" t="str">
        <f>VLOOKUP($B38,G2.PL1!$C$10:$AF$35,10,0)</f>
        <v>VD-34181-20</v>
      </c>
      <c r="L38" s="17" t="str">
        <f>VLOOKUP($B38,G2.PL1!$C$10:$AF$35,11,0)</f>
        <v>Chi nhánh 3 - Công ty cổ phần dược phẩm Imexpharm tại Bình Dương</v>
      </c>
      <c r="M38" s="17" t="str">
        <f>VLOOKUP($B38,G2.PL1!$C$10:$AF$35,12,0)</f>
        <v>Việt Nam</v>
      </c>
      <c r="N38" s="17" t="str">
        <f>VLOOKUP($B38,G2.PL1!$C$10:$AF$35,13,0)</f>
        <v>Lọ</v>
      </c>
      <c r="O38" s="39">
        <v>440</v>
      </c>
      <c r="P38" s="39">
        <v>440</v>
      </c>
      <c r="Q38" s="39">
        <v>440</v>
      </c>
      <c r="R38" s="39">
        <v>440</v>
      </c>
      <c r="S38" s="40">
        <v>1760</v>
      </c>
      <c r="T38" s="19">
        <f>VLOOKUP($B38,G2.PL1!$C$10:$AF$35,17,0)</f>
        <v>21000</v>
      </c>
      <c r="U38" s="18">
        <f t="shared" si="0"/>
        <v>36960000</v>
      </c>
      <c r="V38" s="19" t="str">
        <f>VLOOKUP($B38,G2.PL1!$C$10:$AF$35,30,0)</f>
        <v xml:space="preserve">Công ty CP Dược phẩm Imexpharm </v>
      </c>
      <c r="W38" s="17" t="s">
        <v>607</v>
      </c>
      <c r="X38" s="56" t="s">
        <v>280</v>
      </c>
      <c r="Y38" s="17" t="s">
        <v>608</v>
      </c>
      <c r="Z38" s="21"/>
      <c r="AA38" s="21" t="e">
        <f>VLOOKUP(W38,#REF!,2,0)</f>
        <v>#REF!</v>
      </c>
      <c r="AB38" s="21"/>
    </row>
    <row r="39" spans="1:28" s="10" customFormat="1" ht="36">
      <c r="A39" s="38">
        <v>14</v>
      </c>
      <c r="B39" s="38" t="s">
        <v>40</v>
      </c>
      <c r="C39" s="17" t="str">
        <f>VLOOKUP(B39,G2.PL1!$C$10:$D$34,2,0)</f>
        <v>OCID</v>
      </c>
      <c r="D39" s="17" t="str">
        <f>VLOOKUP($B39,G2.PL1!$C$10:$E$34,3,0)</f>
        <v>Omeprazole (dạng hạt bao tan trong ruột)</v>
      </c>
      <c r="E39" s="17" t="str">
        <f>VLOOKUP($B39,G2.PL1!$C$10:$F$34,4,0)</f>
        <v>20mg</v>
      </c>
      <c r="F39" s="17" t="str">
        <f>VLOOKUP($B39,G2.PL1!$C$10:$AF$35,5,0)</f>
        <v>Uống</v>
      </c>
      <c r="G39" s="17" t="str">
        <f>VLOOKUP($B39,G2.PL1!$C$10:$AF$35,6,0)</f>
        <v>Viên nang cứng</v>
      </c>
      <c r="H39" s="17" t="str">
        <f>VLOOKUP($B39,G2.PL1!$C$10:$AF$35,7,0)</f>
        <v>Hộp 10 vỉ x 10 viên</v>
      </c>
      <c r="I39" s="38" t="s">
        <v>13</v>
      </c>
      <c r="J39" s="17" t="str">
        <f>VLOOKUP($B39,G2.PL1!$C$10:$AF$35,9,0)</f>
        <v>36 tháng</v>
      </c>
      <c r="K39" s="17" t="str">
        <f>VLOOKUP($B39,G2.PL1!$C$10:$AF$35,10,0)</f>
        <v>VN-10166-10</v>
      </c>
      <c r="L39" s="17" t="str">
        <f>VLOOKUP($B39,G2.PL1!$C$10:$AF$35,11,0)</f>
        <v>Cadila Healthcare Ltd.</v>
      </c>
      <c r="M39" s="17" t="str">
        <f>VLOOKUP($B39,G2.PL1!$C$10:$AF$35,12,0)</f>
        <v>Ấn Độ</v>
      </c>
      <c r="N39" s="17" t="str">
        <f>VLOOKUP($B39,G2.PL1!$C$10:$AF$35,13,0)</f>
        <v>Viên</v>
      </c>
      <c r="O39" s="39">
        <v>4950</v>
      </c>
      <c r="P39" s="39">
        <v>4950</v>
      </c>
      <c r="Q39" s="39">
        <v>4950</v>
      </c>
      <c r="R39" s="39">
        <v>4950</v>
      </c>
      <c r="S39" s="40">
        <v>19800</v>
      </c>
      <c r="T39" s="19">
        <f>VLOOKUP($B39,G2.PL1!$C$10:$AF$35,17,0)</f>
        <v>215</v>
      </c>
      <c r="U39" s="18">
        <f t="shared" si="0"/>
        <v>4257000</v>
      </c>
      <c r="V39" s="19" t="str">
        <f>VLOOKUP($B39,G2.PL1!$C$10:$AF$35,30,0)</f>
        <v>Công ty Cổ phần Dược phẩm Thiết bị Y tế Hà Nội</v>
      </c>
      <c r="W39" s="17" t="s">
        <v>607</v>
      </c>
      <c r="X39" s="56" t="s">
        <v>280</v>
      </c>
      <c r="Y39" s="41" t="s">
        <v>608</v>
      </c>
      <c r="Z39" s="21"/>
      <c r="AA39" s="21" t="e">
        <f>VLOOKUP(W39,#REF!,2,0)</f>
        <v>#REF!</v>
      </c>
      <c r="AB39" s="21"/>
    </row>
    <row r="40" spans="1:28" s="10" customFormat="1" ht="48">
      <c r="A40" s="38">
        <v>8</v>
      </c>
      <c r="B40" s="38" t="s">
        <v>75</v>
      </c>
      <c r="C40" s="17" t="str">
        <f>VLOOKUP(B40,G2.PL1!$C$10:$D$34,2,0)</f>
        <v>Zanimex 1,5g</v>
      </c>
      <c r="D40" s="17" t="str">
        <f>VLOOKUP($B40,G2.PL1!$C$10:$E$34,3,0)</f>
        <v>Cefuroxim (dưới dạng Cefuroxim natri)</v>
      </c>
      <c r="E40" s="17" t="str">
        <f>VLOOKUP($B40,G2.PL1!$C$10:$F$34,4,0)</f>
        <v>1,5g</v>
      </c>
      <c r="F40" s="17" t="str">
        <f>VLOOKUP($B40,G2.PL1!$C$10:$AF$35,5,0)</f>
        <v>Tiêm</v>
      </c>
      <c r="G40" s="17" t="str">
        <f>VLOOKUP($B40,G2.PL1!$C$10:$AF$35,6,0)</f>
        <v>Thuốc bột pha tiêm</v>
      </c>
      <c r="H40" s="17" t="str">
        <f>VLOOKUP($B40,G2.PL1!$C$10:$AF$35,7,0)</f>
        <v>Hộp 10 lọ</v>
      </c>
      <c r="I40" s="38" t="s">
        <v>13</v>
      </c>
      <c r="J40" s="17" t="str">
        <f>VLOOKUP($B40,G2.PL1!$C$10:$AF$35,9,0)</f>
        <v>24 tháng</v>
      </c>
      <c r="K40" s="17" t="str">
        <f>VLOOKUP($B40,G2.PL1!$C$10:$AF$35,10,0)</f>
        <v>VD-34181-20</v>
      </c>
      <c r="L40" s="17" t="str">
        <f>VLOOKUP($B40,G2.PL1!$C$10:$AF$35,11,0)</f>
        <v>Chi nhánh 3 - Công ty cổ phần dược phẩm Imexpharm tại Bình Dương</v>
      </c>
      <c r="M40" s="17" t="str">
        <f>VLOOKUP($B40,G2.PL1!$C$10:$AF$35,12,0)</f>
        <v>Việt Nam</v>
      </c>
      <c r="N40" s="17" t="str">
        <f>VLOOKUP($B40,G2.PL1!$C$10:$AF$35,13,0)</f>
        <v>Lọ</v>
      </c>
      <c r="O40" s="39">
        <v>5000</v>
      </c>
      <c r="P40" s="39">
        <v>5000</v>
      </c>
      <c r="Q40" s="39">
        <v>5000</v>
      </c>
      <c r="R40" s="39">
        <v>5000</v>
      </c>
      <c r="S40" s="40">
        <v>20000</v>
      </c>
      <c r="T40" s="19">
        <f>VLOOKUP($B40,G2.PL1!$C$10:$AF$35,17,0)</f>
        <v>21000</v>
      </c>
      <c r="U40" s="18">
        <f t="shared" si="0"/>
        <v>420000000</v>
      </c>
      <c r="V40" s="19" t="str">
        <f>VLOOKUP($B40,G2.PL1!$C$10:$AF$35,30,0)</f>
        <v xml:space="preserve">Công ty CP Dược phẩm Imexpharm </v>
      </c>
      <c r="W40" s="17" t="s">
        <v>402</v>
      </c>
      <c r="X40" s="56" t="s">
        <v>280</v>
      </c>
      <c r="Y40" s="17" t="s">
        <v>403</v>
      </c>
      <c r="Z40" s="21"/>
      <c r="AA40" s="21" t="e">
        <f>VLOOKUP(W40,#REF!,2,0)</f>
        <v>#REF!</v>
      </c>
      <c r="AB40" s="21"/>
    </row>
    <row r="41" spans="1:28" s="10" customFormat="1" ht="60">
      <c r="A41" s="38">
        <v>9</v>
      </c>
      <c r="B41" s="38" t="s">
        <v>70</v>
      </c>
      <c r="C41" s="17" t="str">
        <f>VLOOKUP(B41,G2.PL1!$C$10:$D$34,2,0)</f>
        <v xml:space="preserve">Cifga </v>
      </c>
      <c r="D41" s="17" t="str">
        <f>VLOOKUP($B41,G2.PL1!$C$10:$E$34,3,0)</f>
        <v>Ciprofloxacin (dưới dạng Ciprofloxacin hydroclorid)</v>
      </c>
      <c r="E41" s="17" t="str">
        <f>VLOOKUP($B41,G2.PL1!$C$10:$F$34,4,0)</f>
        <v>500mg</v>
      </c>
      <c r="F41" s="17" t="str">
        <f>VLOOKUP($B41,G2.PL1!$C$10:$AF$35,5,0)</f>
        <v>Uống</v>
      </c>
      <c r="G41" s="17" t="str">
        <f>VLOOKUP($B41,G2.PL1!$C$10:$AF$35,6,0)</f>
        <v>viên nén bao phim</v>
      </c>
      <c r="H41" s="17" t="str">
        <f>VLOOKUP($B41,G2.PL1!$C$10:$AF$35,7,0)</f>
        <v>hộp 2 vỉ x 10 viên</v>
      </c>
      <c r="I41" s="38" t="s">
        <v>13</v>
      </c>
      <c r="J41" s="17" t="str">
        <f>VLOOKUP($B41,G2.PL1!$C$10:$AF$35,9,0)</f>
        <v xml:space="preserve">36 tháng </v>
      </c>
      <c r="K41" s="17" t="str">
        <f>VLOOKUP($B41,G2.PL1!$C$10:$AF$35,10,0)</f>
        <v>VD-20549-14</v>
      </c>
      <c r="L41" s="17" t="str">
        <f>VLOOKUP($B41,G2.PL1!$C$10:$AF$35,11,0)</f>
        <v>Công ty Cổ phần Dược Hậu Giang - Chi nhánh nhà máy Dược phẩm DHG tại Hậu Giang</v>
      </c>
      <c r="M41" s="17" t="str">
        <f>VLOOKUP($B41,G2.PL1!$C$10:$AF$35,12,0)</f>
        <v>Việt Nam</v>
      </c>
      <c r="N41" s="17" t="str">
        <f>VLOOKUP($B41,G2.PL1!$C$10:$AF$35,13,0)</f>
        <v>Viên</v>
      </c>
      <c r="O41" s="39">
        <v>30000</v>
      </c>
      <c r="P41" s="39">
        <v>30000</v>
      </c>
      <c r="Q41" s="39">
        <v>30000</v>
      </c>
      <c r="R41" s="39">
        <v>30000</v>
      </c>
      <c r="S41" s="40">
        <v>120000</v>
      </c>
      <c r="T41" s="19">
        <f>VLOOKUP($B41,G2.PL1!$C$10:$AF$35,17,0)</f>
        <v>889</v>
      </c>
      <c r="U41" s="18">
        <f t="shared" si="0"/>
        <v>106680000</v>
      </c>
      <c r="V41" s="19" t="str">
        <f>VLOOKUP($B41,G2.PL1!$C$10:$AF$35,30,0)</f>
        <v>Công ty Cổ phần Dược Hậu Giang</v>
      </c>
      <c r="W41" s="17" t="s">
        <v>402</v>
      </c>
      <c r="X41" s="56" t="s">
        <v>280</v>
      </c>
      <c r="Y41" s="41" t="s">
        <v>403</v>
      </c>
      <c r="Z41" s="21"/>
      <c r="AA41" s="21" t="e">
        <f>VLOOKUP(W41,#REF!,2,0)</f>
        <v>#REF!</v>
      </c>
      <c r="AB41" s="21"/>
    </row>
    <row r="42" spans="1:28" s="10" customFormat="1" ht="36">
      <c r="A42" s="38">
        <v>14</v>
      </c>
      <c r="B42" s="38" t="s">
        <v>40</v>
      </c>
      <c r="C42" s="17" t="str">
        <f>VLOOKUP(B42,G2.PL1!$C$10:$D$34,2,0)</f>
        <v>OCID</v>
      </c>
      <c r="D42" s="17" t="str">
        <f>VLOOKUP($B42,G2.PL1!$C$10:$E$34,3,0)</f>
        <v>Omeprazole (dạng hạt bao tan trong ruột)</v>
      </c>
      <c r="E42" s="17" t="str">
        <f>VLOOKUP($B42,G2.PL1!$C$10:$F$34,4,0)</f>
        <v>20mg</v>
      </c>
      <c r="F42" s="17" t="str">
        <f>VLOOKUP($B42,G2.PL1!$C$10:$AF$35,5,0)</f>
        <v>Uống</v>
      </c>
      <c r="G42" s="17" t="str">
        <f>VLOOKUP($B42,G2.PL1!$C$10:$AF$35,6,0)</f>
        <v>Viên nang cứng</v>
      </c>
      <c r="H42" s="17" t="str">
        <f>VLOOKUP($B42,G2.PL1!$C$10:$AF$35,7,0)</f>
        <v>Hộp 10 vỉ x 10 viên</v>
      </c>
      <c r="I42" s="38" t="s">
        <v>13</v>
      </c>
      <c r="J42" s="17" t="str">
        <f>VLOOKUP($B42,G2.PL1!$C$10:$AF$35,9,0)</f>
        <v>36 tháng</v>
      </c>
      <c r="K42" s="17" t="str">
        <f>VLOOKUP($B42,G2.PL1!$C$10:$AF$35,10,0)</f>
        <v>VN-10166-10</v>
      </c>
      <c r="L42" s="17" t="str">
        <f>VLOOKUP($B42,G2.PL1!$C$10:$AF$35,11,0)</f>
        <v>Cadila Healthcare Ltd.</v>
      </c>
      <c r="M42" s="17" t="str">
        <f>VLOOKUP($B42,G2.PL1!$C$10:$AF$35,12,0)</f>
        <v>Ấn Độ</v>
      </c>
      <c r="N42" s="17" t="str">
        <f>VLOOKUP($B42,G2.PL1!$C$10:$AF$35,13,0)</f>
        <v>Viên</v>
      </c>
      <c r="O42" s="39">
        <v>75000</v>
      </c>
      <c r="P42" s="39">
        <v>75000</v>
      </c>
      <c r="Q42" s="39">
        <v>75000</v>
      </c>
      <c r="R42" s="39">
        <v>75000</v>
      </c>
      <c r="S42" s="40">
        <v>300000</v>
      </c>
      <c r="T42" s="19">
        <f>VLOOKUP($B42,G2.PL1!$C$10:$AF$35,17,0)</f>
        <v>215</v>
      </c>
      <c r="U42" s="18">
        <f t="shared" si="0"/>
        <v>64500000</v>
      </c>
      <c r="V42" s="19" t="str">
        <f>VLOOKUP($B42,G2.PL1!$C$10:$AF$35,30,0)</f>
        <v>Công ty Cổ phần Dược phẩm Thiết bị Y tế Hà Nội</v>
      </c>
      <c r="W42" s="17" t="s">
        <v>402</v>
      </c>
      <c r="X42" s="56" t="s">
        <v>280</v>
      </c>
      <c r="Y42" s="41" t="s">
        <v>403</v>
      </c>
      <c r="Z42" s="21"/>
      <c r="AA42" s="21" t="e">
        <f>VLOOKUP(W42,#REF!,2,0)</f>
        <v>#REF!</v>
      </c>
      <c r="AB42" s="21"/>
    </row>
    <row r="43" spans="1:28" s="10" customFormat="1" ht="48">
      <c r="A43" s="38">
        <v>8</v>
      </c>
      <c r="B43" s="38" t="s">
        <v>75</v>
      </c>
      <c r="C43" s="17" t="str">
        <f>VLOOKUP(B43,G2.PL1!$C$10:$D$34,2,0)</f>
        <v>Zanimex 1,5g</v>
      </c>
      <c r="D43" s="17" t="str">
        <f>VLOOKUP($B43,G2.PL1!$C$10:$E$34,3,0)</f>
        <v>Cefuroxim (dưới dạng Cefuroxim natri)</v>
      </c>
      <c r="E43" s="17" t="str">
        <f>VLOOKUP($B43,G2.PL1!$C$10:$F$34,4,0)</f>
        <v>1,5g</v>
      </c>
      <c r="F43" s="17" t="str">
        <f>VLOOKUP($B43,G2.PL1!$C$10:$AF$35,5,0)</f>
        <v>Tiêm</v>
      </c>
      <c r="G43" s="17" t="str">
        <f>VLOOKUP($B43,G2.PL1!$C$10:$AF$35,6,0)</f>
        <v>Thuốc bột pha tiêm</v>
      </c>
      <c r="H43" s="17" t="str">
        <f>VLOOKUP($B43,G2.PL1!$C$10:$AF$35,7,0)</f>
        <v>Hộp 10 lọ</v>
      </c>
      <c r="I43" s="38" t="s">
        <v>13</v>
      </c>
      <c r="J43" s="17" t="str">
        <f>VLOOKUP($B43,G2.PL1!$C$10:$AF$35,9,0)</f>
        <v>24 tháng</v>
      </c>
      <c r="K43" s="17" t="str">
        <f>VLOOKUP($B43,G2.PL1!$C$10:$AF$35,10,0)</f>
        <v>VD-34181-20</v>
      </c>
      <c r="L43" s="17" t="str">
        <f>VLOOKUP($B43,G2.PL1!$C$10:$AF$35,11,0)</f>
        <v>Chi nhánh 3 - Công ty cổ phần dược phẩm Imexpharm tại Bình Dương</v>
      </c>
      <c r="M43" s="17" t="str">
        <f>VLOOKUP($B43,G2.PL1!$C$10:$AF$35,12,0)</f>
        <v>Việt Nam</v>
      </c>
      <c r="N43" s="17" t="str">
        <f>VLOOKUP($B43,G2.PL1!$C$10:$AF$35,13,0)</f>
        <v>Lọ</v>
      </c>
      <c r="O43" s="39">
        <v>650</v>
      </c>
      <c r="P43" s="39">
        <v>650</v>
      </c>
      <c r="Q43" s="39">
        <v>650</v>
      </c>
      <c r="R43" s="39">
        <v>650</v>
      </c>
      <c r="S43" s="40">
        <v>2600</v>
      </c>
      <c r="T43" s="19">
        <f>VLOOKUP($B43,G2.PL1!$C$10:$AF$35,17,0)</f>
        <v>21000</v>
      </c>
      <c r="U43" s="18">
        <f t="shared" si="0"/>
        <v>54600000</v>
      </c>
      <c r="V43" s="19" t="str">
        <f>VLOOKUP($B43,G2.PL1!$C$10:$AF$35,30,0)</f>
        <v xml:space="preserve">Công ty CP Dược phẩm Imexpharm </v>
      </c>
      <c r="W43" s="17" t="s">
        <v>406</v>
      </c>
      <c r="X43" s="56" t="s">
        <v>280</v>
      </c>
      <c r="Y43" s="41" t="s">
        <v>407</v>
      </c>
      <c r="Z43" s="21"/>
      <c r="AA43" s="21" t="e">
        <f>VLOOKUP(W43,#REF!,2,0)</f>
        <v>#REF!</v>
      </c>
      <c r="AB43" s="21"/>
    </row>
    <row r="44" spans="1:28" s="10" customFormat="1" ht="60">
      <c r="A44" s="38">
        <v>9</v>
      </c>
      <c r="B44" s="38" t="s">
        <v>70</v>
      </c>
      <c r="C44" s="17" t="str">
        <f>VLOOKUP(B44,G2.PL1!$C$10:$D$34,2,0)</f>
        <v xml:space="preserve">Cifga </v>
      </c>
      <c r="D44" s="17" t="str">
        <f>VLOOKUP($B44,G2.PL1!$C$10:$E$34,3,0)</f>
        <v>Ciprofloxacin (dưới dạng Ciprofloxacin hydroclorid)</v>
      </c>
      <c r="E44" s="17" t="str">
        <f>VLOOKUP($B44,G2.PL1!$C$10:$F$34,4,0)</f>
        <v>500mg</v>
      </c>
      <c r="F44" s="17" t="str">
        <f>VLOOKUP($B44,G2.PL1!$C$10:$AF$35,5,0)</f>
        <v>Uống</v>
      </c>
      <c r="G44" s="17" t="str">
        <f>VLOOKUP($B44,G2.PL1!$C$10:$AF$35,6,0)</f>
        <v>viên nén bao phim</v>
      </c>
      <c r="H44" s="17" t="str">
        <f>VLOOKUP($B44,G2.PL1!$C$10:$AF$35,7,0)</f>
        <v>hộp 2 vỉ x 10 viên</v>
      </c>
      <c r="I44" s="38" t="s">
        <v>13</v>
      </c>
      <c r="J44" s="17" t="str">
        <f>VLOOKUP($B44,G2.PL1!$C$10:$AF$35,9,0)</f>
        <v xml:space="preserve">36 tháng </v>
      </c>
      <c r="K44" s="17" t="str">
        <f>VLOOKUP($B44,G2.PL1!$C$10:$AF$35,10,0)</f>
        <v>VD-20549-14</v>
      </c>
      <c r="L44" s="17" t="str">
        <f>VLOOKUP($B44,G2.PL1!$C$10:$AF$35,11,0)</f>
        <v>Công ty Cổ phần Dược Hậu Giang - Chi nhánh nhà máy Dược phẩm DHG tại Hậu Giang</v>
      </c>
      <c r="M44" s="17" t="str">
        <f>VLOOKUP($B44,G2.PL1!$C$10:$AF$35,12,0)</f>
        <v>Việt Nam</v>
      </c>
      <c r="N44" s="17" t="str">
        <f>VLOOKUP($B44,G2.PL1!$C$10:$AF$35,13,0)</f>
        <v>Viên</v>
      </c>
      <c r="O44" s="39">
        <v>9750</v>
      </c>
      <c r="P44" s="39">
        <v>9750</v>
      </c>
      <c r="Q44" s="39">
        <v>9750</v>
      </c>
      <c r="R44" s="39">
        <v>9750</v>
      </c>
      <c r="S44" s="40">
        <v>39000</v>
      </c>
      <c r="T44" s="19">
        <f>VLOOKUP($B44,G2.PL1!$C$10:$AF$35,17,0)</f>
        <v>889</v>
      </c>
      <c r="U44" s="18">
        <f t="shared" si="0"/>
        <v>34671000</v>
      </c>
      <c r="V44" s="19" t="str">
        <f>VLOOKUP($B44,G2.PL1!$C$10:$AF$35,30,0)</f>
        <v>Công ty Cổ phần Dược Hậu Giang</v>
      </c>
      <c r="W44" s="17" t="s">
        <v>406</v>
      </c>
      <c r="X44" s="56" t="s">
        <v>280</v>
      </c>
      <c r="Y44" s="41" t="s">
        <v>407</v>
      </c>
      <c r="Z44" s="21"/>
      <c r="AA44" s="21" t="e">
        <f>VLOOKUP(W44,#REF!,2,0)</f>
        <v>#REF!</v>
      </c>
      <c r="AB44" s="21"/>
    </row>
    <row r="45" spans="1:28" s="10" customFormat="1" ht="36">
      <c r="A45" s="38">
        <v>14</v>
      </c>
      <c r="B45" s="38" t="s">
        <v>40</v>
      </c>
      <c r="C45" s="17" t="str">
        <f>VLOOKUP(B45,G2.PL1!$C$10:$D$34,2,0)</f>
        <v>OCID</v>
      </c>
      <c r="D45" s="17" t="str">
        <f>VLOOKUP($B45,G2.PL1!$C$10:$E$34,3,0)</f>
        <v>Omeprazole (dạng hạt bao tan trong ruột)</v>
      </c>
      <c r="E45" s="17" t="str">
        <f>VLOOKUP($B45,G2.PL1!$C$10:$F$34,4,0)</f>
        <v>20mg</v>
      </c>
      <c r="F45" s="17" t="str">
        <f>VLOOKUP($B45,G2.PL1!$C$10:$AF$35,5,0)</f>
        <v>Uống</v>
      </c>
      <c r="G45" s="17" t="str">
        <f>VLOOKUP($B45,G2.PL1!$C$10:$AF$35,6,0)</f>
        <v>Viên nang cứng</v>
      </c>
      <c r="H45" s="17" t="str">
        <f>VLOOKUP($B45,G2.PL1!$C$10:$AF$35,7,0)</f>
        <v>Hộp 10 vỉ x 10 viên</v>
      </c>
      <c r="I45" s="38" t="s">
        <v>13</v>
      </c>
      <c r="J45" s="17" t="str">
        <f>VLOOKUP($B45,G2.PL1!$C$10:$AF$35,9,0)</f>
        <v>36 tháng</v>
      </c>
      <c r="K45" s="17" t="str">
        <f>VLOOKUP($B45,G2.PL1!$C$10:$AF$35,10,0)</f>
        <v>VN-10166-10</v>
      </c>
      <c r="L45" s="17" t="str">
        <f>VLOOKUP($B45,G2.PL1!$C$10:$AF$35,11,0)</f>
        <v>Cadila Healthcare Ltd.</v>
      </c>
      <c r="M45" s="17" t="str">
        <f>VLOOKUP($B45,G2.PL1!$C$10:$AF$35,12,0)</f>
        <v>Ấn Độ</v>
      </c>
      <c r="N45" s="17" t="str">
        <f>VLOOKUP($B45,G2.PL1!$C$10:$AF$35,13,0)</f>
        <v>Viên</v>
      </c>
      <c r="O45" s="39">
        <v>65000</v>
      </c>
      <c r="P45" s="39">
        <v>65000</v>
      </c>
      <c r="Q45" s="39">
        <v>65000</v>
      </c>
      <c r="R45" s="39">
        <v>65000</v>
      </c>
      <c r="S45" s="40">
        <v>260000</v>
      </c>
      <c r="T45" s="19">
        <f>VLOOKUP($B45,G2.PL1!$C$10:$AF$35,17,0)</f>
        <v>215</v>
      </c>
      <c r="U45" s="18">
        <f t="shared" si="0"/>
        <v>55900000</v>
      </c>
      <c r="V45" s="19" t="str">
        <f>VLOOKUP($B45,G2.PL1!$C$10:$AF$35,30,0)</f>
        <v>Công ty Cổ phần Dược phẩm Thiết bị Y tế Hà Nội</v>
      </c>
      <c r="W45" s="17" t="s">
        <v>406</v>
      </c>
      <c r="X45" s="56" t="s">
        <v>280</v>
      </c>
      <c r="Y45" s="41" t="s">
        <v>407</v>
      </c>
      <c r="Z45" s="21"/>
      <c r="AA45" s="21" t="e">
        <f>VLOOKUP(W45,#REF!,2,0)</f>
        <v>#REF!</v>
      </c>
      <c r="AB45" s="21"/>
    </row>
    <row r="46" spans="1:28" s="10" customFormat="1" ht="60">
      <c r="A46" s="38">
        <v>13</v>
      </c>
      <c r="B46" s="61" t="s">
        <v>48</v>
      </c>
      <c r="C46" s="17" t="str">
        <f>VLOOKUP(B46,G2.PL1!$C$10:$D$34,2,0)</f>
        <v>Glumeform 500</v>
      </c>
      <c r="D46" s="17" t="str">
        <f>VLOOKUP($B46,G2.PL1!$C$10:$E$34,3,0)</f>
        <v xml:space="preserve">Metformin hydroclorid </v>
      </c>
      <c r="E46" s="17" t="str">
        <f>VLOOKUP($B46,G2.PL1!$C$10:$F$34,4,0)</f>
        <v>500mg</v>
      </c>
      <c r="F46" s="17" t="str">
        <f>VLOOKUP($B46,G2.PL1!$C$10:$AF$35,5,0)</f>
        <v>Uống</v>
      </c>
      <c r="G46" s="17" t="str">
        <f>VLOOKUP($B46,G2.PL1!$C$10:$AF$35,6,0)</f>
        <v>viên nén bao phim</v>
      </c>
      <c r="H46" s="17" t="str">
        <f>VLOOKUP($B46,G2.PL1!$C$10:$AF$35,7,0)</f>
        <v>hộp 10 vỉ x 10 viên</v>
      </c>
      <c r="I46" s="38" t="s">
        <v>13</v>
      </c>
      <c r="J46" s="17" t="str">
        <f>VLOOKUP($B46,G2.PL1!$C$10:$AF$35,9,0)</f>
        <v xml:space="preserve">36 tháng </v>
      </c>
      <c r="K46" s="17" t="str">
        <f>VLOOKUP($B46,G2.PL1!$C$10:$AF$35,10,0)</f>
        <v>VD-21779-14</v>
      </c>
      <c r="L46" s="17" t="str">
        <f>VLOOKUP($B46,G2.PL1!$C$10:$AF$35,11,0)</f>
        <v>Công ty Cổ phần Dược Hậu Giang - Chi nhánh nhà máy Dược phẩm DHG tại Hậu Giang</v>
      </c>
      <c r="M46" s="17" t="str">
        <f>VLOOKUP($B46,G2.PL1!$C$10:$AF$35,12,0)</f>
        <v>Việt Nam</v>
      </c>
      <c r="N46" s="17" t="str">
        <f>VLOOKUP($B46,G2.PL1!$C$10:$AF$35,13,0)</f>
        <v>Viên</v>
      </c>
      <c r="O46" s="39">
        <v>2500</v>
      </c>
      <c r="P46" s="39">
        <v>2500</v>
      </c>
      <c r="Q46" s="39">
        <v>2500</v>
      </c>
      <c r="R46" s="39">
        <v>2500</v>
      </c>
      <c r="S46" s="40">
        <v>10000</v>
      </c>
      <c r="T46" s="19">
        <f>VLOOKUP($B46,G2.PL1!$C$10:$AF$35,17,0)</f>
        <v>289</v>
      </c>
      <c r="U46" s="18">
        <f t="shared" si="0"/>
        <v>2890000</v>
      </c>
      <c r="V46" s="19" t="str">
        <f>VLOOKUP($B46,G2.PL1!$C$10:$AF$35,30,0)</f>
        <v>Công ty Cổ phần Dược Hậu Giang</v>
      </c>
      <c r="W46" s="17" t="s">
        <v>285</v>
      </c>
      <c r="X46" s="56" t="s">
        <v>408</v>
      </c>
      <c r="Y46" s="41" t="s">
        <v>286</v>
      </c>
      <c r="Z46" s="21"/>
      <c r="AA46" s="21" t="e">
        <f>VLOOKUP(W46,#REF!,2,0)</f>
        <v>#REF!</v>
      </c>
      <c r="AB46" s="21"/>
    </row>
    <row r="47" spans="1:28" s="10" customFormat="1" ht="60">
      <c r="A47" s="38">
        <v>9</v>
      </c>
      <c r="B47" s="61" t="s">
        <v>70</v>
      </c>
      <c r="C47" s="17" t="str">
        <f>VLOOKUP(B47,G2.PL1!$C$10:$D$34,2,0)</f>
        <v xml:space="preserve">Cifga </v>
      </c>
      <c r="D47" s="17" t="str">
        <f>VLOOKUP($B47,G2.PL1!$C$10:$E$34,3,0)</f>
        <v>Ciprofloxacin (dưới dạng Ciprofloxacin hydroclorid)</v>
      </c>
      <c r="E47" s="17" t="str">
        <f>VLOOKUP($B47,G2.PL1!$C$10:$F$34,4,0)</f>
        <v>500mg</v>
      </c>
      <c r="F47" s="17" t="str">
        <f>VLOOKUP($B47,G2.PL1!$C$10:$AF$35,5,0)</f>
        <v>Uống</v>
      </c>
      <c r="G47" s="17" t="str">
        <f>VLOOKUP($B47,G2.PL1!$C$10:$AF$35,6,0)</f>
        <v>viên nén bao phim</v>
      </c>
      <c r="H47" s="17" t="str">
        <f>VLOOKUP($B47,G2.PL1!$C$10:$AF$35,7,0)</f>
        <v>hộp 2 vỉ x 10 viên</v>
      </c>
      <c r="I47" s="38" t="s">
        <v>13</v>
      </c>
      <c r="J47" s="17" t="str">
        <f>VLOOKUP($B47,G2.PL1!$C$10:$AF$35,9,0)</f>
        <v xml:space="preserve">36 tháng </v>
      </c>
      <c r="K47" s="17" t="str">
        <f>VLOOKUP($B47,G2.PL1!$C$10:$AF$35,10,0)</f>
        <v>VD-20549-14</v>
      </c>
      <c r="L47" s="17" t="str">
        <f>VLOOKUP($B47,G2.PL1!$C$10:$AF$35,11,0)</f>
        <v>Công ty Cổ phần Dược Hậu Giang - Chi nhánh nhà máy Dược phẩm DHG tại Hậu Giang</v>
      </c>
      <c r="M47" s="17" t="str">
        <f>VLOOKUP($B47,G2.PL1!$C$10:$AF$35,12,0)</f>
        <v>Việt Nam</v>
      </c>
      <c r="N47" s="17" t="str">
        <f>VLOOKUP($B47,G2.PL1!$C$10:$AF$35,13,0)</f>
        <v>Viên</v>
      </c>
      <c r="O47" s="39">
        <v>7000</v>
      </c>
      <c r="P47" s="39">
        <v>7000</v>
      </c>
      <c r="Q47" s="39">
        <v>8000</v>
      </c>
      <c r="R47" s="39">
        <v>8000</v>
      </c>
      <c r="S47" s="40">
        <v>30000</v>
      </c>
      <c r="T47" s="19">
        <f>VLOOKUP($B47,G2.PL1!$C$10:$AF$35,17,0)</f>
        <v>889</v>
      </c>
      <c r="U47" s="18">
        <f t="shared" si="0"/>
        <v>26670000</v>
      </c>
      <c r="V47" s="19" t="str">
        <f>VLOOKUP($B47,G2.PL1!$C$10:$AF$35,30,0)</f>
        <v>Công ty Cổ phần Dược Hậu Giang</v>
      </c>
      <c r="W47" s="17" t="s">
        <v>704</v>
      </c>
      <c r="X47" s="56" t="s">
        <v>408</v>
      </c>
      <c r="Y47" s="41" t="s">
        <v>705</v>
      </c>
      <c r="Z47" s="21"/>
      <c r="AA47" s="21" t="e">
        <f>VLOOKUP(W47,#REF!,2,0)</f>
        <v>#REF!</v>
      </c>
      <c r="AB47" s="21"/>
    </row>
    <row r="48" spans="1:28" s="10" customFormat="1" ht="36">
      <c r="A48" s="38">
        <v>15</v>
      </c>
      <c r="B48" s="38" t="s">
        <v>39</v>
      </c>
      <c r="C48" s="17" t="str">
        <f>VLOOKUP(B48,G2.PL1!$C$10:$D$34,2,0)</f>
        <v>OCID</v>
      </c>
      <c r="D48" s="17" t="str">
        <f>VLOOKUP($B48,G2.PL1!$C$10:$E$34,3,0)</f>
        <v>Omeprazole (dạng hạt bao tan trong ruột)</v>
      </c>
      <c r="E48" s="17" t="str">
        <f>VLOOKUP($B48,G2.PL1!$C$10:$F$34,4,0)</f>
        <v>20mg</v>
      </c>
      <c r="F48" s="17" t="str">
        <f>VLOOKUP($B48,G2.PL1!$C$10:$AF$35,5,0)</f>
        <v>Uống</v>
      </c>
      <c r="G48" s="17" t="str">
        <f>VLOOKUP($B48,G2.PL1!$C$10:$AF$35,6,0)</f>
        <v>Viên nang cứng</v>
      </c>
      <c r="H48" s="17" t="str">
        <f>VLOOKUP($B48,G2.PL1!$C$10:$AF$35,7,0)</f>
        <v>Hộp 10 vỉ x 10 viên</v>
      </c>
      <c r="I48" s="38" t="s">
        <v>13</v>
      </c>
      <c r="J48" s="17" t="str">
        <f>VLOOKUP($B48,G2.PL1!$C$10:$AF$35,9,0)</f>
        <v>36 tháng</v>
      </c>
      <c r="K48" s="17" t="str">
        <f>VLOOKUP($B48,G2.PL1!$C$10:$AF$35,10,0)</f>
        <v>VN-10166-10</v>
      </c>
      <c r="L48" s="17" t="str">
        <f>VLOOKUP($B48,G2.PL1!$C$10:$AF$35,11,0)</f>
        <v>Cadila Healthcare Ltd.</v>
      </c>
      <c r="M48" s="17" t="str">
        <f>VLOOKUP($B48,G2.PL1!$C$10:$AF$35,12,0)</f>
        <v>Ấn Độ</v>
      </c>
      <c r="N48" s="17" t="str">
        <f>VLOOKUP($B48,G2.PL1!$C$10:$AF$35,13,0)</f>
        <v>Viên</v>
      </c>
      <c r="O48" s="39">
        <v>20000</v>
      </c>
      <c r="P48" s="39">
        <v>20000</v>
      </c>
      <c r="Q48" s="39">
        <v>20000</v>
      </c>
      <c r="R48" s="39">
        <v>20000</v>
      </c>
      <c r="S48" s="40">
        <v>80000</v>
      </c>
      <c r="T48" s="19">
        <f>VLOOKUP($B48,G2.PL1!$C$10:$AF$35,17,0)</f>
        <v>215</v>
      </c>
      <c r="U48" s="18">
        <f t="shared" si="0"/>
        <v>17200000</v>
      </c>
      <c r="V48" s="19" t="str">
        <f>VLOOKUP($B48,G2.PL1!$C$10:$AF$35,30,0)</f>
        <v>Công ty Cổ phần Dược phẩm Thiết bị Y tế Hà Nội</v>
      </c>
      <c r="W48" s="17" t="s">
        <v>704</v>
      </c>
      <c r="X48" s="56" t="s">
        <v>408</v>
      </c>
      <c r="Y48" s="41" t="s">
        <v>705</v>
      </c>
      <c r="Z48" s="21"/>
      <c r="AA48" s="21" t="e">
        <f>VLOOKUP(W48,#REF!,2,0)</f>
        <v>#REF!</v>
      </c>
      <c r="AB48" s="21"/>
    </row>
    <row r="49" spans="1:28" s="10" customFormat="1" ht="60">
      <c r="A49" s="38">
        <v>12</v>
      </c>
      <c r="B49" s="38" t="s">
        <v>54</v>
      </c>
      <c r="C49" s="17" t="str">
        <f>VLOOKUP(B49,G2.PL1!$C$10:$D$34,2,0)</f>
        <v>Raciper 20mg</v>
      </c>
      <c r="D49" s="17" t="str">
        <f>VLOOKUP($B49,G2.PL1!$C$10:$E$34,3,0)</f>
        <v xml:space="preserve">Esomeprazole (dưới dạng Esomeprazole magnesium vô định hình) </v>
      </c>
      <c r="E49" s="17" t="str">
        <f>VLOOKUP($B49,G2.PL1!$C$10:$F$34,4,0)</f>
        <v>20mg</v>
      </c>
      <c r="F49" s="17" t="str">
        <f>VLOOKUP($B49,G2.PL1!$C$10:$AF$35,5,0)</f>
        <v>Uống</v>
      </c>
      <c r="G49" s="17" t="str">
        <f>VLOOKUP($B49,G2.PL1!$C$10:$AF$35,6,0)</f>
        <v>Viên nén bao phim kháng acid dạ dày</v>
      </c>
      <c r="H49" s="17" t="str">
        <f>VLOOKUP($B49,G2.PL1!$C$10:$AF$35,7,0)</f>
        <v>Hộp 2 vỉ x 7 viên; Hộp 4 vỉ x 7 viên</v>
      </c>
      <c r="I49" s="38" t="s">
        <v>13</v>
      </c>
      <c r="J49" s="17" t="str">
        <f>VLOOKUP($B49,G2.PL1!$C$10:$AF$35,9,0)</f>
        <v>24 tháng</v>
      </c>
      <c r="K49" s="17" t="str">
        <f>VLOOKUP($B49,G2.PL1!$C$10:$AF$35,10,0)</f>
        <v>VN-16032-12</v>
      </c>
      <c r="L49" s="17" t="str">
        <f>VLOOKUP($B49,G2.PL1!$C$10:$AF$35,11,0)</f>
        <v>Sun Pharmaceutical Industries Limited</v>
      </c>
      <c r="M49" s="17" t="str">
        <f>VLOOKUP($B49,G2.PL1!$C$10:$AF$35,12,0)</f>
        <v>Ấn Độ</v>
      </c>
      <c r="N49" s="17" t="str">
        <f>VLOOKUP($B49,G2.PL1!$C$10:$AF$35,13,0)</f>
        <v>Viên</v>
      </c>
      <c r="O49" s="39">
        <v>10000</v>
      </c>
      <c r="P49" s="39">
        <v>10000</v>
      </c>
      <c r="Q49" s="39">
        <v>15000</v>
      </c>
      <c r="R49" s="39">
        <v>15000</v>
      </c>
      <c r="S49" s="40">
        <v>50000</v>
      </c>
      <c r="T49" s="19">
        <f>VLOOKUP($B49,G2.PL1!$C$10:$AF$35,17,0)</f>
        <v>950</v>
      </c>
      <c r="U49" s="18">
        <f t="shared" si="0"/>
        <v>47500000</v>
      </c>
      <c r="V49" s="19" t="str">
        <f>VLOOKUP($B49,G2.PL1!$C$10:$AF$35,30,0)</f>
        <v>Công ty Cổ phần Dược phẩm Thiết bị Y tế Hà Nội</v>
      </c>
      <c r="W49" s="17" t="s">
        <v>409</v>
      </c>
      <c r="X49" s="56" t="s">
        <v>408</v>
      </c>
      <c r="Y49" s="41" t="s">
        <v>410</v>
      </c>
      <c r="Z49" s="21"/>
      <c r="AA49" s="21" t="e">
        <f>VLOOKUP(W49,#REF!,2,0)</f>
        <v>#REF!</v>
      </c>
      <c r="AB49" s="21"/>
    </row>
    <row r="50" spans="1:28" s="10" customFormat="1" ht="36">
      <c r="A50" s="38">
        <v>15</v>
      </c>
      <c r="B50" s="38" t="s">
        <v>39</v>
      </c>
      <c r="C50" s="17" t="str">
        <f>VLOOKUP(B50,G2.PL1!$C$10:$D$34,2,0)</f>
        <v>OCID</v>
      </c>
      <c r="D50" s="17" t="str">
        <f>VLOOKUP($B50,G2.PL1!$C$10:$E$34,3,0)</f>
        <v>Omeprazole (dạng hạt bao tan trong ruột)</v>
      </c>
      <c r="E50" s="17" t="str">
        <f>VLOOKUP($B50,G2.PL1!$C$10:$F$34,4,0)</f>
        <v>20mg</v>
      </c>
      <c r="F50" s="17" t="str">
        <f>VLOOKUP($B50,G2.PL1!$C$10:$AF$35,5,0)</f>
        <v>Uống</v>
      </c>
      <c r="G50" s="17" t="str">
        <f>VLOOKUP($B50,G2.PL1!$C$10:$AF$35,6,0)</f>
        <v>Viên nang cứng</v>
      </c>
      <c r="H50" s="17" t="str">
        <f>VLOOKUP($B50,G2.PL1!$C$10:$AF$35,7,0)</f>
        <v>Hộp 10 vỉ x 10 viên</v>
      </c>
      <c r="I50" s="38" t="s">
        <v>13</v>
      </c>
      <c r="J50" s="17" t="str">
        <f>VLOOKUP($B50,G2.PL1!$C$10:$AF$35,9,0)</f>
        <v>36 tháng</v>
      </c>
      <c r="K50" s="17" t="str">
        <f>VLOOKUP($B50,G2.PL1!$C$10:$AF$35,10,0)</f>
        <v>VN-10166-10</v>
      </c>
      <c r="L50" s="17" t="str">
        <f>VLOOKUP($B50,G2.PL1!$C$10:$AF$35,11,0)</f>
        <v>Cadila Healthcare Ltd.</v>
      </c>
      <c r="M50" s="17" t="str">
        <f>VLOOKUP($B50,G2.PL1!$C$10:$AF$35,12,0)</f>
        <v>Ấn Độ</v>
      </c>
      <c r="N50" s="17" t="str">
        <f>VLOOKUP($B50,G2.PL1!$C$10:$AF$35,13,0)</f>
        <v>Viên</v>
      </c>
      <c r="O50" s="39">
        <v>100000</v>
      </c>
      <c r="P50" s="39">
        <v>100000</v>
      </c>
      <c r="Q50" s="39">
        <v>50000</v>
      </c>
      <c r="R50" s="39">
        <v>0</v>
      </c>
      <c r="S50" s="40">
        <v>250000</v>
      </c>
      <c r="T50" s="19">
        <f>VLOOKUP($B50,G2.PL1!$C$10:$AF$35,17,0)</f>
        <v>215</v>
      </c>
      <c r="U50" s="18">
        <f t="shared" si="0"/>
        <v>53750000</v>
      </c>
      <c r="V50" s="19" t="str">
        <f>VLOOKUP($B50,G2.PL1!$C$10:$AF$35,30,0)</f>
        <v>Công ty Cổ phần Dược phẩm Thiết bị Y tế Hà Nội</v>
      </c>
      <c r="W50" s="17" t="s">
        <v>409</v>
      </c>
      <c r="X50" s="56" t="s">
        <v>408</v>
      </c>
      <c r="Y50" s="41" t="s">
        <v>410</v>
      </c>
      <c r="Z50" s="21"/>
      <c r="AA50" s="21" t="e">
        <f>VLOOKUP(W50,#REF!,2,0)</f>
        <v>#REF!</v>
      </c>
      <c r="AB50" s="21"/>
    </row>
    <row r="51" spans="1:28" s="10" customFormat="1" ht="60">
      <c r="A51" s="38">
        <v>9</v>
      </c>
      <c r="B51" s="38" t="s">
        <v>70</v>
      </c>
      <c r="C51" s="17" t="str">
        <f>VLOOKUP(B51,G2.PL1!$C$10:$D$34,2,0)</f>
        <v xml:space="preserve">Cifga </v>
      </c>
      <c r="D51" s="17" t="str">
        <f>VLOOKUP($B51,G2.PL1!$C$10:$E$34,3,0)</f>
        <v>Ciprofloxacin (dưới dạng Ciprofloxacin hydroclorid)</v>
      </c>
      <c r="E51" s="17" t="str">
        <f>VLOOKUP($B51,G2.PL1!$C$10:$F$34,4,0)</f>
        <v>500mg</v>
      </c>
      <c r="F51" s="17" t="str">
        <f>VLOOKUP($B51,G2.PL1!$C$10:$AF$35,5,0)</f>
        <v>Uống</v>
      </c>
      <c r="G51" s="17" t="str">
        <f>VLOOKUP($B51,G2.PL1!$C$10:$AF$35,6,0)</f>
        <v>viên nén bao phim</v>
      </c>
      <c r="H51" s="17" t="str">
        <f>VLOOKUP($B51,G2.PL1!$C$10:$AF$35,7,0)</f>
        <v>hộp 2 vỉ x 10 viên</v>
      </c>
      <c r="I51" s="38" t="s">
        <v>13</v>
      </c>
      <c r="J51" s="17" t="str">
        <f>VLOOKUP($B51,G2.PL1!$C$10:$AF$35,9,0)</f>
        <v xml:space="preserve">36 tháng </v>
      </c>
      <c r="K51" s="17" t="str">
        <f>VLOOKUP($B51,G2.PL1!$C$10:$AF$35,10,0)</f>
        <v>VD-20549-14</v>
      </c>
      <c r="L51" s="17" t="str">
        <f>VLOOKUP($B51,G2.PL1!$C$10:$AF$35,11,0)</f>
        <v>Công ty Cổ phần Dược Hậu Giang - Chi nhánh nhà máy Dược phẩm DHG tại Hậu Giang</v>
      </c>
      <c r="M51" s="17" t="str">
        <f>VLOOKUP($B51,G2.PL1!$C$10:$AF$35,12,0)</f>
        <v>Việt Nam</v>
      </c>
      <c r="N51" s="17" t="str">
        <f>VLOOKUP($B51,G2.PL1!$C$10:$AF$35,13,0)</f>
        <v>Viên</v>
      </c>
      <c r="O51" s="39">
        <v>10000</v>
      </c>
      <c r="P51" s="39">
        <v>10000</v>
      </c>
      <c r="Q51" s="39">
        <v>10000</v>
      </c>
      <c r="R51" s="39">
        <v>14000</v>
      </c>
      <c r="S51" s="40">
        <v>44000</v>
      </c>
      <c r="T51" s="19">
        <f>VLOOKUP($B51,G2.PL1!$C$10:$AF$35,17,0)</f>
        <v>889</v>
      </c>
      <c r="U51" s="18">
        <f t="shared" si="0"/>
        <v>39116000</v>
      </c>
      <c r="V51" s="19" t="str">
        <f>VLOOKUP($B51,G2.PL1!$C$10:$AF$35,30,0)</f>
        <v>Công ty Cổ phần Dược Hậu Giang</v>
      </c>
      <c r="W51" s="17" t="s">
        <v>684</v>
      </c>
      <c r="X51" s="56" t="s">
        <v>408</v>
      </c>
      <c r="Y51" s="41" t="s">
        <v>685</v>
      </c>
      <c r="Z51" s="21"/>
      <c r="AA51" s="21" t="e">
        <f>VLOOKUP(W51,#REF!,2,0)</f>
        <v>#REF!</v>
      </c>
      <c r="AB51" s="21"/>
    </row>
    <row r="52" spans="1:28" s="10" customFormat="1" ht="36">
      <c r="A52" s="38">
        <v>14</v>
      </c>
      <c r="B52" s="38" t="s">
        <v>40</v>
      </c>
      <c r="C52" s="17" t="str">
        <f>VLOOKUP(B52,G2.PL1!$C$10:$D$34,2,0)</f>
        <v>OCID</v>
      </c>
      <c r="D52" s="17" t="str">
        <f>VLOOKUP($B52,G2.PL1!$C$10:$E$34,3,0)</f>
        <v>Omeprazole (dạng hạt bao tan trong ruột)</v>
      </c>
      <c r="E52" s="17" t="str">
        <f>VLOOKUP($B52,G2.PL1!$C$10:$F$34,4,0)</f>
        <v>20mg</v>
      </c>
      <c r="F52" s="17" t="str">
        <f>VLOOKUP($B52,G2.PL1!$C$10:$AF$35,5,0)</f>
        <v>Uống</v>
      </c>
      <c r="G52" s="17" t="str">
        <f>VLOOKUP($B52,G2.PL1!$C$10:$AF$35,6,0)</f>
        <v>Viên nang cứng</v>
      </c>
      <c r="H52" s="17" t="str">
        <f>VLOOKUP($B52,G2.PL1!$C$10:$AF$35,7,0)</f>
        <v>Hộp 10 vỉ x 10 viên</v>
      </c>
      <c r="I52" s="38" t="s">
        <v>13</v>
      </c>
      <c r="J52" s="17" t="str">
        <f>VLOOKUP($B52,G2.PL1!$C$10:$AF$35,9,0)</f>
        <v>36 tháng</v>
      </c>
      <c r="K52" s="17" t="str">
        <f>VLOOKUP($B52,G2.PL1!$C$10:$AF$35,10,0)</f>
        <v>VN-10166-10</v>
      </c>
      <c r="L52" s="17" t="str">
        <f>VLOOKUP($B52,G2.PL1!$C$10:$AF$35,11,0)</f>
        <v>Cadila Healthcare Ltd.</v>
      </c>
      <c r="M52" s="17" t="str">
        <f>VLOOKUP($B52,G2.PL1!$C$10:$AF$35,12,0)</f>
        <v>Ấn Độ</v>
      </c>
      <c r="N52" s="17" t="str">
        <f>VLOOKUP($B52,G2.PL1!$C$10:$AF$35,13,0)</f>
        <v>Viên</v>
      </c>
      <c r="O52" s="39">
        <v>20900</v>
      </c>
      <c r="P52" s="39">
        <v>20900</v>
      </c>
      <c r="Q52" s="39">
        <v>20900</v>
      </c>
      <c r="R52" s="39">
        <v>20900</v>
      </c>
      <c r="S52" s="40">
        <v>83600</v>
      </c>
      <c r="T52" s="19">
        <f>VLOOKUP($B52,G2.PL1!$C$10:$AF$35,17,0)</f>
        <v>215</v>
      </c>
      <c r="U52" s="18">
        <f t="shared" si="0"/>
        <v>17974000</v>
      </c>
      <c r="V52" s="19" t="str">
        <f>VLOOKUP($B52,G2.PL1!$C$10:$AF$35,30,0)</f>
        <v>Công ty Cổ phần Dược phẩm Thiết bị Y tế Hà Nội</v>
      </c>
      <c r="W52" s="17" t="s">
        <v>794</v>
      </c>
      <c r="X52" s="56" t="s">
        <v>408</v>
      </c>
      <c r="Y52" s="41" t="s">
        <v>795</v>
      </c>
      <c r="Z52" s="21"/>
      <c r="AA52" s="21" t="e">
        <f>VLOOKUP(W52,#REF!,2,0)</f>
        <v>#REF!</v>
      </c>
      <c r="AB52" s="21"/>
    </row>
    <row r="53" spans="1:28" s="10" customFormat="1" ht="48">
      <c r="A53" s="38">
        <v>8</v>
      </c>
      <c r="B53" s="38" t="s">
        <v>75</v>
      </c>
      <c r="C53" s="17" t="str">
        <f>VLOOKUP(B53,G2.PL1!$C$10:$D$34,2,0)</f>
        <v>Zanimex 1,5g</v>
      </c>
      <c r="D53" s="17" t="str">
        <f>VLOOKUP($B53,G2.PL1!$C$10:$E$34,3,0)</f>
        <v>Cefuroxim (dưới dạng Cefuroxim natri)</v>
      </c>
      <c r="E53" s="17" t="str">
        <f>VLOOKUP($B53,G2.PL1!$C$10:$F$34,4,0)</f>
        <v>1,5g</v>
      </c>
      <c r="F53" s="17" t="str">
        <f>VLOOKUP($B53,G2.PL1!$C$10:$AF$35,5,0)</f>
        <v>Tiêm</v>
      </c>
      <c r="G53" s="17" t="str">
        <f>VLOOKUP($B53,G2.PL1!$C$10:$AF$35,6,0)</f>
        <v>Thuốc bột pha tiêm</v>
      </c>
      <c r="H53" s="17" t="str">
        <f>VLOOKUP($B53,G2.PL1!$C$10:$AF$35,7,0)</f>
        <v>Hộp 10 lọ</v>
      </c>
      <c r="I53" s="38" t="s">
        <v>13</v>
      </c>
      <c r="J53" s="17" t="str">
        <f>VLOOKUP($B53,G2.PL1!$C$10:$AF$35,9,0)</f>
        <v>24 tháng</v>
      </c>
      <c r="K53" s="17" t="str">
        <f>VLOOKUP($B53,G2.PL1!$C$10:$AF$35,10,0)</f>
        <v>VD-34181-20</v>
      </c>
      <c r="L53" s="17" t="str">
        <f>VLOOKUP($B53,G2.PL1!$C$10:$AF$35,11,0)</f>
        <v>Chi nhánh 3 - Công ty cổ phần dược phẩm Imexpharm tại Bình Dương</v>
      </c>
      <c r="M53" s="17" t="str">
        <f>VLOOKUP($B53,G2.PL1!$C$10:$AF$35,12,0)</f>
        <v>Việt Nam</v>
      </c>
      <c r="N53" s="17" t="str">
        <f>VLOOKUP($B53,G2.PL1!$C$10:$AF$35,13,0)</f>
        <v>Lọ</v>
      </c>
      <c r="O53" s="39">
        <v>500</v>
      </c>
      <c r="P53" s="39">
        <v>500</v>
      </c>
      <c r="Q53" s="39">
        <v>500</v>
      </c>
      <c r="R53" s="39">
        <v>500</v>
      </c>
      <c r="S53" s="40">
        <v>2000</v>
      </c>
      <c r="T53" s="19">
        <f>VLOOKUP($B53,G2.PL1!$C$10:$AF$35,17,0)</f>
        <v>21000</v>
      </c>
      <c r="U53" s="18">
        <f t="shared" si="0"/>
        <v>42000000</v>
      </c>
      <c r="V53" s="19" t="str">
        <f>VLOOKUP($B53,G2.PL1!$C$10:$AF$35,30,0)</f>
        <v xml:space="preserve">Công ty CP Dược phẩm Imexpharm </v>
      </c>
      <c r="W53" s="17" t="s">
        <v>287</v>
      </c>
      <c r="X53" s="56" t="s">
        <v>408</v>
      </c>
      <c r="Y53" s="41" t="s">
        <v>288</v>
      </c>
      <c r="Z53" s="21"/>
      <c r="AA53" s="21" t="e">
        <f>VLOOKUP(W53,#REF!,2,0)</f>
        <v>#REF!</v>
      </c>
      <c r="AB53" s="21"/>
    </row>
    <row r="54" spans="1:28" s="10" customFormat="1" ht="60">
      <c r="A54" s="38">
        <v>9</v>
      </c>
      <c r="B54" s="38" t="s">
        <v>70</v>
      </c>
      <c r="C54" s="17" t="str">
        <f>VLOOKUP(B54,G2.PL1!$C$10:$D$34,2,0)</f>
        <v xml:space="preserve">Cifga </v>
      </c>
      <c r="D54" s="17" t="str">
        <f>VLOOKUP($B54,G2.PL1!$C$10:$E$34,3,0)</f>
        <v>Ciprofloxacin (dưới dạng Ciprofloxacin hydroclorid)</v>
      </c>
      <c r="E54" s="17" t="str">
        <f>VLOOKUP($B54,G2.PL1!$C$10:$F$34,4,0)</f>
        <v>500mg</v>
      </c>
      <c r="F54" s="17" t="str">
        <f>VLOOKUP($B54,G2.PL1!$C$10:$AF$35,5,0)</f>
        <v>Uống</v>
      </c>
      <c r="G54" s="17" t="str">
        <f>VLOOKUP($B54,G2.PL1!$C$10:$AF$35,6,0)</f>
        <v>viên nén bao phim</v>
      </c>
      <c r="H54" s="17" t="str">
        <f>VLOOKUP($B54,G2.PL1!$C$10:$AF$35,7,0)</f>
        <v>hộp 2 vỉ x 10 viên</v>
      </c>
      <c r="I54" s="38" t="s">
        <v>13</v>
      </c>
      <c r="J54" s="17" t="str">
        <f>VLOOKUP($B54,G2.PL1!$C$10:$AF$35,9,0)</f>
        <v xml:space="preserve">36 tháng </v>
      </c>
      <c r="K54" s="17" t="str">
        <f>VLOOKUP($B54,G2.PL1!$C$10:$AF$35,10,0)</f>
        <v>VD-20549-14</v>
      </c>
      <c r="L54" s="17" t="str">
        <f>VLOOKUP($B54,G2.PL1!$C$10:$AF$35,11,0)</f>
        <v>Công ty Cổ phần Dược Hậu Giang - Chi nhánh nhà máy Dược phẩm DHG tại Hậu Giang</v>
      </c>
      <c r="M54" s="17" t="str">
        <f>VLOOKUP($B54,G2.PL1!$C$10:$AF$35,12,0)</f>
        <v>Việt Nam</v>
      </c>
      <c r="N54" s="17" t="str">
        <f>VLOOKUP($B54,G2.PL1!$C$10:$AF$35,13,0)</f>
        <v>Viên</v>
      </c>
      <c r="O54" s="39">
        <v>15000</v>
      </c>
      <c r="P54" s="39">
        <v>15000</v>
      </c>
      <c r="Q54" s="39">
        <v>15000</v>
      </c>
      <c r="R54" s="39">
        <v>15000</v>
      </c>
      <c r="S54" s="40">
        <v>60000</v>
      </c>
      <c r="T54" s="19">
        <f>VLOOKUP($B54,G2.PL1!$C$10:$AF$35,17,0)</f>
        <v>889</v>
      </c>
      <c r="U54" s="18">
        <f t="shared" si="0"/>
        <v>53340000</v>
      </c>
      <c r="V54" s="19" t="str">
        <f>VLOOKUP($B54,G2.PL1!$C$10:$AF$35,30,0)</f>
        <v>Công ty Cổ phần Dược Hậu Giang</v>
      </c>
      <c r="W54" s="17" t="s">
        <v>287</v>
      </c>
      <c r="X54" s="56" t="s">
        <v>408</v>
      </c>
      <c r="Y54" s="41" t="s">
        <v>288</v>
      </c>
      <c r="Z54" s="21"/>
      <c r="AA54" s="21" t="e">
        <f>VLOOKUP(W54,#REF!,2,0)</f>
        <v>#REF!</v>
      </c>
      <c r="AB54" s="21"/>
    </row>
    <row r="55" spans="1:28" s="10" customFormat="1" ht="60">
      <c r="A55" s="38">
        <v>12</v>
      </c>
      <c r="B55" s="38" t="s">
        <v>54</v>
      </c>
      <c r="C55" s="17" t="str">
        <f>VLOOKUP(B55,G2.PL1!$C$10:$D$34,2,0)</f>
        <v>Raciper 20mg</v>
      </c>
      <c r="D55" s="17" t="str">
        <f>VLOOKUP($B55,G2.PL1!$C$10:$E$34,3,0)</f>
        <v xml:space="preserve">Esomeprazole (dưới dạng Esomeprazole magnesium vô định hình) </v>
      </c>
      <c r="E55" s="17" t="str">
        <f>VLOOKUP($B55,G2.PL1!$C$10:$F$34,4,0)</f>
        <v>20mg</v>
      </c>
      <c r="F55" s="17" t="str">
        <f>VLOOKUP($B55,G2.PL1!$C$10:$AF$35,5,0)</f>
        <v>Uống</v>
      </c>
      <c r="G55" s="17" t="str">
        <f>VLOOKUP($B55,G2.PL1!$C$10:$AF$35,6,0)</f>
        <v>Viên nén bao phim kháng acid dạ dày</v>
      </c>
      <c r="H55" s="17" t="str">
        <f>VLOOKUP($B55,G2.PL1!$C$10:$AF$35,7,0)</f>
        <v>Hộp 2 vỉ x 7 viên; Hộp 4 vỉ x 7 viên</v>
      </c>
      <c r="I55" s="38" t="s">
        <v>13</v>
      </c>
      <c r="J55" s="17" t="str">
        <f>VLOOKUP($B55,G2.PL1!$C$10:$AF$35,9,0)</f>
        <v>24 tháng</v>
      </c>
      <c r="K55" s="17" t="str">
        <f>VLOOKUP($B55,G2.PL1!$C$10:$AF$35,10,0)</f>
        <v>VN-16032-12</v>
      </c>
      <c r="L55" s="17" t="str">
        <f>VLOOKUP($B55,G2.PL1!$C$10:$AF$35,11,0)</f>
        <v>Sun Pharmaceutical Industries Limited</v>
      </c>
      <c r="M55" s="17" t="str">
        <f>VLOOKUP($B55,G2.PL1!$C$10:$AF$35,12,0)</f>
        <v>Ấn Độ</v>
      </c>
      <c r="N55" s="17" t="str">
        <f>VLOOKUP($B55,G2.PL1!$C$10:$AF$35,13,0)</f>
        <v>Viên</v>
      </c>
      <c r="O55" s="39">
        <v>40000</v>
      </c>
      <c r="P55" s="39">
        <v>40000</v>
      </c>
      <c r="Q55" s="39">
        <v>40000</v>
      </c>
      <c r="R55" s="39">
        <v>40000</v>
      </c>
      <c r="S55" s="40">
        <v>160000</v>
      </c>
      <c r="T55" s="19">
        <f>VLOOKUP($B55,G2.PL1!$C$10:$AF$35,17,0)</f>
        <v>950</v>
      </c>
      <c r="U55" s="18">
        <f t="shared" si="0"/>
        <v>152000000</v>
      </c>
      <c r="V55" s="19" t="str">
        <f>VLOOKUP($B55,G2.PL1!$C$10:$AF$35,30,0)</f>
        <v>Công ty Cổ phần Dược phẩm Thiết bị Y tế Hà Nội</v>
      </c>
      <c r="W55" s="17" t="s">
        <v>287</v>
      </c>
      <c r="X55" s="56" t="s">
        <v>408</v>
      </c>
      <c r="Y55" s="41" t="s">
        <v>288</v>
      </c>
      <c r="Z55" s="21"/>
      <c r="AA55" s="21" t="e">
        <f>VLOOKUP(W55,#REF!,2,0)</f>
        <v>#REF!</v>
      </c>
      <c r="AB55" s="21"/>
    </row>
    <row r="56" spans="1:28" s="10" customFormat="1" ht="60">
      <c r="A56" s="38">
        <v>13</v>
      </c>
      <c r="B56" s="38" t="s">
        <v>48</v>
      </c>
      <c r="C56" s="17" t="str">
        <f>VLOOKUP(B56,G2.PL1!$C$10:$D$34,2,0)</f>
        <v>Glumeform 500</v>
      </c>
      <c r="D56" s="17" t="str">
        <f>VLOOKUP($B56,G2.PL1!$C$10:$E$34,3,0)</f>
        <v xml:space="preserve">Metformin hydroclorid </v>
      </c>
      <c r="E56" s="17" t="str">
        <f>VLOOKUP($B56,G2.PL1!$C$10:$F$34,4,0)</f>
        <v>500mg</v>
      </c>
      <c r="F56" s="17" t="str">
        <f>VLOOKUP($B56,G2.PL1!$C$10:$AF$35,5,0)</f>
        <v>Uống</v>
      </c>
      <c r="G56" s="17" t="str">
        <f>VLOOKUP($B56,G2.PL1!$C$10:$AF$35,6,0)</f>
        <v>viên nén bao phim</v>
      </c>
      <c r="H56" s="17" t="str">
        <f>VLOOKUP($B56,G2.PL1!$C$10:$AF$35,7,0)</f>
        <v>hộp 10 vỉ x 10 viên</v>
      </c>
      <c r="I56" s="38" t="s">
        <v>13</v>
      </c>
      <c r="J56" s="17" t="str">
        <f>VLOOKUP($B56,G2.PL1!$C$10:$AF$35,9,0)</f>
        <v xml:space="preserve">36 tháng </v>
      </c>
      <c r="K56" s="17" t="str">
        <f>VLOOKUP($B56,G2.PL1!$C$10:$AF$35,10,0)</f>
        <v>VD-21779-14</v>
      </c>
      <c r="L56" s="17" t="str">
        <f>VLOOKUP($B56,G2.PL1!$C$10:$AF$35,11,0)</f>
        <v>Công ty Cổ phần Dược Hậu Giang - Chi nhánh nhà máy Dược phẩm DHG tại Hậu Giang</v>
      </c>
      <c r="M56" s="17" t="str">
        <f>VLOOKUP($B56,G2.PL1!$C$10:$AF$35,12,0)</f>
        <v>Việt Nam</v>
      </c>
      <c r="N56" s="17" t="str">
        <f>VLOOKUP($B56,G2.PL1!$C$10:$AF$35,13,0)</f>
        <v>Viên</v>
      </c>
      <c r="O56" s="39">
        <v>40000</v>
      </c>
      <c r="P56" s="39">
        <v>40000</v>
      </c>
      <c r="Q56" s="39">
        <v>40000</v>
      </c>
      <c r="R56" s="39">
        <v>40000</v>
      </c>
      <c r="S56" s="40">
        <v>160000</v>
      </c>
      <c r="T56" s="19">
        <f>VLOOKUP($B56,G2.PL1!$C$10:$AF$35,17,0)</f>
        <v>289</v>
      </c>
      <c r="U56" s="18">
        <f t="shared" si="0"/>
        <v>46240000</v>
      </c>
      <c r="V56" s="19" t="str">
        <f>VLOOKUP($B56,G2.PL1!$C$10:$AF$35,30,0)</f>
        <v>Công ty Cổ phần Dược Hậu Giang</v>
      </c>
      <c r="W56" s="17" t="s">
        <v>287</v>
      </c>
      <c r="X56" s="56" t="s">
        <v>408</v>
      </c>
      <c r="Y56" s="41" t="s">
        <v>288</v>
      </c>
      <c r="Z56" s="21"/>
      <c r="AA56" s="21" t="e">
        <f>VLOOKUP(W56,#REF!,2,0)</f>
        <v>#REF!</v>
      </c>
      <c r="AB56" s="21"/>
    </row>
    <row r="57" spans="1:28" s="10" customFormat="1" ht="36">
      <c r="A57" s="38">
        <v>14</v>
      </c>
      <c r="B57" s="38" t="s">
        <v>40</v>
      </c>
      <c r="C57" s="17" t="str">
        <f>VLOOKUP(B57,G2.PL1!$C$10:$D$34,2,0)</f>
        <v>OCID</v>
      </c>
      <c r="D57" s="17" t="str">
        <f>VLOOKUP($B57,G2.PL1!$C$10:$E$34,3,0)</f>
        <v>Omeprazole (dạng hạt bao tan trong ruột)</v>
      </c>
      <c r="E57" s="17" t="str">
        <f>VLOOKUP($B57,G2.PL1!$C$10:$F$34,4,0)</f>
        <v>20mg</v>
      </c>
      <c r="F57" s="17" t="str">
        <f>VLOOKUP($B57,G2.PL1!$C$10:$AF$35,5,0)</f>
        <v>Uống</v>
      </c>
      <c r="G57" s="17" t="str">
        <f>VLOOKUP($B57,G2.PL1!$C$10:$AF$35,6,0)</f>
        <v>Viên nang cứng</v>
      </c>
      <c r="H57" s="17" t="str">
        <f>VLOOKUP($B57,G2.PL1!$C$10:$AF$35,7,0)</f>
        <v>Hộp 10 vỉ x 10 viên</v>
      </c>
      <c r="I57" s="38" t="s">
        <v>13</v>
      </c>
      <c r="J57" s="17" t="str">
        <f>VLOOKUP($B57,G2.PL1!$C$10:$AF$35,9,0)</f>
        <v>36 tháng</v>
      </c>
      <c r="K57" s="17" t="str">
        <f>VLOOKUP($B57,G2.PL1!$C$10:$AF$35,10,0)</f>
        <v>VN-10166-10</v>
      </c>
      <c r="L57" s="17" t="str">
        <f>VLOOKUP($B57,G2.PL1!$C$10:$AF$35,11,0)</f>
        <v>Cadila Healthcare Ltd.</v>
      </c>
      <c r="M57" s="17" t="str">
        <f>VLOOKUP($B57,G2.PL1!$C$10:$AF$35,12,0)</f>
        <v>Ấn Độ</v>
      </c>
      <c r="N57" s="17" t="str">
        <f>VLOOKUP($B57,G2.PL1!$C$10:$AF$35,13,0)</f>
        <v>Viên</v>
      </c>
      <c r="O57" s="39">
        <v>25000</v>
      </c>
      <c r="P57" s="39">
        <v>25000</v>
      </c>
      <c r="Q57" s="39">
        <v>25000</v>
      </c>
      <c r="R57" s="39">
        <v>25000</v>
      </c>
      <c r="S57" s="40">
        <v>100000</v>
      </c>
      <c r="T57" s="19">
        <f>VLOOKUP($B57,G2.PL1!$C$10:$AF$35,17,0)</f>
        <v>215</v>
      </c>
      <c r="U57" s="18">
        <f t="shared" si="0"/>
        <v>21500000</v>
      </c>
      <c r="V57" s="19" t="str">
        <f>VLOOKUP($B57,G2.PL1!$C$10:$AF$35,30,0)</f>
        <v>Công ty Cổ phần Dược phẩm Thiết bị Y tế Hà Nội</v>
      </c>
      <c r="W57" s="17" t="s">
        <v>287</v>
      </c>
      <c r="X57" s="56" t="s">
        <v>408</v>
      </c>
      <c r="Y57" s="41" t="s">
        <v>288</v>
      </c>
      <c r="Z57" s="21"/>
      <c r="AA57" s="21" t="e">
        <f>VLOOKUP(W57,#REF!,2,0)</f>
        <v>#REF!</v>
      </c>
      <c r="AB57" s="21"/>
    </row>
    <row r="58" spans="1:28" s="10" customFormat="1" ht="36">
      <c r="A58" s="38">
        <v>15</v>
      </c>
      <c r="B58" s="38" t="s">
        <v>39</v>
      </c>
      <c r="C58" s="17" t="str">
        <f>VLOOKUP(B58,G2.PL1!$C$10:$D$34,2,0)</f>
        <v>OCID</v>
      </c>
      <c r="D58" s="17" t="str">
        <f>VLOOKUP($B58,G2.PL1!$C$10:$E$34,3,0)</f>
        <v>Omeprazole (dạng hạt bao tan trong ruột)</v>
      </c>
      <c r="E58" s="17" t="str">
        <f>VLOOKUP($B58,G2.PL1!$C$10:$F$34,4,0)</f>
        <v>20mg</v>
      </c>
      <c r="F58" s="17" t="str">
        <f>VLOOKUP($B58,G2.PL1!$C$10:$AF$35,5,0)</f>
        <v>Uống</v>
      </c>
      <c r="G58" s="17" t="str">
        <f>VLOOKUP($B58,G2.PL1!$C$10:$AF$35,6,0)</f>
        <v>Viên nang cứng</v>
      </c>
      <c r="H58" s="17" t="str">
        <f>VLOOKUP($B58,G2.PL1!$C$10:$AF$35,7,0)</f>
        <v>Hộp 10 vỉ x 10 viên</v>
      </c>
      <c r="I58" s="38" t="s">
        <v>13</v>
      </c>
      <c r="J58" s="17" t="str">
        <f>VLOOKUP($B58,G2.PL1!$C$10:$AF$35,9,0)</f>
        <v>36 tháng</v>
      </c>
      <c r="K58" s="17" t="str">
        <f>VLOOKUP($B58,G2.PL1!$C$10:$AF$35,10,0)</f>
        <v>VN-10166-10</v>
      </c>
      <c r="L58" s="17" t="str">
        <f>VLOOKUP($B58,G2.PL1!$C$10:$AF$35,11,0)</f>
        <v>Cadila Healthcare Ltd.</v>
      </c>
      <c r="M58" s="17" t="str">
        <f>VLOOKUP($B58,G2.PL1!$C$10:$AF$35,12,0)</f>
        <v>Ấn Độ</v>
      </c>
      <c r="N58" s="17" t="str">
        <f>VLOOKUP($B58,G2.PL1!$C$10:$AF$35,13,0)</f>
        <v>Viên</v>
      </c>
      <c r="O58" s="39">
        <v>20000</v>
      </c>
      <c r="P58" s="39">
        <v>20000</v>
      </c>
      <c r="Q58" s="39">
        <v>20000</v>
      </c>
      <c r="R58" s="39">
        <v>20000</v>
      </c>
      <c r="S58" s="40">
        <v>80000</v>
      </c>
      <c r="T58" s="19">
        <f>VLOOKUP($B58,G2.PL1!$C$10:$AF$35,17,0)</f>
        <v>215</v>
      </c>
      <c r="U58" s="18">
        <f t="shared" si="0"/>
        <v>17200000</v>
      </c>
      <c r="V58" s="19" t="str">
        <f>VLOOKUP($B58,G2.PL1!$C$10:$AF$35,30,0)</f>
        <v>Công ty Cổ phần Dược phẩm Thiết bị Y tế Hà Nội</v>
      </c>
      <c r="W58" s="17" t="s">
        <v>287</v>
      </c>
      <c r="X58" s="56" t="s">
        <v>408</v>
      </c>
      <c r="Y58" s="41" t="s">
        <v>288</v>
      </c>
      <c r="Z58" s="21"/>
      <c r="AA58" s="21" t="e">
        <f>VLOOKUP(W58,#REF!,2,0)</f>
        <v>#REF!</v>
      </c>
      <c r="AB58" s="21"/>
    </row>
    <row r="59" spans="1:28" s="10" customFormat="1" ht="36">
      <c r="A59" s="38">
        <v>15</v>
      </c>
      <c r="B59" s="38" t="s">
        <v>39</v>
      </c>
      <c r="C59" s="17" t="str">
        <f>VLOOKUP(B59,G2.PL1!$C$10:$D$34,2,0)</f>
        <v>OCID</v>
      </c>
      <c r="D59" s="17" t="str">
        <f>VLOOKUP($B59,G2.PL1!$C$10:$E$34,3,0)</f>
        <v>Omeprazole (dạng hạt bao tan trong ruột)</v>
      </c>
      <c r="E59" s="17" t="str">
        <f>VLOOKUP($B59,G2.PL1!$C$10:$F$34,4,0)</f>
        <v>20mg</v>
      </c>
      <c r="F59" s="17" t="str">
        <f>VLOOKUP($B59,G2.PL1!$C$10:$AF$35,5,0)</f>
        <v>Uống</v>
      </c>
      <c r="G59" s="17" t="str">
        <f>VLOOKUP($B59,G2.PL1!$C$10:$AF$35,6,0)</f>
        <v>Viên nang cứng</v>
      </c>
      <c r="H59" s="17" t="str">
        <f>VLOOKUP($B59,G2.PL1!$C$10:$AF$35,7,0)</f>
        <v>Hộp 10 vỉ x 10 viên</v>
      </c>
      <c r="I59" s="38" t="s">
        <v>13</v>
      </c>
      <c r="J59" s="17" t="str">
        <f>VLOOKUP($B59,G2.PL1!$C$10:$AF$35,9,0)</f>
        <v>36 tháng</v>
      </c>
      <c r="K59" s="17" t="str">
        <f>VLOOKUP($B59,G2.PL1!$C$10:$AF$35,10,0)</f>
        <v>VN-10166-10</v>
      </c>
      <c r="L59" s="17" t="str">
        <f>VLOOKUP($B59,G2.PL1!$C$10:$AF$35,11,0)</f>
        <v>Cadila Healthcare Ltd.</v>
      </c>
      <c r="M59" s="17" t="str">
        <f>VLOOKUP($B59,G2.PL1!$C$10:$AF$35,12,0)</f>
        <v>Ấn Độ</v>
      </c>
      <c r="N59" s="17" t="str">
        <f>VLOOKUP($B59,G2.PL1!$C$10:$AF$35,13,0)</f>
        <v>Viên</v>
      </c>
      <c r="O59" s="39">
        <v>25000</v>
      </c>
      <c r="P59" s="39">
        <v>25000</v>
      </c>
      <c r="Q59" s="39">
        <v>25000</v>
      </c>
      <c r="R59" s="39">
        <v>25000</v>
      </c>
      <c r="S59" s="40">
        <v>100000</v>
      </c>
      <c r="T59" s="19">
        <f>VLOOKUP($B59,G2.PL1!$C$10:$AF$35,17,0)</f>
        <v>215</v>
      </c>
      <c r="U59" s="18">
        <f t="shared" si="0"/>
        <v>21500000</v>
      </c>
      <c r="V59" s="19" t="str">
        <f>VLOOKUP($B59,G2.PL1!$C$10:$AF$35,30,0)</f>
        <v>Công ty Cổ phần Dược phẩm Thiết bị Y tế Hà Nội</v>
      </c>
      <c r="W59" s="17" t="s">
        <v>803</v>
      </c>
      <c r="X59" s="56" t="s">
        <v>408</v>
      </c>
      <c r="Y59" s="41" t="s">
        <v>804</v>
      </c>
      <c r="Z59" s="21"/>
      <c r="AA59" s="21" t="e">
        <f>VLOOKUP(W59,#REF!,2,0)</f>
        <v>#REF!</v>
      </c>
      <c r="AB59" s="21"/>
    </row>
    <row r="60" spans="1:28" s="10" customFormat="1" ht="60">
      <c r="A60" s="38">
        <v>9</v>
      </c>
      <c r="B60" s="38" t="s">
        <v>70</v>
      </c>
      <c r="C60" s="17" t="str">
        <f>VLOOKUP(B60,G2.PL1!$C$10:$D$34,2,0)</f>
        <v xml:space="preserve">Cifga </v>
      </c>
      <c r="D60" s="17" t="str">
        <f>VLOOKUP($B60,G2.PL1!$C$10:$E$34,3,0)</f>
        <v>Ciprofloxacin (dưới dạng Ciprofloxacin hydroclorid)</v>
      </c>
      <c r="E60" s="17" t="str">
        <f>VLOOKUP($B60,G2.PL1!$C$10:$F$34,4,0)</f>
        <v>500mg</v>
      </c>
      <c r="F60" s="17" t="str">
        <f>VLOOKUP($B60,G2.PL1!$C$10:$AF$35,5,0)</f>
        <v>Uống</v>
      </c>
      <c r="G60" s="17" t="str">
        <f>VLOOKUP($B60,G2.PL1!$C$10:$AF$35,6,0)</f>
        <v>viên nén bao phim</v>
      </c>
      <c r="H60" s="17" t="str">
        <f>VLOOKUP($B60,G2.PL1!$C$10:$AF$35,7,0)</f>
        <v>hộp 2 vỉ x 10 viên</v>
      </c>
      <c r="I60" s="38" t="s">
        <v>13</v>
      </c>
      <c r="J60" s="17" t="str">
        <f>VLOOKUP($B60,G2.PL1!$C$10:$AF$35,9,0)</f>
        <v xml:space="preserve">36 tháng </v>
      </c>
      <c r="K60" s="17" t="str">
        <f>VLOOKUP($B60,G2.PL1!$C$10:$AF$35,10,0)</f>
        <v>VD-20549-14</v>
      </c>
      <c r="L60" s="17" t="str">
        <f>VLOOKUP($B60,G2.PL1!$C$10:$AF$35,11,0)</f>
        <v>Công ty Cổ phần Dược Hậu Giang - Chi nhánh nhà máy Dược phẩm DHG tại Hậu Giang</v>
      </c>
      <c r="M60" s="17" t="str">
        <f>VLOOKUP($B60,G2.PL1!$C$10:$AF$35,12,0)</f>
        <v>Việt Nam</v>
      </c>
      <c r="N60" s="17" t="str">
        <f>VLOOKUP($B60,G2.PL1!$C$10:$AF$35,13,0)</f>
        <v>Viên</v>
      </c>
      <c r="O60" s="39">
        <v>15000</v>
      </c>
      <c r="P60" s="39">
        <v>15000</v>
      </c>
      <c r="Q60" s="39">
        <v>15000</v>
      </c>
      <c r="R60" s="39">
        <v>15000</v>
      </c>
      <c r="S60" s="40">
        <v>60000</v>
      </c>
      <c r="T60" s="19">
        <f>VLOOKUP($B60,G2.PL1!$C$10:$AF$35,17,0)</f>
        <v>889</v>
      </c>
      <c r="U60" s="18">
        <f t="shared" si="0"/>
        <v>53340000</v>
      </c>
      <c r="V60" s="19" t="str">
        <f>VLOOKUP($B60,G2.PL1!$C$10:$AF$35,30,0)</f>
        <v>Công ty Cổ phần Dược Hậu Giang</v>
      </c>
      <c r="W60" s="17" t="s">
        <v>662</v>
      </c>
      <c r="X60" s="56" t="s">
        <v>408</v>
      </c>
      <c r="Y60" s="41" t="s">
        <v>663</v>
      </c>
      <c r="Z60" s="21"/>
      <c r="AA60" s="21" t="e">
        <f>VLOOKUP(W60,#REF!,2,0)</f>
        <v>#REF!</v>
      </c>
      <c r="AB60" s="21"/>
    </row>
    <row r="61" spans="1:28" s="10" customFormat="1" ht="48">
      <c r="A61" s="38">
        <v>8</v>
      </c>
      <c r="B61" s="38" t="s">
        <v>75</v>
      </c>
      <c r="C61" s="17" t="str">
        <f>VLOOKUP(B61,G2.PL1!$C$10:$D$34,2,0)</f>
        <v>Zanimex 1,5g</v>
      </c>
      <c r="D61" s="17" t="str">
        <f>VLOOKUP($B61,G2.PL1!$C$10:$E$34,3,0)</f>
        <v>Cefuroxim (dưới dạng Cefuroxim natri)</v>
      </c>
      <c r="E61" s="17" t="str">
        <f>VLOOKUP($B61,G2.PL1!$C$10:$F$34,4,0)</f>
        <v>1,5g</v>
      </c>
      <c r="F61" s="17" t="str">
        <f>VLOOKUP($B61,G2.PL1!$C$10:$AF$35,5,0)</f>
        <v>Tiêm</v>
      </c>
      <c r="G61" s="17" t="str">
        <f>VLOOKUP($B61,G2.PL1!$C$10:$AF$35,6,0)</f>
        <v>Thuốc bột pha tiêm</v>
      </c>
      <c r="H61" s="17" t="str">
        <f>VLOOKUP($B61,G2.PL1!$C$10:$AF$35,7,0)</f>
        <v>Hộp 10 lọ</v>
      </c>
      <c r="I61" s="38" t="s">
        <v>13</v>
      </c>
      <c r="J61" s="17" t="str">
        <f>VLOOKUP($B61,G2.PL1!$C$10:$AF$35,9,0)</f>
        <v>24 tháng</v>
      </c>
      <c r="K61" s="17" t="str">
        <f>VLOOKUP($B61,G2.PL1!$C$10:$AF$35,10,0)</f>
        <v>VD-34181-20</v>
      </c>
      <c r="L61" s="17" t="str">
        <f>VLOOKUP($B61,G2.PL1!$C$10:$AF$35,11,0)</f>
        <v>Chi nhánh 3 - Công ty cổ phần dược phẩm Imexpharm tại Bình Dương</v>
      </c>
      <c r="M61" s="17" t="str">
        <f>VLOOKUP($B61,G2.PL1!$C$10:$AF$35,12,0)</f>
        <v>Việt Nam</v>
      </c>
      <c r="N61" s="17" t="str">
        <f>VLOOKUP($B61,G2.PL1!$C$10:$AF$35,13,0)</f>
        <v>Lọ</v>
      </c>
      <c r="O61" s="39">
        <v>125</v>
      </c>
      <c r="P61" s="39">
        <v>125</v>
      </c>
      <c r="Q61" s="39">
        <v>125</v>
      </c>
      <c r="R61" s="39">
        <v>125</v>
      </c>
      <c r="S61" s="40">
        <v>500</v>
      </c>
      <c r="T61" s="19">
        <f>VLOOKUP($B61,G2.PL1!$C$10:$AF$35,17,0)</f>
        <v>21000</v>
      </c>
      <c r="U61" s="18">
        <f t="shared" si="0"/>
        <v>10500000</v>
      </c>
      <c r="V61" s="19" t="str">
        <f>VLOOKUP($B61,G2.PL1!$C$10:$AF$35,30,0)</f>
        <v xml:space="preserve">Công ty CP Dược phẩm Imexpharm </v>
      </c>
      <c r="W61" s="17" t="s">
        <v>693</v>
      </c>
      <c r="X61" s="56" t="s">
        <v>408</v>
      </c>
      <c r="Y61" s="41" t="s">
        <v>694</v>
      </c>
      <c r="Z61" s="21"/>
      <c r="AA61" s="21" t="e">
        <f>VLOOKUP(W61,#REF!,2,0)</f>
        <v>#REF!</v>
      </c>
      <c r="AB61" s="21"/>
    </row>
    <row r="62" spans="1:28" s="10" customFormat="1" ht="60">
      <c r="A62" s="38">
        <v>9</v>
      </c>
      <c r="B62" s="38" t="s">
        <v>70</v>
      </c>
      <c r="C62" s="17" t="str">
        <f>VLOOKUP(B62,G2.PL1!$C$10:$D$34,2,0)</f>
        <v xml:space="preserve">Cifga </v>
      </c>
      <c r="D62" s="17" t="str">
        <f>VLOOKUP($B62,G2.PL1!$C$10:$E$34,3,0)</f>
        <v>Ciprofloxacin (dưới dạng Ciprofloxacin hydroclorid)</v>
      </c>
      <c r="E62" s="17" t="str">
        <f>VLOOKUP($B62,G2.PL1!$C$10:$F$34,4,0)</f>
        <v>500mg</v>
      </c>
      <c r="F62" s="17" t="str">
        <f>VLOOKUP($B62,G2.PL1!$C$10:$AF$35,5,0)</f>
        <v>Uống</v>
      </c>
      <c r="G62" s="17" t="str">
        <f>VLOOKUP($B62,G2.PL1!$C$10:$AF$35,6,0)</f>
        <v>viên nén bao phim</v>
      </c>
      <c r="H62" s="17" t="str">
        <f>VLOOKUP($B62,G2.PL1!$C$10:$AF$35,7,0)</f>
        <v>hộp 2 vỉ x 10 viên</v>
      </c>
      <c r="I62" s="38" t="s">
        <v>13</v>
      </c>
      <c r="J62" s="17" t="str">
        <f>VLOOKUP($B62,G2.PL1!$C$10:$AF$35,9,0)</f>
        <v xml:space="preserve">36 tháng </v>
      </c>
      <c r="K62" s="17" t="str">
        <f>VLOOKUP($B62,G2.PL1!$C$10:$AF$35,10,0)</f>
        <v>VD-20549-14</v>
      </c>
      <c r="L62" s="17" t="str">
        <f>VLOOKUP($B62,G2.PL1!$C$10:$AF$35,11,0)</f>
        <v>Công ty Cổ phần Dược Hậu Giang - Chi nhánh nhà máy Dược phẩm DHG tại Hậu Giang</v>
      </c>
      <c r="M62" s="17" t="str">
        <f>VLOOKUP($B62,G2.PL1!$C$10:$AF$35,12,0)</f>
        <v>Việt Nam</v>
      </c>
      <c r="N62" s="17" t="str">
        <f>VLOOKUP($B62,G2.PL1!$C$10:$AF$35,13,0)</f>
        <v>Viên</v>
      </c>
      <c r="O62" s="39">
        <v>200</v>
      </c>
      <c r="P62" s="39">
        <v>200</v>
      </c>
      <c r="Q62" s="39">
        <v>200</v>
      </c>
      <c r="R62" s="39">
        <v>200</v>
      </c>
      <c r="S62" s="40">
        <v>800</v>
      </c>
      <c r="T62" s="19">
        <f>VLOOKUP($B62,G2.PL1!$C$10:$AF$35,17,0)</f>
        <v>889</v>
      </c>
      <c r="U62" s="18">
        <f t="shared" si="0"/>
        <v>711200</v>
      </c>
      <c r="V62" s="19" t="str">
        <f>VLOOKUP($B62,G2.PL1!$C$10:$AF$35,30,0)</f>
        <v>Công ty Cổ phần Dược Hậu Giang</v>
      </c>
      <c r="W62" s="17" t="s">
        <v>282</v>
      </c>
      <c r="X62" s="56" t="s">
        <v>408</v>
      </c>
      <c r="Y62" s="41" t="s">
        <v>284</v>
      </c>
      <c r="Z62" s="21"/>
      <c r="AA62" s="21" t="e">
        <f>VLOOKUP(W62,#REF!,2,0)</f>
        <v>#REF!</v>
      </c>
      <c r="AB62" s="21"/>
    </row>
    <row r="63" spans="1:28" s="10" customFormat="1" ht="36">
      <c r="A63" s="17">
        <v>1</v>
      </c>
      <c r="B63" s="17" t="s">
        <v>6</v>
      </c>
      <c r="C63" s="17" t="str">
        <f>VLOOKUP(B63,G2.PL1!$C$10:$D$34,2,0)</f>
        <v>Cefoxitine Gerda 1G</v>
      </c>
      <c r="D63" s="17" t="str">
        <f>VLOOKUP($B63,G2.PL1!$C$10:$E$34,3,0)</f>
        <v>Cefoxitin  (dưới dạng Cefoxitin natri)</v>
      </c>
      <c r="E63" s="17" t="str">
        <f>VLOOKUP($B63,G2.PL1!$C$10:$F$34,4,0)</f>
        <v>1g</v>
      </c>
      <c r="F63" s="17" t="str">
        <f>VLOOKUP($B63,G2.PL1!$C$10:$AF$35,5,0)</f>
        <v>Tiêm</v>
      </c>
      <c r="G63" s="17" t="str">
        <f>VLOOKUP($B63,G2.PL1!$C$10:$AF$35,6,0)</f>
        <v>Bột pha dung dịch tiêm</v>
      </c>
      <c r="H63" s="17" t="str">
        <f>VLOOKUP($B63,G2.PL1!$C$10:$AF$35,7,0)</f>
        <v>Hộp 10 lọ</v>
      </c>
      <c r="I63" s="17" t="s">
        <v>3</v>
      </c>
      <c r="J63" s="17" t="str">
        <f>VLOOKUP($B63,G2.PL1!$C$10:$AF$35,9,0)</f>
        <v>24 tháng</v>
      </c>
      <c r="K63" s="17" t="str">
        <f>VLOOKUP($B63,G2.PL1!$C$10:$AF$35,10,0)</f>
        <v>VN-20445-17</v>
      </c>
      <c r="L63" s="17" t="str">
        <f>VLOOKUP($B63,G2.PL1!$C$10:$AF$35,11,0)</f>
        <v>LDP Laboratorios
 Torlan SA</v>
      </c>
      <c r="M63" s="17" t="str">
        <f>VLOOKUP($B63,G2.PL1!$C$10:$AF$35,12,0)</f>
        <v>Tây Ban Nha</v>
      </c>
      <c r="N63" s="17" t="str">
        <f>VLOOKUP($B63,G2.PL1!$C$10:$AF$35,13,0)</f>
        <v>Lọ</v>
      </c>
      <c r="O63" s="18">
        <v>2500</v>
      </c>
      <c r="P63" s="18">
        <v>2500</v>
      </c>
      <c r="Q63" s="18">
        <v>2500</v>
      </c>
      <c r="R63" s="18">
        <v>2500</v>
      </c>
      <c r="S63" s="18">
        <v>10000</v>
      </c>
      <c r="T63" s="19">
        <f>VLOOKUP($B63,G2.PL1!$C$10:$AF$35,17,0)</f>
        <v>123000</v>
      </c>
      <c r="U63" s="18">
        <f t="shared" si="0"/>
        <v>1230000000</v>
      </c>
      <c r="V63" s="19" t="str">
        <f>VLOOKUP($B63,G2.PL1!$C$10:$AF$35,30,0)</f>
        <v>Công ty Trách nhiệm hữu hạn Dược Phẩm Tự Đức</v>
      </c>
      <c r="W63" s="17" t="s">
        <v>285</v>
      </c>
      <c r="X63" s="20" t="s">
        <v>283</v>
      </c>
      <c r="Y63" s="17" t="s">
        <v>286</v>
      </c>
      <c r="Z63" s="21"/>
      <c r="AA63" s="21" t="e">
        <f>VLOOKUP(W63,#REF!,2,0)</f>
        <v>#REF!</v>
      </c>
      <c r="AB63" s="21"/>
    </row>
    <row r="64" spans="1:28" s="11" customFormat="1" ht="36">
      <c r="A64" s="17">
        <v>1</v>
      </c>
      <c r="B64" s="17" t="s">
        <v>6</v>
      </c>
      <c r="C64" s="17" t="str">
        <f>VLOOKUP(B64,G2.PL1!$C$10:$D$34,2,0)</f>
        <v>Cefoxitine Gerda 1G</v>
      </c>
      <c r="D64" s="17" t="str">
        <f>VLOOKUP($B64,G2.PL1!$C$10:$E$34,3,0)</f>
        <v>Cefoxitin  (dưới dạng Cefoxitin natri)</v>
      </c>
      <c r="E64" s="17" t="str">
        <f>VLOOKUP($B64,G2.PL1!$C$10:$F$34,4,0)</f>
        <v>1g</v>
      </c>
      <c r="F64" s="17" t="str">
        <f>VLOOKUP($B64,G2.PL1!$C$10:$AF$35,5,0)</f>
        <v>Tiêm</v>
      </c>
      <c r="G64" s="17" t="str">
        <f>VLOOKUP($B64,G2.PL1!$C$10:$AF$35,6,0)</f>
        <v>Bột pha dung dịch tiêm</v>
      </c>
      <c r="H64" s="17" t="str">
        <f>VLOOKUP($B64,G2.PL1!$C$10:$AF$35,7,0)</f>
        <v>Hộp 10 lọ</v>
      </c>
      <c r="I64" s="17" t="s">
        <v>3</v>
      </c>
      <c r="J64" s="17" t="str">
        <f>VLOOKUP($B64,G2.PL1!$C$10:$AF$35,9,0)</f>
        <v>24 tháng</v>
      </c>
      <c r="K64" s="17" t="str">
        <f>VLOOKUP($B64,G2.PL1!$C$10:$AF$35,10,0)</f>
        <v>VN-20445-17</v>
      </c>
      <c r="L64" s="17" t="str">
        <f>VLOOKUP($B64,G2.PL1!$C$10:$AF$35,11,0)</f>
        <v>LDP Laboratorios
 Torlan SA</v>
      </c>
      <c r="M64" s="17" t="str">
        <f>VLOOKUP($B64,G2.PL1!$C$10:$AF$35,12,0)</f>
        <v>Tây Ban Nha</v>
      </c>
      <c r="N64" s="17" t="str">
        <f>VLOOKUP($B64,G2.PL1!$C$10:$AF$35,13,0)</f>
        <v>Lọ</v>
      </c>
      <c r="O64" s="18">
        <v>240</v>
      </c>
      <c r="P64" s="18">
        <v>240</v>
      </c>
      <c r="Q64" s="18">
        <v>240</v>
      </c>
      <c r="R64" s="18">
        <v>240</v>
      </c>
      <c r="S64" s="18">
        <v>960</v>
      </c>
      <c r="T64" s="19">
        <f>VLOOKUP($B64,G2.PL1!$C$10:$AF$35,17,0)</f>
        <v>123000</v>
      </c>
      <c r="U64" s="18">
        <f t="shared" si="0"/>
        <v>118080000</v>
      </c>
      <c r="V64" s="19" t="str">
        <f>VLOOKUP($B64,G2.PL1!$C$10:$AF$35,30,0)</f>
        <v>Công ty Trách nhiệm hữu hạn Dược Phẩm Tự Đức</v>
      </c>
      <c r="W64" s="17" t="s">
        <v>287</v>
      </c>
      <c r="X64" s="17" t="s">
        <v>283</v>
      </c>
      <c r="Y64" s="23" t="s">
        <v>288</v>
      </c>
      <c r="Z64" s="24"/>
      <c r="AA64" s="21" t="e">
        <f>VLOOKUP(W64,#REF!,2,0)</f>
        <v>#REF!</v>
      </c>
      <c r="AB64" s="24"/>
    </row>
    <row r="65" spans="1:28" s="10" customFormat="1" ht="36" customHeight="1">
      <c r="A65" s="17">
        <v>2</v>
      </c>
      <c r="B65" s="17" t="s">
        <v>86</v>
      </c>
      <c r="C65" s="17" t="str">
        <f>VLOOKUP(B65,G2.PL1!$C$10:$D$34,2,0)</f>
        <v>Cefoxitin 1g</v>
      </c>
      <c r="D65" s="17" t="str">
        <f>VLOOKUP($B65,G2.PL1!$C$10:$E$34,3,0)</f>
        <v xml:space="preserve">Cefoxitin (dưới dạng Cefoxitin natri) </v>
      </c>
      <c r="E65" s="17" t="str">
        <f>VLOOKUP($B65,G2.PL1!$C$10:$F$34,4,0)</f>
        <v>1g</v>
      </c>
      <c r="F65" s="17" t="str">
        <f>VLOOKUP($B65,G2.PL1!$C$10:$AF$35,5,0)</f>
        <v>Tiêm</v>
      </c>
      <c r="G65" s="17" t="str">
        <f>VLOOKUP($B65,G2.PL1!$C$10:$AF$35,6,0)</f>
        <v>Thuốc bột pha tiêm</v>
      </c>
      <c r="H65" s="17" t="str">
        <f>VLOOKUP($B65,G2.PL1!$C$10:$AF$35,7,0)</f>
        <v>Hộp 10 lọ</v>
      </c>
      <c r="I65" s="17" t="s">
        <v>13</v>
      </c>
      <c r="J65" s="17" t="str">
        <f>VLOOKUP($B65,G2.PL1!$C$10:$AF$35,9,0)</f>
        <v>24 tháng</v>
      </c>
      <c r="K65" s="17" t="str">
        <f>VLOOKUP($B65,G2.PL1!$C$10:$AF$35,10,0)</f>
        <v>VD-26841-17</v>
      </c>
      <c r="L65" s="17" t="str">
        <f>VLOOKUP($B65,G2.PL1!$C$10:$AF$35,11,0)</f>
        <v>Chi nhánh 3- Công ty cổ phần dược phẩm Imexpharm tại Bình Dương</v>
      </c>
      <c r="M65" s="17" t="str">
        <f>VLOOKUP($B65,G2.PL1!$C$10:$AF$35,12,0)</f>
        <v>Việt Nam</v>
      </c>
      <c r="N65" s="17" t="str">
        <f>VLOOKUP($B65,G2.PL1!$C$10:$AF$35,13,0)</f>
        <v>Lọ</v>
      </c>
      <c r="O65" s="18">
        <v>240</v>
      </c>
      <c r="P65" s="18">
        <v>240</v>
      </c>
      <c r="Q65" s="18">
        <v>240</v>
      </c>
      <c r="R65" s="18">
        <v>240</v>
      </c>
      <c r="S65" s="18">
        <v>960</v>
      </c>
      <c r="T65" s="19">
        <f>VLOOKUP($B65,G2.PL1!$C$10:$AF$35,17,0)</f>
        <v>54900</v>
      </c>
      <c r="U65" s="18">
        <f t="shared" si="0"/>
        <v>52704000</v>
      </c>
      <c r="V65" s="19" t="str">
        <f>VLOOKUP($B65,G2.PL1!$C$10:$AF$35,30,0)</f>
        <v>Công ty Cổ phần Dược phẩm Nam Hà</v>
      </c>
      <c r="W65" s="17" t="s">
        <v>381</v>
      </c>
      <c r="X65" s="20" t="s">
        <v>283</v>
      </c>
      <c r="Y65" s="52">
        <v>60019</v>
      </c>
      <c r="Z65" s="21"/>
      <c r="AA65" s="21" t="e">
        <f>VLOOKUP(W65,#REF!,2,0)</f>
        <v>#REF!</v>
      </c>
      <c r="AB65" s="21"/>
    </row>
    <row r="66" spans="1:28" s="10" customFormat="1" ht="36">
      <c r="A66" s="17">
        <v>1</v>
      </c>
      <c r="B66" s="17" t="s">
        <v>6</v>
      </c>
      <c r="C66" s="17" t="str">
        <f>VLOOKUP(B66,G2.PL1!$C$10:$D$34,2,0)</f>
        <v>Cefoxitine Gerda 1G</v>
      </c>
      <c r="D66" s="17" t="str">
        <f>VLOOKUP($B66,G2.PL1!$C$10:$E$34,3,0)</f>
        <v>Cefoxitin  (dưới dạng Cefoxitin natri)</v>
      </c>
      <c r="E66" s="17" t="str">
        <f>VLOOKUP($B66,G2.PL1!$C$10:$F$34,4,0)</f>
        <v>1g</v>
      </c>
      <c r="F66" s="17" t="str">
        <f>VLOOKUP($B66,G2.PL1!$C$10:$AF$35,5,0)</f>
        <v>Tiêm</v>
      </c>
      <c r="G66" s="17" t="str">
        <f>VLOOKUP($B66,G2.PL1!$C$10:$AF$35,6,0)</f>
        <v>Bột pha dung dịch tiêm</v>
      </c>
      <c r="H66" s="17" t="str">
        <f>VLOOKUP($B66,G2.PL1!$C$10:$AF$35,7,0)</f>
        <v>Hộp 10 lọ</v>
      </c>
      <c r="I66" s="17" t="s">
        <v>3</v>
      </c>
      <c r="J66" s="17" t="str">
        <f>VLOOKUP($B66,G2.PL1!$C$10:$AF$35,9,0)</f>
        <v>24 tháng</v>
      </c>
      <c r="K66" s="17" t="str">
        <f>VLOOKUP($B66,G2.PL1!$C$10:$AF$35,10,0)</f>
        <v>VN-20445-17</v>
      </c>
      <c r="L66" s="17" t="str">
        <f>VLOOKUP($B66,G2.PL1!$C$10:$AF$35,11,0)</f>
        <v>LDP Laboratorios
 Torlan SA</v>
      </c>
      <c r="M66" s="17" t="str">
        <f>VLOOKUP($B66,G2.PL1!$C$10:$AF$35,12,0)</f>
        <v>Tây Ban Nha</v>
      </c>
      <c r="N66" s="17" t="str">
        <f>VLOOKUP($B66,G2.PL1!$C$10:$AF$35,13,0)</f>
        <v>Lọ</v>
      </c>
      <c r="O66" s="18">
        <v>100</v>
      </c>
      <c r="P66" s="18">
        <v>100</v>
      </c>
      <c r="Q66" s="18">
        <v>100</v>
      </c>
      <c r="R66" s="18">
        <v>100</v>
      </c>
      <c r="S66" s="18">
        <v>400</v>
      </c>
      <c r="T66" s="19">
        <f>VLOOKUP($B66,G2.PL1!$C$10:$AF$35,17,0)</f>
        <v>123000</v>
      </c>
      <c r="U66" s="18">
        <f t="shared" si="0"/>
        <v>49200000</v>
      </c>
      <c r="V66" s="19" t="str">
        <f>VLOOKUP($B66,G2.PL1!$C$10:$AF$35,30,0)</f>
        <v>Công ty Trách nhiệm hữu hạn Dược Phẩm Tự Đức</v>
      </c>
      <c r="W66" s="17" t="s">
        <v>282</v>
      </c>
      <c r="X66" s="20" t="s">
        <v>283</v>
      </c>
      <c r="Y66" s="17" t="s">
        <v>284</v>
      </c>
      <c r="Z66" s="21"/>
      <c r="AA66" s="21" t="e">
        <f>VLOOKUP(W66,#REF!,2,0)</f>
        <v>#REF!</v>
      </c>
      <c r="AB66" s="21"/>
    </row>
    <row r="67" spans="1:28" s="10" customFormat="1" ht="36">
      <c r="A67" s="17">
        <v>1</v>
      </c>
      <c r="B67" s="17" t="s">
        <v>6</v>
      </c>
      <c r="C67" s="17" t="str">
        <f>VLOOKUP(B67,G2.PL1!$C$10:$D$34,2,0)</f>
        <v>Cefoxitine Gerda 1G</v>
      </c>
      <c r="D67" s="17" t="str">
        <f>VLOOKUP($B67,G2.PL1!$C$10:$E$34,3,0)</f>
        <v>Cefoxitin  (dưới dạng Cefoxitin natri)</v>
      </c>
      <c r="E67" s="17" t="str">
        <f>VLOOKUP($B67,G2.PL1!$C$10:$F$34,4,0)</f>
        <v>1g</v>
      </c>
      <c r="F67" s="17" t="str">
        <f>VLOOKUP($B67,G2.PL1!$C$10:$AF$35,5,0)</f>
        <v>Tiêm</v>
      </c>
      <c r="G67" s="17" t="str">
        <f>VLOOKUP($B67,G2.PL1!$C$10:$AF$35,6,0)</f>
        <v>Bột pha dung dịch tiêm</v>
      </c>
      <c r="H67" s="17" t="str">
        <f>VLOOKUP($B67,G2.PL1!$C$10:$AF$35,7,0)</f>
        <v>Hộp 10 lọ</v>
      </c>
      <c r="I67" s="17" t="s">
        <v>3</v>
      </c>
      <c r="J67" s="17" t="str">
        <f>VLOOKUP($B67,G2.PL1!$C$10:$AF$35,9,0)</f>
        <v>24 tháng</v>
      </c>
      <c r="K67" s="17" t="str">
        <f>VLOOKUP($B67,G2.PL1!$C$10:$AF$35,10,0)</f>
        <v>VN-20445-17</v>
      </c>
      <c r="L67" s="17" t="str">
        <f>VLOOKUP($B67,G2.PL1!$C$10:$AF$35,11,0)</f>
        <v>LDP Laboratorios
 Torlan SA</v>
      </c>
      <c r="M67" s="17" t="str">
        <f>VLOOKUP($B67,G2.PL1!$C$10:$AF$35,12,0)</f>
        <v>Tây Ban Nha</v>
      </c>
      <c r="N67" s="17" t="str">
        <f>VLOOKUP($B67,G2.PL1!$C$10:$AF$35,13,0)</f>
        <v>Lọ</v>
      </c>
      <c r="O67" s="18">
        <v>16000</v>
      </c>
      <c r="P67" s="18">
        <v>16000</v>
      </c>
      <c r="Q67" s="18">
        <v>16000</v>
      </c>
      <c r="R67" s="18">
        <v>16000</v>
      </c>
      <c r="S67" s="18">
        <v>64000</v>
      </c>
      <c r="T67" s="19">
        <f>VLOOKUP($B67,G2.PL1!$C$10:$AF$35,17,0)</f>
        <v>123000</v>
      </c>
      <c r="U67" s="18">
        <f t="shared" si="0"/>
        <v>7872000000</v>
      </c>
      <c r="V67" s="19" t="str">
        <f>VLOOKUP($B67,G2.PL1!$C$10:$AF$35,30,0)</f>
        <v>Công ty Trách nhiệm hữu hạn Dược Phẩm Tự Đức</v>
      </c>
      <c r="W67" s="17" t="s">
        <v>318</v>
      </c>
      <c r="X67" s="20" t="s">
        <v>312</v>
      </c>
      <c r="Y67" s="17" t="s">
        <v>319</v>
      </c>
      <c r="Z67" s="21"/>
      <c r="AA67" s="21" t="e">
        <f>VLOOKUP(W67,#REF!,2,0)</f>
        <v>#REF!</v>
      </c>
      <c r="AB67" s="21"/>
    </row>
    <row r="68" spans="1:28" s="11" customFormat="1" ht="48">
      <c r="A68" s="17">
        <v>2</v>
      </c>
      <c r="B68" s="17" t="s">
        <v>86</v>
      </c>
      <c r="C68" s="17" t="str">
        <f>VLOOKUP(B68,G2.PL1!$C$10:$D$34,2,0)</f>
        <v>Cefoxitin 1g</v>
      </c>
      <c r="D68" s="17" t="str">
        <f>VLOOKUP($B68,G2.PL1!$C$10:$E$34,3,0)</f>
        <v xml:space="preserve">Cefoxitin (dưới dạng Cefoxitin natri) </v>
      </c>
      <c r="E68" s="17" t="str">
        <f>VLOOKUP($B68,G2.PL1!$C$10:$F$34,4,0)</f>
        <v>1g</v>
      </c>
      <c r="F68" s="17" t="str">
        <f>VLOOKUP($B68,G2.PL1!$C$10:$AF$35,5,0)</f>
        <v>Tiêm</v>
      </c>
      <c r="G68" s="17" t="str">
        <f>VLOOKUP($B68,G2.PL1!$C$10:$AF$35,6,0)</f>
        <v>Thuốc bột pha tiêm</v>
      </c>
      <c r="H68" s="17" t="str">
        <f>VLOOKUP($B68,G2.PL1!$C$10:$AF$35,7,0)</f>
        <v>Hộp 10 lọ</v>
      </c>
      <c r="I68" s="17" t="s">
        <v>13</v>
      </c>
      <c r="J68" s="17" t="str">
        <f>VLOOKUP($B68,G2.PL1!$C$10:$AF$35,9,0)</f>
        <v>24 tháng</v>
      </c>
      <c r="K68" s="17" t="str">
        <f>VLOOKUP($B68,G2.PL1!$C$10:$AF$35,10,0)</f>
        <v>VD-26841-17</v>
      </c>
      <c r="L68" s="17" t="str">
        <f>VLOOKUP($B68,G2.PL1!$C$10:$AF$35,11,0)</f>
        <v>Chi nhánh 3- Công ty cổ phần dược phẩm Imexpharm tại Bình Dương</v>
      </c>
      <c r="M68" s="17" t="str">
        <f>VLOOKUP($B68,G2.PL1!$C$10:$AF$35,12,0)</f>
        <v>Việt Nam</v>
      </c>
      <c r="N68" s="17" t="str">
        <f>VLOOKUP($B68,G2.PL1!$C$10:$AF$35,13,0)</f>
        <v>Lọ</v>
      </c>
      <c r="O68" s="18">
        <v>3000</v>
      </c>
      <c r="P68" s="18">
        <v>3000</v>
      </c>
      <c r="Q68" s="18">
        <v>3000</v>
      </c>
      <c r="R68" s="18">
        <v>3000</v>
      </c>
      <c r="S68" s="18">
        <v>12000</v>
      </c>
      <c r="T68" s="19">
        <f>VLOOKUP($B68,G2.PL1!$C$10:$AF$35,17,0)</f>
        <v>54900</v>
      </c>
      <c r="U68" s="18">
        <f t="shared" si="0"/>
        <v>658800000</v>
      </c>
      <c r="V68" s="19" t="str">
        <f>VLOOKUP($B68,G2.PL1!$C$10:$AF$35,30,0)</f>
        <v>Công ty Cổ phần Dược phẩm Nam Hà</v>
      </c>
      <c r="W68" s="17" t="s">
        <v>318</v>
      </c>
      <c r="X68" s="20" t="s">
        <v>312</v>
      </c>
      <c r="Y68" s="17" t="s">
        <v>319</v>
      </c>
      <c r="Z68" s="24"/>
      <c r="AA68" s="21" t="e">
        <f>VLOOKUP(W68,#REF!,2,0)</f>
        <v>#REF!</v>
      </c>
      <c r="AB68" s="24"/>
    </row>
    <row r="69" spans="1:28" s="10" customFormat="1" ht="36">
      <c r="A69" s="32">
        <v>3</v>
      </c>
      <c r="B69" s="32" t="s">
        <v>81</v>
      </c>
      <c r="C69" s="17" t="str">
        <f>VLOOKUP(B69,G2.PL1!$C$10:$D$34,2,0)</f>
        <v>Oxitan 100mg/20ml</v>
      </c>
      <c r="D69" s="17" t="str">
        <f>VLOOKUP($B69,G2.PL1!$C$10:$E$34,3,0)</f>
        <v>Oxaliplatin</v>
      </c>
      <c r="E69" s="17" t="str">
        <f>VLOOKUP($B69,G2.PL1!$C$10:$F$34,4,0)</f>
        <v>100mg/ 20ml</v>
      </c>
      <c r="F69" s="17" t="str">
        <f>VLOOKUP($B69,G2.PL1!$C$10:$AF$35,5,0)</f>
        <v>Tiêm truyền tĩnh mạch</v>
      </c>
      <c r="G69" s="17" t="str">
        <f>VLOOKUP($B69,G2.PL1!$C$10:$AF$35,6,0)</f>
        <v>Dung dịch đậm đặc để pha tiêm truyền</v>
      </c>
      <c r="H69" s="17" t="str">
        <f>VLOOKUP($B69,G2.PL1!$C$10:$AF$35,7,0)</f>
        <v>Hộp 1 lọ 20ml</v>
      </c>
      <c r="I69" s="32" t="s">
        <v>13</v>
      </c>
      <c r="J69" s="17" t="str">
        <f>VLOOKUP($B69,G2.PL1!$C$10:$AF$35,9,0)</f>
        <v>24 tháng</v>
      </c>
      <c r="K69" s="17" t="str">
        <f>VLOOKUP($B69,G2.PL1!$C$10:$AF$35,10,0)</f>
        <v>890114071223 (VN-20247-17)</v>
      </c>
      <c r="L69" s="17" t="str">
        <f>VLOOKUP($B69,G2.PL1!$C$10:$AF$35,11,0)</f>
        <v>Fresenius Kabi Oncology Limited</v>
      </c>
      <c r="M69" s="17" t="str">
        <f>VLOOKUP($B69,G2.PL1!$C$10:$AF$35,12,0)</f>
        <v>Ấn Độ</v>
      </c>
      <c r="N69" s="17" t="str">
        <f>VLOOKUP($B69,G2.PL1!$C$10:$AF$35,13,0)</f>
        <v>Lọ</v>
      </c>
      <c r="O69" s="33">
        <v>102</v>
      </c>
      <c r="P69" s="33">
        <v>102</v>
      </c>
      <c r="Q69" s="33">
        <v>102</v>
      </c>
      <c r="R69" s="33">
        <v>102</v>
      </c>
      <c r="S69" s="18">
        <v>408</v>
      </c>
      <c r="T69" s="19">
        <f>VLOOKUP($B69,G2.PL1!$C$10:$AF$35,17,0)</f>
        <v>330510</v>
      </c>
      <c r="U69" s="18">
        <f t="shared" si="0"/>
        <v>134848080</v>
      </c>
      <c r="V69" s="19" t="str">
        <f>VLOOKUP($B69,G2.PL1!$C$10:$AF$35,30,0)</f>
        <v>Công ty Cổ phần Dược liệu Trung ương 2</v>
      </c>
      <c r="W69" s="17" t="s">
        <v>318</v>
      </c>
      <c r="X69" s="34" t="s">
        <v>312</v>
      </c>
      <c r="Y69" s="17" t="s">
        <v>319</v>
      </c>
      <c r="Z69" s="21"/>
      <c r="AA69" s="21" t="e">
        <f>VLOOKUP(W69,#REF!,2,0)</f>
        <v>#REF!</v>
      </c>
      <c r="AB69" s="21"/>
    </row>
    <row r="70" spans="1:28" s="10" customFormat="1" ht="48">
      <c r="A70" s="38">
        <v>10</v>
      </c>
      <c r="B70" s="38" t="s">
        <v>65</v>
      </c>
      <c r="C70" s="17" t="str">
        <f>VLOOKUP(B70,G2.PL1!$C$10:$D$34,2,0)</f>
        <v>Docetaxel "Ebewe"</v>
      </c>
      <c r="D70" s="17" t="str">
        <f>VLOOKUP($B70,G2.PL1!$C$10:$E$34,3,0)</f>
        <v>Docetaxel</v>
      </c>
      <c r="E70" s="17" t="str">
        <f>VLOOKUP($B70,G2.PL1!$C$10:$F$34,4,0)</f>
        <v>10mg/ml</v>
      </c>
      <c r="F70" s="17" t="str">
        <f>VLOOKUP($B70,G2.PL1!$C$10:$AF$35,5,0)</f>
        <v>Tiêm truyền tĩnh mạch</v>
      </c>
      <c r="G70" s="17" t="str">
        <f>VLOOKUP($B70,G2.PL1!$C$10:$AF$35,6,0)</f>
        <v>Dung dịch đậm đặc để pha dung dịch tiêm truyền</v>
      </c>
      <c r="H70" s="17" t="str">
        <f>VLOOKUP($B70,G2.PL1!$C$10:$AF$35,7,0)</f>
        <v>Hộp 1 lọ 2ml</v>
      </c>
      <c r="I70" s="38" t="s">
        <v>3</v>
      </c>
      <c r="J70" s="17" t="str">
        <f>VLOOKUP($B70,G2.PL1!$C$10:$AF$35,9,0)</f>
        <v xml:space="preserve"> 24 tháng</v>
      </c>
      <c r="K70" s="17" t="str">
        <f>VLOOKUP($B70,G2.PL1!$C$10:$AF$35,10,0)</f>
        <v>VN-17425-13</v>
      </c>
      <c r="L70" s="17" t="str">
        <f>VLOOKUP($B70,G2.PL1!$C$10:$AF$35,11,0)</f>
        <v>Fareva Unterach GmbH (tên cũ: Ebewe Pharma Ges.m.b.H.Nfg.KG)</v>
      </c>
      <c r="M70" s="17" t="str">
        <f>VLOOKUP($B70,G2.PL1!$C$10:$AF$35,12,0)</f>
        <v>Áo</v>
      </c>
      <c r="N70" s="17" t="str">
        <f>VLOOKUP($B70,G2.PL1!$C$10:$AF$35,13,0)</f>
        <v>Lọ</v>
      </c>
      <c r="O70" s="39">
        <v>132</v>
      </c>
      <c r="P70" s="39">
        <v>132</v>
      </c>
      <c r="Q70" s="39">
        <v>132</v>
      </c>
      <c r="R70" s="39">
        <v>132</v>
      </c>
      <c r="S70" s="40">
        <v>528</v>
      </c>
      <c r="T70" s="19">
        <f>VLOOKUP($B70,G2.PL1!$C$10:$AF$35,17,0)</f>
        <v>314668</v>
      </c>
      <c r="U70" s="18">
        <f t="shared" si="0"/>
        <v>166144704</v>
      </c>
      <c r="V70" s="19" t="str">
        <f>VLOOKUP($B70,G2.PL1!$C$10:$AF$35,30,0)</f>
        <v>Công ty Cổ phần Dược liệu Trung ương 2</v>
      </c>
      <c r="W70" s="17" t="s">
        <v>318</v>
      </c>
      <c r="X70" s="56" t="s">
        <v>312</v>
      </c>
      <c r="Y70" s="41" t="s">
        <v>319</v>
      </c>
      <c r="Z70" s="21"/>
      <c r="AA70" s="21" t="e">
        <f>VLOOKUP(W70,#REF!,2,0)</f>
        <v>#REF!</v>
      </c>
      <c r="AB70" s="21"/>
    </row>
    <row r="71" spans="1:28" s="10" customFormat="1" ht="48">
      <c r="A71" s="38">
        <v>11</v>
      </c>
      <c r="B71" s="38" t="s">
        <v>63</v>
      </c>
      <c r="C71" s="17" t="str">
        <f>VLOOKUP(B71,G2.PL1!$C$10:$D$34,2,0)</f>
        <v>Docetaxel "Ebewe"</v>
      </c>
      <c r="D71" s="17" t="str">
        <f>VLOOKUP($B71,G2.PL1!$C$10:$E$34,3,0)</f>
        <v>Docetaxel</v>
      </c>
      <c r="E71" s="17" t="str">
        <f>VLOOKUP($B71,G2.PL1!$C$10:$F$34,4,0)</f>
        <v>10mg/ml</v>
      </c>
      <c r="F71" s="17" t="str">
        <f>VLOOKUP($B71,G2.PL1!$C$10:$AF$35,5,0)</f>
        <v>Tiêm truyền tĩnh mạch</v>
      </c>
      <c r="G71" s="17" t="str">
        <f>VLOOKUP($B71,G2.PL1!$C$10:$AF$35,6,0)</f>
        <v>Dung dịch đậm đặc để pha dung dịch tiêm truyền</v>
      </c>
      <c r="H71" s="17" t="str">
        <f>VLOOKUP($B71,G2.PL1!$C$10:$AF$35,7,0)</f>
        <v>Hộp 1 lọ 8 ml</v>
      </c>
      <c r="I71" s="38" t="s">
        <v>3</v>
      </c>
      <c r="J71" s="17" t="str">
        <f>VLOOKUP($B71,G2.PL1!$C$10:$AF$35,9,0)</f>
        <v>24 tháng</v>
      </c>
      <c r="K71" s="17" t="str">
        <f>VLOOKUP($B71,G2.PL1!$C$10:$AF$35,10,0)</f>
        <v>VN-17425-13</v>
      </c>
      <c r="L71" s="17" t="str">
        <f>VLOOKUP($B71,G2.PL1!$C$10:$AF$35,11,0)</f>
        <v>Fareva Unterach GmbH (tên cũ: Ebewe Pharma Ges.m.b.H.Nfg.KG)</v>
      </c>
      <c r="M71" s="17" t="str">
        <f>VLOOKUP($B71,G2.PL1!$C$10:$AF$35,12,0)</f>
        <v>Áo</v>
      </c>
      <c r="N71" s="17" t="str">
        <f>VLOOKUP($B71,G2.PL1!$C$10:$AF$35,13,0)</f>
        <v>Lọ</v>
      </c>
      <c r="O71" s="39">
        <v>132</v>
      </c>
      <c r="P71" s="39">
        <v>132</v>
      </c>
      <c r="Q71" s="39">
        <v>132</v>
      </c>
      <c r="R71" s="39">
        <v>132</v>
      </c>
      <c r="S71" s="40">
        <v>528</v>
      </c>
      <c r="T71" s="19">
        <f>VLOOKUP($B71,G2.PL1!$C$10:$AF$35,17,0)</f>
        <v>668439</v>
      </c>
      <c r="U71" s="18">
        <f t="shared" si="0"/>
        <v>352935792</v>
      </c>
      <c r="V71" s="19" t="str">
        <f>VLOOKUP($B71,G2.PL1!$C$10:$AF$35,30,0)</f>
        <v>Công ty Cổ phần Dược liệu Trung ương 2</v>
      </c>
      <c r="W71" s="17" t="s">
        <v>318</v>
      </c>
      <c r="X71" s="56" t="s">
        <v>312</v>
      </c>
      <c r="Y71" s="41" t="s">
        <v>319</v>
      </c>
      <c r="Z71" s="21"/>
      <c r="AA71" s="21" t="e">
        <f>VLOOKUP(W71,#REF!,2,0)</f>
        <v>#REF!</v>
      </c>
      <c r="AB71" s="21"/>
    </row>
    <row r="72" spans="1:28" s="10" customFormat="1" ht="36">
      <c r="A72" s="38">
        <v>15</v>
      </c>
      <c r="B72" s="38" t="s">
        <v>39</v>
      </c>
      <c r="C72" s="17" t="str">
        <f>VLOOKUP(B72,G2.PL1!$C$10:$D$34,2,0)</f>
        <v>OCID</v>
      </c>
      <c r="D72" s="17" t="str">
        <f>VLOOKUP($B72,G2.PL1!$C$10:$E$34,3,0)</f>
        <v>Omeprazole (dạng hạt bao tan trong ruột)</v>
      </c>
      <c r="E72" s="17" t="str">
        <f>VLOOKUP($B72,G2.PL1!$C$10:$F$34,4,0)</f>
        <v>20mg</v>
      </c>
      <c r="F72" s="17" t="str">
        <f>VLOOKUP($B72,G2.PL1!$C$10:$AF$35,5,0)</f>
        <v>Uống</v>
      </c>
      <c r="G72" s="17" t="str">
        <f>VLOOKUP($B72,G2.PL1!$C$10:$AF$35,6,0)</f>
        <v>Viên nang cứng</v>
      </c>
      <c r="H72" s="17" t="str">
        <f>VLOOKUP($B72,G2.PL1!$C$10:$AF$35,7,0)</f>
        <v>Hộp 10 vỉ x 10 viên</v>
      </c>
      <c r="I72" s="38" t="s">
        <v>13</v>
      </c>
      <c r="J72" s="17" t="str">
        <f>VLOOKUP($B72,G2.PL1!$C$10:$AF$35,9,0)</f>
        <v>36 tháng</v>
      </c>
      <c r="K72" s="17" t="str">
        <f>VLOOKUP($B72,G2.PL1!$C$10:$AF$35,10,0)</f>
        <v>VN-10166-10</v>
      </c>
      <c r="L72" s="17" t="str">
        <f>VLOOKUP($B72,G2.PL1!$C$10:$AF$35,11,0)</f>
        <v>Cadila Healthcare Ltd.</v>
      </c>
      <c r="M72" s="17" t="str">
        <f>VLOOKUP($B72,G2.PL1!$C$10:$AF$35,12,0)</f>
        <v>Ấn Độ</v>
      </c>
      <c r="N72" s="17" t="str">
        <f>VLOOKUP($B72,G2.PL1!$C$10:$AF$35,13,0)</f>
        <v>Viên</v>
      </c>
      <c r="O72" s="39">
        <v>33000</v>
      </c>
      <c r="P72" s="39">
        <v>33000</v>
      </c>
      <c r="Q72" s="39">
        <v>33000</v>
      </c>
      <c r="R72" s="39">
        <v>33000</v>
      </c>
      <c r="S72" s="40">
        <v>132000</v>
      </c>
      <c r="T72" s="19">
        <f>VLOOKUP($B72,G2.PL1!$C$10:$AF$35,17,0)</f>
        <v>215</v>
      </c>
      <c r="U72" s="18">
        <f t="shared" si="0"/>
        <v>28380000</v>
      </c>
      <c r="V72" s="19" t="str">
        <f>VLOOKUP($B72,G2.PL1!$C$10:$AF$35,30,0)</f>
        <v>Công ty Cổ phần Dược phẩm Thiết bị Y tế Hà Nội</v>
      </c>
      <c r="W72" s="17" t="s">
        <v>318</v>
      </c>
      <c r="X72" s="56" t="s">
        <v>312</v>
      </c>
      <c r="Y72" s="41" t="s">
        <v>319</v>
      </c>
      <c r="Z72" s="21"/>
      <c r="AA72" s="21" t="e">
        <f>VLOOKUP(W72,#REF!,2,0)</f>
        <v>#REF!</v>
      </c>
      <c r="AB72" s="21"/>
    </row>
    <row r="73" spans="1:28" s="10" customFormat="1" ht="36">
      <c r="A73" s="38">
        <v>17</v>
      </c>
      <c r="B73" s="38" t="s">
        <v>27</v>
      </c>
      <c r="C73" s="17" t="str">
        <f>VLOOKUP(B73,G2.PL1!$C$10:$D$34,2,0)</f>
        <v>Oxitan 50mg/10ml</v>
      </c>
      <c r="D73" s="17" t="str">
        <f>VLOOKUP($B73,G2.PL1!$C$10:$E$34,3,0)</f>
        <v>Oxaliplatin</v>
      </c>
      <c r="E73" s="17" t="str">
        <f>VLOOKUP($B73,G2.PL1!$C$10:$F$34,4,0)</f>
        <v>50mg/ 10ml</v>
      </c>
      <c r="F73" s="17" t="str">
        <f>VLOOKUP($B73,G2.PL1!$C$10:$AF$35,5,0)</f>
        <v>Tiêm truyền tĩnh mạch</v>
      </c>
      <c r="G73" s="17" t="str">
        <f>VLOOKUP($B73,G2.PL1!$C$10:$AF$35,6,0)</f>
        <v>Dung dịch tiêm truyền</v>
      </c>
      <c r="H73" s="17" t="str">
        <f>VLOOKUP($B73,G2.PL1!$C$10:$AF$35,7,0)</f>
        <v>Hộp 1 lọ 10ml</v>
      </c>
      <c r="I73" s="38" t="s">
        <v>13</v>
      </c>
      <c r="J73" s="17" t="str">
        <f>VLOOKUP($B73,G2.PL1!$C$10:$AF$35,9,0)</f>
        <v>24 tháng</v>
      </c>
      <c r="K73" s="17" t="str">
        <f>VLOOKUP($B73,G2.PL1!$C$10:$AF$35,10,0)</f>
        <v>VN-20417-17</v>
      </c>
      <c r="L73" s="17" t="str">
        <f>VLOOKUP($B73,G2.PL1!$C$10:$AF$35,11,0)</f>
        <v>Fresenius Kabi Oncology Limited</v>
      </c>
      <c r="M73" s="17" t="str">
        <f>VLOOKUP($B73,G2.PL1!$C$10:$AF$35,12,0)</f>
        <v>Ấn Độ</v>
      </c>
      <c r="N73" s="17" t="str">
        <f>VLOOKUP($B73,G2.PL1!$C$10:$AF$35,13,0)</f>
        <v>Lọ</v>
      </c>
      <c r="O73" s="39">
        <v>144</v>
      </c>
      <c r="P73" s="39">
        <v>144</v>
      </c>
      <c r="Q73" s="39">
        <v>144</v>
      </c>
      <c r="R73" s="39">
        <v>144</v>
      </c>
      <c r="S73" s="40">
        <v>576</v>
      </c>
      <c r="T73" s="19">
        <f>VLOOKUP($B73,G2.PL1!$C$10:$AF$35,17,0)</f>
        <v>260000</v>
      </c>
      <c r="U73" s="18">
        <f t="shared" si="0"/>
        <v>149760000</v>
      </c>
      <c r="V73" s="19" t="str">
        <f>VLOOKUP($B73,G2.PL1!$C$10:$AF$35,30,0)</f>
        <v>Công ty Cổ phần Dược liệu Trung ương 2</v>
      </c>
      <c r="W73" s="17" t="s">
        <v>318</v>
      </c>
      <c r="X73" s="56" t="s">
        <v>312</v>
      </c>
      <c r="Y73" s="41" t="s">
        <v>319</v>
      </c>
      <c r="Z73" s="21"/>
      <c r="AA73" s="21" t="e">
        <f>VLOOKUP(W73,#REF!,2,0)</f>
        <v>#REF!</v>
      </c>
      <c r="AB73" s="21"/>
    </row>
    <row r="74" spans="1:28" s="10" customFormat="1" ht="36">
      <c r="A74" s="38">
        <v>18</v>
      </c>
      <c r="B74" s="38" t="s">
        <v>20</v>
      </c>
      <c r="C74" s="17" t="str">
        <f>VLOOKUP(B74,G2.PL1!$C$10:$D$34,2,0)</f>
        <v>Intaxel</v>
      </c>
      <c r="D74" s="17" t="str">
        <f>VLOOKUP($B74,G2.PL1!$C$10:$E$34,3,0)</f>
        <v>Paclitaxel</v>
      </c>
      <c r="E74" s="17" t="str">
        <f>VLOOKUP($B74,G2.PL1!$C$10:$F$34,4,0)</f>
        <v>30mg/5ml</v>
      </c>
      <c r="F74" s="17" t="str">
        <f>VLOOKUP($B74,G2.PL1!$C$10:$AF$35,5,0)</f>
        <v>Tiêm truyền tĩnh mạch</v>
      </c>
      <c r="G74" s="17" t="str">
        <f>VLOOKUP($B74,G2.PL1!$C$10:$AF$35,6,0)</f>
        <v>Dung dịch tiêm truyền</v>
      </c>
      <c r="H74" s="17" t="str">
        <f>VLOOKUP($B74,G2.PL1!$C$10:$AF$35,7,0)</f>
        <v>Hộp 1 lọ</v>
      </c>
      <c r="I74" s="38" t="s">
        <v>13</v>
      </c>
      <c r="J74" s="17" t="str">
        <f>VLOOKUP($B74,G2.PL1!$C$10:$AF$35,9,0)</f>
        <v>24 tháng</v>
      </c>
      <c r="K74" s="17" t="str">
        <f>VLOOKUP($B74,G2.PL1!$C$10:$AF$35,10,0)</f>
        <v>VN-21731-19</v>
      </c>
      <c r="L74" s="17" t="str">
        <f>VLOOKUP($B74,G2.PL1!$C$10:$AF$35,11,0)</f>
        <v>Fresenius Kabi Oncology Limited</v>
      </c>
      <c r="M74" s="17" t="str">
        <f>VLOOKUP($B74,G2.PL1!$C$10:$AF$35,12,0)</f>
        <v>Ấn Độ</v>
      </c>
      <c r="N74" s="17" t="str">
        <f>VLOOKUP($B74,G2.PL1!$C$10:$AF$35,13,0)</f>
        <v>Lọ</v>
      </c>
      <c r="O74" s="39">
        <v>36</v>
      </c>
      <c r="P74" s="39">
        <v>36</v>
      </c>
      <c r="Q74" s="39">
        <v>36</v>
      </c>
      <c r="R74" s="39">
        <v>36</v>
      </c>
      <c r="S74" s="40">
        <v>144</v>
      </c>
      <c r="T74" s="19">
        <f>VLOOKUP($B74,G2.PL1!$C$10:$AF$35,17,0)</f>
        <v>186089</v>
      </c>
      <c r="U74" s="18">
        <f t="shared" ref="U74:U137" si="1">S74*T74</f>
        <v>26796816</v>
      </c>
      <c r="V74" s="19" t="str">
        <f>VLOOKUP($B74,G2.PL1!$C$10:$AF$35,30,0)</f>
        <v>Công ty TNHH Thương Mại và Dược phẩm Sang</v>
      </c>
      <c r="W74" s="17" t="s">
        <v>318</v>
      </c>
      <c r="X74" s="56" t="s">
        <v>312</v>
      </c>
      <c r="Y74" s="41" t="s">
        <v>319</v>
      </c>
      <c r="Z74" s="21"/>
      <c r="AA74" s="21" t="e">
        <f>VLOOKUP(W74,#REF!,2,0)</f>
        <v>#REF!</v>
      </c>
      <c r="AB74" s="21"/>
    </row>
    <row r="75" spans="1:28" s="10" customFormat="1" ht="36">
      <c r="A75" s="17">
        <v>1</v>
      </c>
      <c r="B75" s="17" t="s">
        <v>6</v>
      </c>
      <c r="C75" s="17" t="str">
        <f>VLOOKUP(B75,G2.PL1!$C$10:$D$34,2,0)</f>
        <v>Cefoxitine Gerda 1G</v>
      </c>
      <c r="D75" s="17" t="str">
        <f>VLOOKUP($B75,G2.PL1!$C$10:$E$34,3,0)</f>
        <v>Cefoxitin  (dưới dạng Cefoxitin natri)</v>
      </c>
      <c r="E75" s="17" t="str">
        <f>VLOOKUP($B75,G2.PL1!$C$10:$F$34,4,0)</f>
        <v>1g</v>
      </c>
      <c r="F75" s="17" t="str">
        <f>VLOOKUP($B75,G2.PL1!$C$10:$AF$35,5,0)</f>
        <v>Tiêm</v>
      </c>
      <c r="G75" s="17" t="str">
        <f>VLOOKUP($B75,G2.PL1!$C$10:$AF$35,6,0)</f>
        <v>Bột pha dung dịch tiêm</v>
      </c>
      <c r="H75" s="17" t="str">
        <f>VLOOKUP($B75,G2.PL1!$C$10:$AF$35,7,0)</f>
        <v>Hộp 10 lọ</v>
      </c>
      <c r="I75" s="17" t="s">
        <v>3</v>
      </c>
      <c r="J75" s="17" t="str">
        <f>VLOOKUP($B75,G2.PL1!$C$10:$AF$35,9,0)</f>
        <v>24 tháng</v>
      </c>
      <c r="K75" s="17" t="str">
        <f>VLOOKUP($B75,G2.PL1!$C$10:$AF$35,10,0)</f>
        <v>VN-20445-17</v>
      </c>
      <c r="L75" s="17" t="str">
        <f>VLOOKUP($B75,G2.PL1!$C$10:$AF$35,11,0)</f>
        <v>LDP Laboratorios
 Torlan SA</v>
      </c>
      <c r="M75" s="17" t="str">
        <f>VLOOKUP($B75,G2.PL1!$C$10:$AF$35,12,0)</f>
        <v>Tây Ban Nha</v>
      </c>
      <c r="N75" s="17" t="str">
        <f>VLOOKUP($B75,G2.PL1!$C$10:$AF$35,13,0)</f>
        <v>Lọ</v>
      </c>
      <c r="O75" s="18">
        <v>1440</v>
      </c>
      <c r="P75" s="18">
        <v>1440</v>
      </c>
      <c r="Q75" s="18">
        <v>1440</v>
      </c>
      <c r="R75" s="18">
        <v>1440</v>
      </c>
      <c r="S75" s="18">
        <v>5760</v>
      </c>
      <c r="T75" s="19">
        <f>VLOOKUP($B75,G2.PL1!$C$10:$AF$35,17,0)</f>
        <v>123000</v>
      </c>
      <c r="U75" s="18">
        <f t="shared" si="1"/>
        <v>708480000</v>
      </c>
      <c r="V75" s="19" t="str">
        <f>VLOOKUP($B75,G2.PL1!$C$10:$AF$35,30,0)</f>
        <v>Công ty Trách nhiệm hữu hạn Dược Phẩm Tự Đức</v>
      </c>
      <c r="W75" s="17" t="s">
        <v>326</v>
      </c>
      <c r="X75" s="20" t="s">
        <v>312</v>
      </c>
      <c r="Y75" s="17" t="s">
        <v>327</v>
      </c>
      <c r="Z75" s="21"/>
      <c r="AA75" s="21" t="e">
        <f>VLOOKUP(W75,#REF!,2,0)</f>
        <v>#REF!</v>
      </c>
      <c r="AB75" s="21"/>
    </row>
    <row r="76" spans="1:28" s="10" customFormat="1" ht="48">
      <c r="A76" s="17">
        <v>2</v>
      </c>
      <c r="B76" s="17" t="s">
        <v>86</v>
      </c>
      <c r="C76" s="17" t="str">
        <f>VLOOKUP(B76,G2.PL1!$C$10:$D$34,2,0)</f>
        <v>Cefoxitin 1g</v>
      </c>
      <c r="D76" s="17" t="str">
        <f>VLOOKUP($B76,G2.PL1!$C$10:$E$34,3,0)</f>
        <v xml:space="preserve">Cefoxitin (dưới dạng Cefoxitin natri) </v>
      </c>
      <c r="E76" s="17" t="str">
        <f>VLOOKUP($B76,G2.PL1!$C$10:$F$34,4,0)</f>
        <v>1g</v>
      </c>
      <c r="F76" s="17" t="str">
        <f>VLOOKUP($B76,G2.PL1!$C$10:$AF$35,5,0)</f>
        <v>Tiêm</v>
      </c>
      <c r="G76" s="17" t="str">
        <f>VLOOKUP($B76,G2.PL1!$C$10:$AF$35,6,0)</f>
        <v>Thuốc bột pha tiêm</v>
      </c>
      <c r="H76" s="17" t="str">
        <f>VLOOKUP($B76,G2.PL1!$C$10:$AF$35,7,0)</f>
        <v>Hộp 10 lọ</v>
      </c>
      <c r="I76" s="17" t="s">
        <v>13</v>
      </c>
      <c r="J76" s="17" t="str">
        <f>VLOOKUP($B76,G2.PL1!$C$10:$AF$35,9,0)</f>
        <v>24 tháng</v>
      </c>
      <c r="K76" s="17" t="str">
        <f>VLOOKUP($B76,G2.PL1!$C$10:$AF$35,10,0)</f>
        <v>VD-26841-17</v>
      </c>
      <c r="L76" s="17" t="str">
        <f>VLOOKUP($B76,G2.PL1!$C$10:$AF$35,11,0)</f>
        <v>Chi nhánh 3- Công ty cổ phần dược phẩm Imexpharm tại Bình Dương</v>
      </c>
      <c r="M76" s="17" t="str">
        <f>VLOOKUP($B76,G2.PL1!$C$10:$AF$35,12,0)</f>
        <v>Việt Nam</v>
      </c>
      <c r="N76" s="17" t="str">
        <f>VLOOKUP($B76,G2.PL1!$C$10:$AF$35,13,0)</f>
        <v>Lọ</v>
      </c>
      <c r="O76" s="18">
        <v>264</v>
      </c>
      <c r="P76" s="18">
        <v>264</v>
      </c>
      <c r="Q76" s="18">
        <v>264</v>
      </c>
      <c r="R76" s="18">
        <v>264</v>
      </c>
      <c r="S76" s="18">
        <v>1056</v>
      </c>
      <c r="T76" s="19">
        <f>VLOOKUP($B76,G2.PL1!$C$10:$AF$35,17,0)</f>
        <v>54900</v>
      </c>
      <c r="U76" s="18">
        <f t="shared" si="1"/>
        <v>57974400</v>
      </c>
      <c r="V76" s="19" t="str">
        <f>VLOOKUP($B76,G2.PL1!$C$10:$AF$35,30,0)</f>
        <v>Công ty Cổ phần Dược phẩm Nam Hà</v>
      </c>
      <c r="W76" s="17" t="s">
        <v>394</v>
      </c>
      <c r="X76" s="20" t="s">
        <v>312</v>
      </c>
      <c r="Y76" s="17" t="s">
        <v>395</v>
      </c>
      <c r="Z76" s="21"/>
      <c r="AA76" s="21" t="e">
        <f>VLOOKUP(W76,#REF!,2,0)</f>
        <v>#REF!</v>
      </c>
      <c r="AB76" s="21"/>
    </row>
    <row r="77" spans="1:28" s="10" customFormat="1" ht="60">
      <c r="A77" s="38">
        <v>9</v>
      </c>
      <c r="B77" s="38" t="s">
        <v>70</v>
      </c>
      <c r="C77" s="17" t="str">
        <f>VLOOKUP(B77,G2.PL1!$C$10:$D$34,2,0)</f>
        <v xml:space="preserve">Cifga </v>
      </c>
      <c r="D77" s="17" t="str">
        <f>VLOOKUP($B77,G2.PL1!$C$10:$E$34,3,0)</f>
        <v>Ciprofloxacin (dưới dạng Ciprofloxacin hydroclorid)</v>
      </c>
      <c r="E77" s="17" t="str">
        <f>VLOOKUP($B77,G2.PL1!$C$10:$F$34,4,0)</f>
        <v>500mg</v>
      </c>
      <c r="F77" s="17" t="str">
        <f>VLOOKUP($B77,G2.PL1!$C$10:$AF$35,5,0)</f>
        <v>Uống</v>
      </c>
      <c r="G77" s="17" t="str">
        <f>VLOOKUP($B77,G2.PL1!$C$10:$AF$35,6,0)</f>
        <v>viên nén bao phim</v>
      </c>
      <c r="H77" s="17" t="str">
        <f>VLOOKUP($B77,G2.PL1!$C$10:$AF$35,7,0)</f>
        <v>hộp 2 vỉ x 10 viên</v>
      </c>
      <c r="I77" s="38" t="s">
        <v>13</v>
      </c>
      <c r="J77" s="17" t="str">
        <f>VLOOKUP($B77,G2.PL1!$C$10:$AF$35,9,0)</f>
        <v xml:space="preserve">36 tháng </v>
      </c>
      <c r="K77" s="17" t="str">
        <f>VLOOKUP($B77,G2.PL1!$C$10:$AF$35,10,0)</f>
        <v>VD-20549-14</v>
      </c>
      <c r="L77" s="17" t="str">
        <f>VLOOKUP($B77,G2.PL1!$C$10:$AF$35,11,0)</f>
        <v>Công ty Cổ phần Dược Hậu Giang - Chi nhánh nhà máy Dược phẩm DHG tại Hậu Giang</v>
      </c>
      <c r="M77" s="17" t="str">
        <f>VLOOKUP($B77,G2.PL1!$C$10:$AF$35,12,0)</f>
        <v>Việt Nam</v>
      </c>
      <c r="N77" s="17" t="str">
        <f>VLOOKUP($B77,G2.PL1!$C$10:$AF$35,13,0)</f>
        <v>Viên</v>
      </c>
      <c r="O77" s="39">
        <v>3900</v>
      </c>
      <c r="P77" s="39">
        <v>3900</v>
      </c>
      <c r="Q77" s="39">
        <v>3900</v>
      </c>
      <c r="R77" s="39">
        <v>3900</v>
      </c>
      <c r="S77" s="40">
        <v>15600</v>
      </c>
      <c r="T77" s="19">
        <f>VLOOKUP($B77,G2.PL1!$C$10:$AF$35,17,0)</f>
        <v>889</v>
      </c>
      <c r="U77" s="18">
        <f t="shared" si="1"/>
        <v>13868400</v>
      </c>
      <c r="V77" s="19" t="str">
        <f>VLOOKUP($B77,G2.PL1!$C$10:$AF$35,30,0)</f>
        <v>Công ty Cổ phần Dược Hậu Giang</v>
      </c>
      <c r="W77" s="17" t="s">
        <v>394</v>
      </c>
      <c r="X77" s="56" t="s">
        <v>312</v>
      </c>
      <c r="Y77" s="41" t="s">
        <v>395</v>
      </c>
      <c r="Z77" s="21"/>
      <c r="AA77" s="21" t="e">
        <f>VLOOKUP(W77,#REF!,2,0)</f>
        <v>#REF!</v>
      </c>
      <c r="AB77" s="21"/>
    </row>
    <row r="78" spans="1:28" s="10" customFormat="1" ht="48">
      <c r="A78" s="17">
        <v>2</v>
      </c>
      <c r="B78" s="17" t="s">
        <v>86</v>
      </c>
      <c r="C78" s="17" t="str">
        <f>VLOOKUP(B78,G2.PL1!$C$10:$D$34,2,0)</f>
        <v>Cefoxitin 1g</v>
      </c>
      <c r="D78" s="17" t="str">
        <f>VLOOKUP($B78,G2.PL1!$C$10:$E$34,3,0)</f>
        <v xml:space="preserve">Cefoxitin (dưới dạng Cefoxitin natri) </v>
      </c>
      <c r="E78" s="17" t="str">
        <f>VLOOKUP($B78,G2.PL1!$C$10:$F$34,4,0)</f>
        <v>1g</v>
      </c>
      <c r="F78" s="17" t="str">
        <f>VLOOKUP($B78,G2.PL1!$C$10:$AF$35,5,0)</f>
        <v>Tiêm</v>
      </c>
      <c r="G78" s="17" t="str">
        <f>VLOOKUP($B78,G2.PL1!$C$10:$AF$35,6,0)</f>
        <v>Thuốc bột pha tiêm</v>
      </c>
      <c r="H78" s="17" t="str">
        <f>VLOOKUP($B78,G2.PL1!$C$10:$AF$35,7,0)</f>
        <v>Hộp 10 lọ</v>
      </c>
      <c r="I78" s="17" t="s">
        <v>13</v>
      </c>
      <c r="J78" s="17" t="str">
        <f>VLOOKUP($B78,G2.PL1!$C$10:$AF$35,9,0)</f>
        <v>24 tháng</v>
      </c>
      <c r="K78" s="17" t="str">
        <f>VLOOKUP($B78,G2.PL1!$C$10:$AF$35,10,0)</f>
        <v>VD-26841-17</v>
      </c>
      <c r="L78" s="17" t="str">
        <f>VLOOKUP($B78,G2.PL1!$C$10:$AF$35,11,0)</f>
        <v>Chi nhánh 3- Công ty cổ phần dược phẩm Imexpharm tại Bình Dương</v>
      </c>
      <c r="M78" s="17" t="str">
        <f>VLOOKUP($B78,G2.PL1!$C$10:$AF$35,12,0)</f>
        <v>Việt Nam</v>
      </c>
      <c r="N78" s="17" t="str">
        <f>VLOOKUP($B78,G2.PL1!$C$10:$AF$35,13,0)</f>
        <v>Lọ</v>
      </c>
      <c r="O78" s="18">
        <v>480</v>
      </c>
      <c r="P78" s="18">
        <v>480</v>
      </c>
      <c r="Q78" s="18">
        <v>480</v>
      </c>
      <c r="R78" s="18">
        <v>480</v>
      </c>
      <c r="S78" s="18">
        <v>1920</v>
      </c>
      <c r="T78" s="19">
        <f>VLOOKUP($B78,G2.PL1!$C$10:$AF$35,17,0)</f>
        <v>54900</v>
      </c>
      <c r="U78" s="18">
        <f t="shared" si="1"/>
        <v>105408000</v>
      </c>
      <c r="V78" s="19" t="str">
        <f>VLOOKUP($B78,G2.PL1!$C$10:$AF$35,30,0)</f>
        <v>Công ty Cổ phần Dược phẩm Nam Hà</v>
      </c>
      <c r="W78" s="17" t="s">
        <v>392</v>
      </c>
      <c r="X78" s="20" t="s">
        <v>312</v>
      </c>
      <c r="Y78" s="17" t="s">
        <v>393</v>
      </c>
      <c r="Z78" s="21"/>
      <c r="AA78" s="21" t="e">
        <f>VLOOKUP(W78,#REF!,2,0)</f>
        <v>#REF!</v>
      </c>
      <c r="AB78" s="21"/>
    </row>
    <row r="79" spans="1:28" s="10" customFormat="1" ht="48">
      <c r="A79" s="17">
        <v>2</v>
      </c>
      <c r="B79" s="17" t="s">
        <v>86</v>
      </c>
      <c r="C79" s="17" t="str">
        <f>VLOOKUP(B79,G2.PL1!$C$10:$D$34,2,0)</f>
        <v>Cefoxitin 1g</v>
      </c>
      <c r="D79" s="17" t="str">
        <f>VLOOKUP($B79,G2.PL1!$C$10:$E$34,3,0)</f>
        <v xml:space="preserve">Cefoxitin (dưới dạng Cefoxitin natri) </v>
      </c>
      <c r="E79" s="17" t="str">
        <f>VLOOKUP($B79,G2.PL1!$C$10:$F$34,4,0)</f>
        <v>1g</v>
      </c>
      <c r="F79" s="17" t="str">
        <f>VLOOKUP($B79,G2.PL1!$C$10:$AF$35,5,0)</f>
        <v>Tiêm</v>
      </c>
      <c r="G79" s="17" t="str">
        <f>VLOOKUP($B79,G2.PL1!$C$10:$AF$35,6,0)</f>
        <v>Thuốc bột pha tiêm</v>
      </c>
      <c r="H79" s="17" t="str">
        <f>VLOOKUP($B79,G2.PL1!$C$10:$AF$35,7,0)</f>
        <v>Hộp 10 lọ</v>
      </c>
      <c r="I79" s="17" t="s">
        <v>13</v>
      </c>
      <c r="J79" s="17" t="str">
        <f>VLOOKUP($B79,G2.PL1!$C$10:$AF$35,9,0)</f>
        <v>24 tháng</v>
      </c>
      <c r="K79" s="17" t="str">
        <f>VLOOKUP($B79,G2.PL1!$C$10:$AF$35,10,0)</f>
        <v>VD-26841-17</v>
      </c>
      <c r="L79" s="17" t="str">
        <f>VLOOKUP($B79,G2.PL1!$C$10:$AF$35,11,0)</f>
        <v>Chi nhánh 3- Công ty cổ phần dược phẩm Imexpharm tại Bình Dương</v>
      </c>
      <c r="M79" s="17" t="str">
        <f>VLOOKUP($B79,G2.PL1!$C$10:$AF$35,12,0)</f>
        <v>Việt Nam</v>
      </c>
      <c r="N79" s="17" t="str">
        <f>VLOOKUP($B79,G2.PL1!$C$10:$AF$35,13,0)</f>
        <v>Lọ</v>
      </c>
      <c r="O79" s="18">
        <v>1872</v>
      </c>
      <c r="P79" s="18">
        <v>1872</v>
      </c>
      <c r="Q79" s="18">
        <v>1872</v>
      </c>
      <c r="R79" s="18">
        <v>1872</v>
      </c>
      <c r="S79" s="18">
        <v>7488</v>
      </c>
      <c r="T79" s="19">
        <f>VLOOKUP($B79,G2.PL1!$C$10:$AF$35,17,0)</f>
        <v>54900</v>
      </c>
      <c r="U79" s="18">
        <f t="shared" si="1"/>
        <v>411091200</v>
      </c>
      <c r="V79" s="19" t="str">
        <f>VLOOKUP($B79,G2.PL1!$C$10:$AF$35,30,0)</f>
        <v>Công ty Cổ phần Dược phẩm Nam Hà</v>
      </c>
      <c r="W79" s="17" t="s">
        <v>386</v>
      </c>
      <c r="X79" s="20" t="s">
        <v>312</v>
      </c>
      <c r="Y79" s="17" t="s">
        <v>387</v>
      </c>
      <c r="Z79" s="21"/>
      <c r="AA79" s="21" t="e">
        <f>VLOOKUP(W79,#REF!,2,0)</f>
        <v>#REF!</v>
      </c>
      <c r="AB79" s="21"/>
    </row>
    <row r="80" spans="1:28" s="10" customFormat="1" ht="60">
      <c r="A80" s="38">
        <v>9</v>
      </c>
      <c r="B80" s="38" t="s">
        <v>70</v>
      </c>
      <c r="C80" s="17" t="str">
        <f>VLOOKUP(B80,G2.PL1!$C$10:$D$34,2,0)</f>
        <v xml:space="preserve">Cifga </v>
      </c>
      <c r="D80" s="17" t="str">
        <f>VLOOKUP($B80,G2.PL1!$C$10:$E$34,3,0)</f>
        <v>Ciprofloxacin (dưới dạng Ciprofloxacin hydroclorid)</v>
      </c>
      <c r="E80" s="17" t="str">
        <f>VLOOKUP($B80,G2.PL1!$C$10:$F$34,4,0)</f>
        <v>500mg</v>
      </c>
      <c r="F80" s="17" t="str">
        <f>VLOOKUP($B80,G2.PL1!$C$10:$AF$35,5,0)</f>
        <v>Uống</v>
      </c>
      <c r="G80" s="17" t="str">
        <f>VLOOKUP($B80,G2.PL1!$C$10:$AF$35,6,0)</f>
        <v>viên nén bao phim</v>
      </c>
      <c r="H80" s="17" t="str">
        <f>VLOOKUP($B80,G2.PL1!$C$10:$AF$35,7,0)</f>
        <v>hộp 2 vỉ x 10 viên</v>
      </c>
      <c r="I80" s="38" t="s">
        <v>13</v>
      </c>
      <c r="J80" s="17" t="str">
        <f>VLOOKUP($B80,G2.PL1!$C$10:$AF$35,9,0)</f>
        <v xml:space="preserve">36 tháng </v>
      </c>
      <c r="K80" s="17" t="str">
        <f>VLOOKUP($B80,G2.PL1!$C$10:$AF$35,10,0)</f>
        <v>VD-20549-14</v>
      </c>
      <c r="L80" s="17" t="str">
        <f>VLOOKUP($B80,G2.PL1!$C$10:$AF$35,11,0)</f>
        <v>Công ty Cổ phần Dược Hậu Giang - Chi nhánh nhà máy Dược phẩm DHG tại Hậu Giang</v>
      </c>
      <c r="M80" s="17" t="str">
        <f>VLOOKUP($B80,G2.PL1!$C$10:$AF$35,12,0)</f>
        <v>Việt Nam</v>
      </c>
      <c r="N80" s="17" t="str">
        <f>VLOOKUP($B80,G2.PL1!$C$10:$AF$35,13,0)</f>
        <v>Viên</v>
      </c>
      <c r="O80" s="39">
        <v>3770</v>
      </c>
      <c r="P80" s="39">
        <v>3770</v>
      </c>
      <c r="Q80" s="39">
        <v>3770</v>
      </c>
      <c r="R80" s="39">
        <v>3770</v>
      </c>
      <c r="S80" s="40">
        <v>15080</v>
      </c>
      <c r="T80" s="19">
        <f>VLOOKUP($B80,G2.PL1!$C$10:$AF$35,17,0)</f>
        <v>889</v>
      </c>
      <c r="U80" s="18">
        <f t="shared" si="1"/>
        <v>13406120</v>
      </c>
      <c r="V80" s="19" t="str">
        <f>VLOOKUP($B80,G2.PL1!$C$10:$AF$35,30,0)</f>
        <v>Công ty Cổ phần Dược Hậu Giang</v>
      </c>
      <c r="W80" s="17" t="s">
        <v>386</v>
      </c>
      <c r="X80" s="56" t="s">
        <v>312</v>
      </c>
      <c r="Y80" s="41" t="s">
        <v>387</v>
      </c>
      <c r="Z80" s="21"/>
      <c r="AA80" s="21" t="e">
        <f>VLOOKUP(W80,#REF!,2,0)</f>
        <v>#REF!</v>
      </c>
      <c r="AB80" s="21"/>
    </row>
    <row r="81" spans="1:28" s="10" customFormat="1" ht="36">
      <c r="A81" s="17">
        <v>1</v>
      </c>
      <c r="B81" s="17" t="s">
        <v>6</v>
      </c>
      <c r="C81" s="17" t="str">
        <f>VLOOKUP(B81,G2.PL1!$C$10:$D$34,2,0)</f>
        <v>Cefoxitine Gerda 1G</v>
      </c>
      <c r="D81" s="17" t="str">
        <f>VLOOKUP($B81,G2.PL1!$C$10:$E$34,3,0)</f>
        <v>Cefoxitin  (dưới dạng Cefoxitin natri)</v>
      </c>
      <c r="E81" s="17" t="str">
        <f>VLOOKUP($B81,G2.PL1!$C$10:$F$34,4,0)</f>
        <v>1g</v>
      </c>
      <c r="F81" s="17" t="str">
        <f>VLOOKUP($B81,G2.PL1!$C$10:$AF$35,5,0)</f>
        <v>Tiêm</v>
      </c>
      <c r="G81" s="17" t="str">
        <f>VLOOKUP($B81,G2.PL1!$C$10:$AF$35,6,0)</f>
        <v>Bột pha dung dịch tiêm</v>
      </c>
      <c r="H81" s="17" t="str">
        <f>VLOOKUP($B81,G2.PL1!$C$10:$AF$35,7,0)</f>
        <v>Hộp 10 lọ</v>
      </c>
      <c r="I81" s="17" t="s">
        <v>3</v>
      </c>
      <c r="J81" s="17" t="str">
        <f>VLOOKUP($B81,G2.PL1!$C$10:$AF$35,9,0)</f>
        <v>24 tháng</v>
      </c>
      <c r="K81" s="17" t="str">
        <f>VLOOKUP($B81,G2.PL1!$C$10:$AF$35,10,0)</f>
        <v>VN-20445-17</v>
      </c>
      <c r="L81" s="17" t="str">
        <f>VLOOKUP($B81,G2.PL1!$C$10:$AF$35,11,0)</f>
        <v>LDP Laboratorios
 Torlan SA</v>
      </c>
      <c r="M81" s="17" t="str">
        <f>VLOOKUP($B81,G2.PL1!$C$10:$AF$35,12,0)</f>
        <v>Tây Ban Nha</v>
      </c>
      <c r="N81" s="17" t="str">
        <f>VLOOKUP($B81,G2.PL1!$C$10:$AF$35,13,0)</f>
        <v>Lọ</v>
      </c>
      <c r="O81" s="18">
        <v>2400</v>
      </c>
      <c r="P81" s="18">
        <v>2400</v>
      </c>
      <c r="Q81" s="18">
        <v>2400</v>
      </c>
      <c r="R81" s="18">
        <v>2400</v>
      </c>
      <c r="S81" s="18">
        <v>9600</v>
      </c>
      <c r="T81" s="19">
        <f>VLOOKUP($B81,G2.PL1!$C$10:$AF$35,17,0)</f>
        <v>123000</v>
      </c>
      <c r="U81" s="18">
        <f t="shared" si="1"/>
        <v>1180800000</v>
      </c>
      <c r="V81" s="19" t="str">
        <f>VLOOKUP($B81,G2.PL1!$C$10:$AF$35,30,0)</f>
        <v>Công ty Trách nhiệm hữu hạn Dược Phẩm Tự Đức</v>
      </c>
      <c r="W81" s="17" t="s">
        <v>328</v>
      </c>
      <c r="X81" s="20" t="s">
        <v>312</v>
      </c>
      <c r="Y81" s="17" t="s">
        <v>329</v>
      </c>
      <c r="Z81" s="21"/>
      <c r="AA81" s="21" t="e">
        <f>VLOOKUP(W81,#REF!,2,0)</f>
        <v>#REF!</v>
      </c>
      <c r="AB81" s="21"/>
    </row>
    <row r="82" spans="1:28" s="11" customFormat="1" ht="48">
      <c r="A82" s="17">
        <v>2</v>
      </c>
      <c r="B82" s="17" t="s">
        <v>86</v>
      </c>
      <c r="C82" s="17" t="str">
        <f>VLOOKUP(B82,G2.PL1!$C$10:$D$34,2,0)</f>
        <v>Cefoxitin 1g</v>
      </c>
      <c r="D82" s="17" t="str">
        <f>VLOOKUP($B82,G2.PL1!$C$10:$E$34,3,0)</f>
        <v xml:space="preserve">Cefoxitin (dưới dạng Cefoxitin natri) </v>
      </c>
      <c r="E82" s="17" t="str">
        <f>VLOOKUP($B82,G2.PL1!$C$10:$F$34,4,0)</f>
        <v>1g</v>
      </c>
      <c r="F82" s="17" t="str">
        <f>VLOOKUP($B82,G2.PL1!$C$10:$AF$35,5,0)</f>
        <v>Tiêm</v>
      </c>
      <c r="G82" s="17" t="str">
        <f>VLOOKUP($B82,G2.PL1!$C$10:$AF$35,6,0)</f>
        <v>Thuốc bột pha tiêm</v>
      </c>
      <c r="H82" s="17" t="str">
        <f>VLOOKUP($B82,G2.PL1!$C$10:$AF$35,7,0)</f>
        <v>Hộp 10 lọ</v>
      </c>
      <c r="I82" s="17" t="s">
        <v>13</v>
      </c>
      <c r="J82" s="17" t="str">
        <f>VLOOKUP($B82,G2.PL1!$C$10:$AF$35,9,0)</f>
        <v>24 tháng</v>
      </c>
      <c r="K82" s="17" t="str">
        <f>VLOOKUP($B82,G2.PL1!$C$10:$AF$35,10,0)</f>
        <v>VD-26841-17</v>
      </c>
      <c r="L82" s="17" t="str">
        <f>VLOOKUP($B82,G2.PL1!$C$10:$AF$35,11,0)</f>
        <v>Chi nhánh 3- Công ty cổ phần dược phẩm Imexpharm tại Bình Dương</v>
      </c>
      <c r="M82" s="17" t="str">
        <f>VLOOKUP($B82,G2.PL1!$C$10:$AF$35,12,0)</f>
        <v>Việt Nam</v>
      </c>
      <c r="N82" s="17" t="str">
        <f>VLOOKUP($B82,G2.PL1!$C$10:$AF$35,13,0)</f>
        <v>Lọ</v>
      </c>
      <c r="O82" s="18">
        <v>740</v>
      </c>
      <c r="P82" s="18">
        <v>740</v>
      </c>
      <c r="Q82" s="18">
        <v>740</v>
      </c>
      <c r="R82" s="18">
        <v>740</v>
      </c>
      <c r="S82" s="18">
        <v>2960</v>
      </c>
      <c r="T82" s="19">
        <f>VLOOKUP($B82,G2.PL1!$C$10:$AF$35,17,0)</f>
        <v>54900</v>
      </c>
      <c r="U82" s="18">
        <f t="shared" si="1"/>
        <v>162504000</v>
      </c>
      <c r="V82" s="19" t="str">
        <f>VLOOKUP($B82,G2.PL1!$C$10:$AF$35,30,0)</f>
        <v>Công ty Cổ phần Dược phẩm Nam Hà</v>
      </c>
      <c r="W82" s="17" t="s">
        <v>328</v>
      </c>
      <c r="X82" s="20" t="s">
        <v>333</v>
      </c>
      <c r="Y82" s="17" t="s">
        <v>329</v>
      </c>
      <c r="Z82" s="24"/>
      <c r="AA82" s="21" t="e">
        <f>VLOOKUP(W82,#REF!,2,0)</f>
        <v>#REF!</v>
      </c>
      <c r="AB82" s="24"/>
    </row>
    <row r="83" spans="1:28" s="10" customFormat="1" ht="60">
      <c r="A83" s="38">
        <v>9</v>
      </c>
      <c r="B83" s="38" t="s">
        <v>70</v>
      </c>
      <c r="C83" s="17" t="str">
        <f>VLOOKUP(B83,G2.PL1!$C$10:$D$34,2,0)</f>
        <v xml:space="preserve">Cifga </v>
      </c>
      <c r="D83" s="17" t="str">
        <f>VLOOKUP($B83,G2.PL1!$C$10:$E$34,3,0)</f>
        <v>Ciprofloxacin (dưới dạng Ciprofloxacin hydroclorid)</v>
      </c>
      <c r="E83" s="17" t="str">
        <f>VLOOKUP($B83,G2.PL1!$C$10:$F$34,4,0)</f>
        <v>500mg</v>
      </c>
      <c r="F83" s="17" t="str">
        <f>VLOOKUP($B83,G2.PL1!$C$10:$AF$35,5,0)</f>
        <v>Uống</v>
      </c>
      <c r="G83" s="17" t="str">
        <f>VLOOKUP($B83,G2.PL1!$C$10:$AF$35,6,0)</f>
        <v>viên nén bao phim</v>
      </c>
      <c r="H83" s="17" t="str">
        <f>VLOOKUP($B83,G2.PL1!$C$10:$AF$35,7,0)</f>
        <v>hộp 2 vỉ x 10 viên</v>
      </c>
      <c r="I83" s="38" t="s">
        <v>13</v>
      </c>
      <c r="J83" s="17" t="str">
        <f>VLOOKUP($B83,G2.PL1!$C$10:$AF$35,9,0)</f>
        <v xml:space="preserve">36 tháng </v>
      </c>
      <c r="K83" s="17" t="str">
        <f>VLOOKUP($B83,G2.PL1!$C$10:$AF$35,10,0)</f>
        <v>VD-20549-14</v>
      </c>
      <c r="L83" s="17" t="str">
        <f>VLOOKUP($B83,G2.PL1!$C$10:$AF$35,11,0)</f>
        <v>Công ty Cổ phần Dược Hậu Giang - Chi nhánh nhà máy Dược phẩm DHG tại Hậu Giang</v>
      </c>
      <c r="M83" s="17" t="str">
        <f>VLOOKUP($B83,G2.PL1!$C$10:$AF$35,12,0)</f>
        <v>Việt Nam</v>
      </c>
      <c r="N83" s="17" t="str">
        <f>VLOOKUP($B83,G2.PL1!$C$10:$AF$35,13,0)</f>
        <v>Viên</v>
      </c>
      <c r="O83" s="39">
        <v>10800</v>
      </c>
      <c r="P83" s="39">
        <v>10800</v>
      </c>
      <c r="Q83" s="39">
        <v>10800</v>
      </c>
      <c r="R83" s="39">
        <v>10800</v>
      </c>
      <c r="S83" s="40">
        <v>43200</v>
      </c>
      <c r="T83" s="19">
        <f>VLOOKUP($B83,G2.PL1!$C$10:$AF$35,17,0)</f>
        <v>889</v>
      </c>
      <c r="U83" s="18">
        <f t="shared" si="1"/>
        <v>38404800</v>
      </c>
      <c r="V83" s="19" t="str">
        <f>VLOOKUP($B83,G2.PL1!$C$10:$AF$35,30,0)</f>
        <v>Công ty Cổ phần Dược Hậu Giang</v>
      </c>
      <c r="W83" s="17" t="s">
        <v>328</v>
      </c>
      <c r="X83" s="56" t="s">
        <v>312</v>
      </c>
      <c r="Y83" s="41" t="s">
        <v>329</v>
      </c>
      <c r="Z83" s="21"/>
      <c r="AA83" s="21" t="e">
        <f>VLOOKUP(W83,#REF!,2,0)</f>
        <v>#REF!</v>
      </c>
      <c r="AB83" s="21"/>
    </row>
    <row r="84" spans="1:28" s="10" customFormat="1" ht="60">
      <c r="A84" s="38">
        <v>12</v>
      </c>
      <c r="B84" s="38" t="s">
        <v>54</v>
      </c>
      <c r="C84" s="17" t="str">
        <f>VLOOKUP(B84,G2.PL1!$C$10:$D$34,2,0)</f>
        <v>Raciper 20mg</v>
      </c>
      <c r="D84" s="17" t="str">
        <f>VLOOKUP($B84,G2.PL1!$C$10:$E$34,3,0)</f>
        <v xml:space="preserve">Esomeprazole (dưới dạng Esomeprazole magnesium vô định hình) </v>
      </c>
      <c r="E84" s="17" t="str">
        <f>VLOOKUP($B84,G2.PL1!$C$10:$F$34,4,0)</f>
        <v>20mg</v>
      </c>
      <c r="F84" s="17" t="str">
        <f>VLOOKUP($B84,G2.PL1!$C$10:$AF$35,5,0)</f>
        <v>Uống</v>
      </c>
      <c r="G84" s="17" t="str">
        <f>VLOOKUP($B84,G2.PL1!$C$10:$AF$35,6,0)</f>
        <v>Viên nén bao phim kháng acid dạ dày</v>
      </c>
      <c r="H84" s="17" t="str">
        <f>VLOOKUP($B84,G2.PL1!$C$10:$AF$35,7,0)</f>
        <v>Hộp 2 vỉ x 7 viên; Hộp 4 vỉ x 7 viên</v>
      </c>
      <c r="I84" s="38" t="s">
        <v>13</v>
      </c>
      <c r="J84" s="17" t="str">
        <f>VLOOKUP($B84,G2.PL1!$C$10:$AF$35,9,0)</f>
        <v>24 tháng</v>
      </c>
      <c r="K84" s="17" t="str">
        <f>VLOOKUP($B84,G2.PL1!$C$10:$AF$35,10,0)</f>
        <v>VN-16032-12</v>
      </c>
      <c r="L84" s="17" t="str">
        <f>VLOOKUP($B84,G2.PL1!$C$10:$AF$35,11,0)</f>
        <v>Sun Pharmaceutical Industries Limited</v>
      </c>
      <c r="M84" s="17" t="str">
        <f>VLOOKUP($B84,G2.PL1!$C$10:$AF$35,12,0)</f>
        <v>Ấn Độ</v>
      </c>
      <c r="N84" s="17" t="str">
        <f>VLOOKUP($B84,G2.PL1!$C$10:$AF$35,13,0)</f>
        <v>Viên</v>
      </c>
      <c r="O84" s="39">
        <v>9000</v>
      </c>
      <c r="P84" s="39">
        <v>9000</v>
      </c>
      <c r="Q84" s="39">
        <v>9000</v>
      </c>
      <c r="R84" s="39">
        <v>9000</v>
      </c>
      <c r="S84" s="40">
        <v>36000</v>
      </c>
      <c r="T84" s="19">
        <f>VLOOKUP($B84,G2.PL1!$C$10:$AF$35,17,0)</f>
        <v>950</v>
      </c>
      <c r="U84" s="18">
        <f t="shared" si="1"/>
        <v>34200000</v>
      </c>
      <c r="V84" s="19" t="str">
        <f>VLOOKUP($B84,G2.PL1!$C$10:$AF$35,30,0)</f>
        <v>Công ty Cổ phần Dược phẩm Thiết bị Y tế Hà Nội</v>
      </c>
      <c r="W84" s="17" t="s">
        <v>328</v>
      </c>
      <c r="X84" s="56" t="s">
        <v>312</v>
      </c>
      <c r="Y84" s="41" t="s">
        <v>329</v>
      </c>
      <c r="Z84" s="21"/>
      <c r="AA84" s="21" t="e">
        <f>VLOOKUP(W84,#REF!,2,0)</f>
        <v>#REF!</v>
      </c>
      <c r="AB84" s="21"/>
    </row>
    <row r="85" spans="1:28" s="10" customFormat="1" ht="60">
      <c r="A85" s="38">
        <v>13</v>
      </c>
      <c r="B85" s="38" t="s">
        <v>48</v>
      </c>
      <c r="C85" s="17" t="str">
        <f>VLOOKUP(B85,G2.PL1!$C$10:$D$34,2,0)</f>
        <v>Glumeform 500</v>
      </c>
      <c r="D85" s="17" t="str">
        <f>VLOOKUP($B85,G2.PL1!$C$10:$E$34,3,0)</f>
        <v xml:space="preserve">Metformin hydroclorid </v>
      </c>
      <c r="E85" s="17" t="str">
        <f>VLOOKUP($B85,G2.PL1!$C$10:$F$34,4,0)</f>
        <v>500mg</v>
      </c>
      <c r="F85" s="17" t="str">
        <f>VLOOKUP($B85,G2.PL1!$C$10:$AF$35,5,0)</f>
        <v>Uống</v>
      </c>
      <c r="G85" s="17" t="str">
        <f>VLOOKUP($B85,G2.PL1!$C$10:$AF$35,6,0)</f>
        <v>viên nén bao phim</v>
      </c>
      <c r="H85" s="17" t="str">
        <f>VLOOKUP($B85,G2.PL1!$C$10:$AF$35,7,0)</f>
        <v>hộp 10 vỉ x 10 viên</v>
      </c>
      <c r="I85" s="38" t="s">
        <v>13</v>
      </c>
      <c r="J85" s="17" t="str">
        <f>VLOOKUP($B85,G2.PL1!$C$10:$AF$35,9,0)</f>
        <v xml:space="preserve">36 tháng </v>
      </c>
      <c r="K85" s="17" t="str">
        <f>VLOOKUP($B85,G2.PL1!$C$10:$AF$35,10,0)</f>
        <v>VD-21779-14</v>
      </c>
      <c r="L85" s="17" t="str">
        <f>VLOOKUP($B85,G2.PL1!$C$10:$AF$35,11,0)</f>
        <v>Công ty Cổ phần Dược Hậu Giang - Chi nhánh nhà máy Dược phẩm DHG tại Hậu Giang</v>
      </c>
      <c r="M85" s="17" t="str">
        <f>VLOOKUP($B85,G2.PL1!$C$10:$AF$35,12,0)</f>
        <v>Việt Nam</v>
      </c>
      <c r="N85" s="17" t="str">
        <f>VLOOKUP($B85,G2.PL1!$C$10:$AF$35,13,0)</f>
        <v>Viên</v>
      </c>
      <c r="O85" s="39">
        <v>24000</v>
      </c>
      <c r="P85" s="39">
        <v>24000</v>
      </c>
      <c r="Q85" s="39">
        <v>24000</v>
      </c>
      <c r="R85" s="39">
        <v>24000</v>
      </c>
      <c r="S85" s="40">
        <v>96000</v>
      </c>
      <c r="T85" s="19">
        <f>VLOOKUP($B85,G2.PL1!$C$10:$AF$35,17,0)</f>
        <v>289</v>
      </c>
      <c r="U85" s="18">
        <f t="shared" si="1"/>
        <v>27744000</v>
      </c>
      <c r="V85" s="19" t="str">
        <f>VLOOKUP($B85,G2.PL1!$C$10:$AF$35,30,0)</f>
        <v>Công ty Cổ phần Dược Hậu Giang</v>
      </c>
      <c r="W85" s="17" t="s">
        <v>328</v>
      </c>
      <c r="X85" s="56" t="s">
        <v>312</v>
      </c>
      <c r="Y85" s="41" t="s">
        <v>329</v>
      </c>
      <c r="Z85" s="21"/>
      <c r="AA85" s="21" t="e">
        <f>VLOOKUP(W85,#REF!,2,0)</f>
        <v>#REF!</v>
      </c>
      <c r="AB85" s="21"/>
    </row>
    <row r="86" spans="1:28" s="10" customFormat="1" ht="36">
      <c r="A86" s="38">
        <v>14</v>
      </c>
      <c r="B86" s="38" t="s">
        <v>40</v>
      </c>
      <c r="C86" s="17" t="str">
        <f>VLOOKUP(B86,G2.PL1!$C$10:$D$34,2,0)</f>
        <v>OCID</v>
      </c>
      <c r="D86" s="17" t="str">
        <f>VLOOKUP($B86,G2.PL1!$C$10:$E$34,3,0)</f>
        <v>Omeprazole (dạng hạt bao tan trong ruột)</v>
      </c>
      <c r="E86" s="17" t="str">
        <f>VLOOKUP($B86,G2.PL1!$C$10:$F$34,4,0)</f>
        <v>20mg</v>
      </c>
      <c r="F86" s="17" t="str">
        <f>VLOOKUP($B86,G2.PL1!$C$10:$AF$35,5,0)</f>
        <v>Uống</v>
      </c>
      <c r="G86" s="17" t="str">
        <f>VLOOKUP($B86,G2.PL1!$C$10:$AF$35,6,0)</f>
        <v>Viên nang cứng</v>
      </c>
      <c r="H86" s="17" t="str">
        <f>VLOOKUP($B86,G2.PL1!$C$10:$AF$35,7,0)</f>
        <v>Hộp 10 vỉ x 10 viên</v>
      </c>
      <c r="I86" s="38" t="s">
        <v>13</v>
      </c>
      <c r="J86" s="17" t="str">
        <f>VLOOKUP($B86,G2.PL1!$C$10:$AF$35,9,0)</f>
        <v>36 tháng</v>
      </c>
      <c r="K86" s="17" t="str">
        <f>VLOOKUP($B86,G2.PL1!$C$10:$AF$35,10,0)</f>
        <v>VN-10166-10</v>
      </c>
      <c r="L86" s="17" t="str">
        <f>VLOOKUP($B86,G2.PL1!$C$10:$AF$35,11,0)</f>
        <v>Cadila Healthcare Ltd.</v>
      </c>
      <c r="M86" s="17" t="str">
        <f>VLOOKUP($B86,G2.PL1!$C$10:$AF$35,12,0)</f>
        <v>Ấn Độ</v>
      </c>
      <c r="N86" s="17" t="str">
        <f>VLOOKUP($B86,G2.PL1!$C$10:$AF$35,13,0)</f>
        <v>Viên</v>
      </c>
      <c r="O86" s="39">
        <v>27000</v>
      </c>
      <c r="P86" s="39">
        <v>27000</v>
      </c>
      <c r="Q86" s="39">
        <v>27000</v>
      </c>
      <c r="R86" s="39">
        <v>27000</v>
      </c>
      <c r="S86" s="40">
        <v>108000</v>
      </c>
      <c r="T86" s="19">
        <f>VLOOKUP($B86,G2.PL1!$C$10:$AF$35,17,0)</f>
        <v>215</v>
      </c>
      <c r="U86" s="18">
        <f t="shared" si="1"/>
        <v>23220000</v>
      </c>
      <c r="V86" s="19" t="str">
        <f>VLOOKUP($B86,G2.PL1!$C$10:$AF$35,30,0)</f>
        <v>Công ty Cổ phần Dược phẩm Thiết bị Y tế Hà Nội</v>
      </c>
      <c r="W86" s="17" t="s">
        <v>328</v>
      </c>
      <c r="X86" s="56" t="s">
        <v>312</v>
      </c>
      <c r="Y86" s="41" t="s">
        <v>329</v>
      </c>
      <c r="Z86" s="21"/>
      <c r="AA86" s="21" t="e">
        <f>VLOOKUP(W86,#REF!,2,0)</f>
        <v>#REF!</v>
      </c>
      <c r="AB86" s="21"/>
    </row>
    <row r="87" spans="1:28" s="10" customFormat="1" ht="36">
      <c r="A87" s="38">
        <v>14</v>
      </c>
      <c r="B87" s="38" t="s">
        <v>40</v>
      </c>
      <c r="C87" s="17" t="str">
        <f>VLOOKUP(B87,G2.PL1!$C$10:$D$34,2,0)</f>
        <v>OCID</v>
      </c>
      <c r="D87" s="17" t="str">
        <f>VLOOKUP($B87,G2.PL1!$C$10:$E$34,3,0)</f>
        <v>Omeprazole (dạng hạt bao tan trong ruột)</v>
      </c>
      <c r="E87" s="17" t="str">
        <f>VLOOKUP($B87,G2.PL1!$C$10:$F$34,4,0)</f>
        <v>20mg</v>
      </c>
      <c r="F87" s="17" t="str">
        <f>VLOOKUP($B87,G2.PL1!$C$10:$AF$35,5,0)</f>
        <v>Uống</v>
      </c>
      <c r="G87" s="17" t="str">
        <f>VLOOKUP($B87,G2.PL1!$C$10:$AF$35,6,0)</f>
        <v>Viên nang cứng</v>
      </c>
      <c r="H87" s="17" t="str">
        <f>VLOOKUP($B87,G2.PL1!$C$10:$AF$35,7,0)</f>
        <v>Hộp 10 vỉ x 10 viên</v>
      </c>
      <c r="I87" s="38" t="s">
        <v>13</v>
      </c>
      <c r="J87" s="17" t="str">
        <f>VLOOKUP($B87,G2.PL1!$C$10:$AF$35,9,0)</f>
        <v>36 tháng</v>
      </c>
      <c r="K87" s="17" t="str">
        <f>VLOOKUP($B87,G2.PL1!$C$10:$AF$35,10,0)</f>
        <v>VN-10166-10</v>
      </c>
      <c r="L87" s="17" t="str">
        <f>VLOOKUP($B87,G2.PL1!$C$10:$AF$35,11,0)</f>
        <v>Cadila Healthcare Ltd.</v>
      </c>
      <c r="M87" s="17" t="str">
        <f>VLOOKUP($B87,G2.PL1!$C$10:$AF$35,12,0)</f>
        <v>Ấn Độ</v>
      </c>
      <c r="N87" s="17" t="str">
        <f>VLOOKUP($B87,G2.PL1!$C$10:$AF$35,13,0)</f>
        <v>Viên</v>
      </c>
      <c r="O87" s="39">
        <v>2800</v>
      </c>
      <c r="P87" s="39">
        <v>2900</v>
      </c>
      <c r="Q87" s="39">
        <v>2300</v>
      </c>
      <c r="R87" s="39">
        <v>4800</v>
      </c>
      <c r="S87" s="40">
        <v>12800</v>
      </c>
      <c r="T87" s="19">
        <f>VLOOKUP($B87,G2.PL1!$C$10:$AF$35,17,0)</f>
        <v>215</v>
      </c>
      <c r="U87" s="18">
        <f t="shared" si="1"/>
        <v>2752000</v>
      </c>
      <c r="V87" s="19" t="str">
        <f>VLOOKUP($B87,G2.PL1!$C$10:$AF$35,30,0)</f>
        <v>Công ty Cổ phần Dược phẩm Thiết bị Y tế Hà Nội</v>
      </c>
      <c r="W87" s="17" t="s">
        <v>411</v>
      </c>
      <c r="X87" s="56" t="s">
        <v>312</v>
      </c>
      <c r="Y87" s="41" t="s">
        <v>412</v>
      </c>
      <c r="Z87" s="21"/>
      <c r="AA87" s="21" t="e">
        <f>VLOOKUP(W87,#REF!,2,0)</f>
        <v>#REF!</v>
      </c>
      <c r="AB87" s="21"/>
    </row>
    <row r="88" spans="1:28" s="10" customFormat="1" ht="36">
      <c r="A88" s="17">
        <v>1</v>
      </c>
      <c r="B88" s="17" t="s">
        <v>6</v>
      </c>
      <c r="C88" s="17" t="str">
        <f>VLOOKUP(B88,G2.PL1!$C$10:$D$34,2,0)</f>
        <v>Cefoxitine Gerda 1G</v>
      </c>
      <c r="D88" s="17" t="str">
        <f>VLOOKUP($B88,G2.PL1!$C$10:$E$34,3,0)</f>
        <v>Cefoxitin  (dưới dạng Cefoxitin natri)</v>
      </c>
      <c r="E88" s="17" t="str">
        <f>VLOOKUP($B88,G2.PL1!$C$10:$F$34,4,0)</f>
        <v>1g</v>
      </c>
      <c r="F88" s="17" t="str">
        <f>VLOOKUP($B88,G2.PL1!$C$10:$AF$35,5,0)</f>
        <v>Tiêm</v>
      </c>
      <c r="G88" s="17" t="str">
        <f>VLOOKUP($B88,G2.PL1!$C$10:$AF$35,6,0)</f>
        <v>Bột pha dung dịch tiêm</v>
      </c>
      <c r="H88" s="17" t="str">
        <f>VLOOKUP($B88,G2.PL1!$C$10:$AF$35,7,0)</f>
        <v>Hộp 10 lọ</v>
      </c>
      <c r="I88" s="17" t="s">
        <v>3</v>
      </c>
      <c r="J88" s="17" t="str">
        <f>VLOOKUP($B88,G2.PL1!$C$10:$AF$35,9,0)</f>
        <v>24 tháng</v>
      </c>
      <c r="K88" s="17" t="str">
        <f>VLOOKUP($B88,G2.PL1!$C$10:$AF$35,10,0)</f>
        <v>VN-20445-17</v>
      </c>
      <c r="L88" s="17" t="str">
        <f>VLOOKUP($B88,G2.PL1!$C$10:$AF$35,11,0)</f>
        <v>LDP Laboratorios
 Torlan SA</v>
      </c>
      <c r="M88" s="17" t="str">
        <f>VLOOKUP($B88,G2.PL1!$C$10:$AF$35,12,0)</f>
        <v>Tây Ban Nha</v>
      </c>
      <c r="N88" s="17" t="str">
        <f>VLOOKUP($B88,G2.PL1!$C$10:$AF$35,13,0)</f>
        <v>Lọ</v>
      </c>
      <c r="O88" s="18">
        <v>1560</v>
      </c>
      <c r="P88" s="18">
        <v>1560</v>
      </c>
      <c r="Q88" s="18">
        <v>1560</v>
      </c>
      <c r="R88" s="18">
        <v>1560</v>
      </c>
      <c r="S88" s="18">
        <v>6240</v>
      </c>
      <c r="T88" s="19">
        <f>VLOOKUP($B88,G2.PL1!$C$10:$AF$35,17,0)</f>
        <v>123000</v>
      </c>
      <c r="U88" s="18">
        <f t="shared" si="1"/>
        <v>767520000</v>
      </c>
      <c r="V88" s="19" t="str">
        <f>VLOOKUP($B88,G2.PL1!$C$10:$AF$35,30,0)</f>
        <v>Công ty Trách nhiệm hữu hạn Dược Phẩm Tự Đức</v>
      </c>
      <c r="W88" s="17" t="s">
        <v>330</v>
      </c>
      <c r="X88" s="20" t="s">
        <v>312</v>
      </c>
      <c r="Y88" s="17" t="s">
        <v>331</v>
      </c>
      <c r="Z88" s="21"/>
      <c r="AA88" s="21" t="e">
        <f>VLOOKUP(W88,#REF!,2,0)</f>
        <v>#REF!</v>
      </c>
      <c r="AB88" s="21"/>
    </row>
    <row r="89" spans="1:28" s="10" customFormat="1" ht="60">
      <c r="A89" s="38">
        <v>9</v>
      </c>
      <c r="B89" s="38" t="s">
        <v>70</v>
      </c>
      <c r="C89" s="17" t="str">
        <f>VLOOKUP(B89,G2.PL1!$C$10:$D$34,2,0)</f>
        <v xml:space="preserve">Cifga </v>
      </c>
      <c r="D89" s="17" t="str">
        <f>VLOOKUP($B89,G2.PL1!$C$10:$E$34,3,0)</f>
        <v>Ciprofloxacin (dưới dạng Ciprofloxacin hydroclorid)</v>
      </c>
      <c r="E89" s="17" t="str">
        <f>VLOOKUP($B89,G2.PL1!$C$10:$F$34,4,0)</f>
        <v>500mg</v>
      </c>
      <c r="F89" s="17" t="str">
        <f>VLOOKUP($B89,G2.PL1!$C$10:$AF$35,5,0)</f>
        <v>Uống</v>
      </c>
      <c r="G89" s="17" t="str">
        <f>VLOOKUP($B89,G2.PL1!$C$10:$AF$35,6,0)</f>
        <v>viên nén bao phim</v>
      </c>
      <c r="H89" s="17" t="str">
        <f>VLOOKUP($B89,G2.PL1!$C$10:$AF$35,7,0)</f>
        <v>hộp 2 vỉ x 10 viên</v>
      </c>
      <c r="I89" s="38" t="s">
        <v>13</v>
      </c>
      <c r="J89" s="17" t="str">
        <f>VLOOKUP($B89,G2.PL1!$C$10:$AF$35,9,0)</f>
        <v xml:space="preserve">36 tháng </v>
      </c>
      <c r="K89" s="17" t="str">
        <f>VLOOKUP($B89,G2.PL1!$C$10:$AF$35,10,0)</f>
        <v>VD-20549-14</v>
      </c>
      <c r="L89" s="17" t="str">
        <f>VLOOKUP($B89,G2.PL1!$C$10:$AF$35,11,0)</f>
        <v>Công ty Cổ phần Dược Hậu Giang - Chi nhánh nhà máy Dược phẩm DHG tại Hậu Giang</v>
      </c>
      <c r="M89" s="17" t="str">
        <f>VLOOKUP($B89,G2.PL1!$C$10:$AF$35,12,0)</f>
        <v>Việt Nam</v>
      </c>
      <c r="N89" s="17" t="str">
        <f>VLOOKUP($B89,G2.PL1!$C$10:$AF$35,13,0)</f>
        <v>Viên</v>
      </c>
      <c r="O89" s="39">
        <v>3000</v>
      </c>
      <c r="P89" s="39">
        <v>3000</v>
      </c>
      <c r="Q89" s="39">
        <v>3000</v>
      </c>
      <c r="R89" s="39">
        <v>3000</v>
      </c>
      <c r="S89" s="40">
        <v>12000</v>
      </c>
      <c r="T89" s="19">
        <f>VLOOKUP($B89,G2.PL1!$C$10:$AF$35,17,0)</f>
        <v>889</v>
      </c>
      <c r="U89" s="18">
        <f t="shared" si="1"/>
        <v>10668000</v>
      </c>
      <c r="V89" s="19" t="str">
        <f>VLOOKUP($B89,G2.PL1!$C$10:$AF$35,30,0)</f>
        <v>Công ty Cổ phần Dược Hậu Giang</v>
      </c>
      <c r="W89" s="17" t="s">
        <v>330</v>
      </c>
      <c r="X89" s="56" t="s">
        <v>312</v>
      </c>
      <c r="Y89" s="41" t="s">
        <v>331</v>
      </c>
      <c r="Z89" s="21"/>
      <c r="AA89" s="21" t="e">
        <f>VLOOKUP(W89,#REF!,2,0)</f>
        <v>#REF!</v>
      </c>
      <c r="AB89" s="21"/>
    </row>
    <row r="90" spans="1:28" s="10" customFormat="1" ht="60">
      <c r="A90" s="38">
        <v>12</v>
      </c>
      <c r="B90" s="38" t="s">
        <v>54</v>
      </c>
      <c r="C90" s="17" t="str">
        <f>VLOOKUP(B90,G2.PL1!$C$10:$D$34,2,0)</f>
        <v>Raciper 20mg</v>
      </c>
      <c r="D90" s="17" t="str">
        <f>VLOOKUP($B90,G2.PL1!$C$10:$E$34,3,0)</f>
        <v xml:space="preserve">Esomeprazole (dưới dạng Esomeprazole magnesium vô định hình) </v>
      </c>
      <c r="E90" s="17" t="str">
        <f>VLOOKUP($B90,G2.PL1!$C$10:$F$34,4,0)</f>
        <v>20mg</v>
      </c>
      <c r="F90" s="17" t="str">
        <f>VLOOKUP($B90,G2.PL1!$C$10:$AF$35,5,0)</f>
        <v>Uống</v>
      </c>
      <c r="G90" s="17" t="str">
        <f>VLOOKUP($B90,G2.PL1!$C$10:$AF$35,6,0)</f>
        <v>Viên nén bao phim kháng acid dạ dày</v>
      </c>
      <c r="H90" s="17" t="str">
        <f>VLOOKUP($B90,G2.PL1!$C$10:$AF$35,7,0)</f>
        <v>Hộp 2 vỉ x 7 viên; Hộp 4 vỉ x 7 viên</v>
      </c>
      <c r="I90" s="38" t="s">
        <v>13</v>
      </c>
      <c r="J90" s="17" t="str">
        <f>VLOOKUP($B90,G2.PL1!$C$10:$AF$35,9,0)</f>
        <v>24 tháng</v>
      </c>
      <c r="K90" s="17" t="str">
        <f>VLOOKUP($B90,G2.PL1!$C$10:$AF$35,10,0)</f>
        <v>VN-16032-12</v>
      </c>
      <c r="L90" s="17" t="str">
        <f>VLOOKUP($B90,G2.PL1!$C$10:$AF$35,11,0)</f>
        <v>Sun Pharmaceutical Industries Limited</v>
      </c>
      <c r="M90" s="17" t="str">
        <f>VLOOKUP($B90,G2.PL1!$C$10:$AF$35,12,0)</f>
        <v>Ấn Độ</v>
      </c>
      <c r="N90" s="17" t="str">
        <f>VLOOKUP($B90,G2.PL1!$C$10:$AF$35,13,0)</f>
        <v>Viên</v>
      </c>
      <c r="O90" s="39">
        <v>12000</v>
      </c>
      <c r="P90" s="39">
        <v>12000</v>
      </c>
      <c r="Q90" s="39">
        <v>12000</v>
      </c>
      <c r="R90" s="39">
        <v>12000</v>
      </c>
      <c r="S90" s="40">
        <v>48000</v>
      </c>
      <c r="T90" s="19">
        <f>VLOOKUP($B90,G2.PL1!$C$10:$AF$35,17,0)</f>
        <v>950</v>
      </c>
      <c r="U90" s="18">
        <f t="shared" si="1"/>
        <v>45600000</v>
      </c>
      <c r="V90" s="19" t="str">
        <f>VLOOKUP($B90,G2.PL1!$C$10:$AF$35,30,0)</f>
        <v>Công ty Cổ phần Dược phẩm Thiết bị Y tế Hà Nội</v>
      </c>
      <c r="W90" s="17" t="s">
        <v>330</v>
      </c>
      <c r="X90" s="56" t="s">
        <v>312</v>
      </c>
      <c r="Y90" s="41" t="s">
        <v>331</v>
      </c>
      <c r="Z90" s="21"/>
      <c r="AA90" s="21" t="e">
        <f>VLOOKUP(W90,#REF!,2,0)</f>
        <v>#REF!</v>
      </c>
      <c r="AB90" s="21"/>
    </row>
    <row r="91" spans="1:28" s="10" customFormat="1" ht="36">
      <c r="A91" s="17">
        <v>1</v>
      </c>
      <c r="B91" s="17" t="s">
        <v>6</v>
      </c>
      <c r="C91" s="17" t="str">
        <f>VLOOKUP(B91,G2.PL1!$C$10:$D$34,2,0)</f>
        <v>Cefoxitine Gerda 1G</v>
      </c>
      <c r="D91" s="17" t="str">
        <f>VLOOKUP($B91,G2.PL1!$C$10:$E$34,3,0)</f>
        <v>Cefoxitin  (dưới dạng Cefoxitin natri)</v>
      </c>
      <c r="E91" s="17" t="str">
        <f>VLOOKUP($B91,G2.PL1!$C$10:$F$34,4,0)</f>
        <v>1g</v>
      </c>
      <c r="F91" s="17" t="str">
        <f>VLOOKUP($B91,G2.PL1!$C$10:$AF$35,5,0)</f>
        <v>Tiêm</v>
      </c>
      <c r="G91" s="17" t="str">
        <f>VLOOKUP($B91,G2.PL1!$C$10:$AF$35,6,0)</f>
        <v>Bột pha dung dịch tiêm</v>
      </c>
      <c r="H91" s="17" t="str">
        <f>VLOOKUP($B91,G2.PL1!$C$10:$AF$35,7,0)</f>
        <v>Hộp 10 lọ</v>
      </c>
      <c r="I91" s="17" t="s">
        <v>3</v>
      </c>
      <c r="J91" s="17" t="str">
        <f>VLOOKUP($B91,G2.PL1!$C$10:$AF$35,9,0)</f>
        <v>24 tháng</v>
      </c>
      <c r="K91" s="17" t="str">
        <f>VLOOKUP($B91,G2.PL1!$C$10:$AF$35,10,0)</f>
        <v>VN-20445-17</v>
      </c>
      <c r="L91" s="17" t="str">
        <f>VLOOKUP($B91,G2.PL1!$C$10:$AF$35,11,0)</f>
        <v>LDP Laboratorios
 Torlan SA</v>
      </c>
      <c r="M91" s="17" t="str">
        <f>VLOOKUP($B91,G2.PL1!$C$10:$AF$35,12,0)</f>
        <v>Tây Ban Nha</v>
      </c>
      <c r="N91" s="17" t="str">
        <f>VLOOKUP($B91,G2.PL1!$C$10:$AF$35,13,0)</f>
        <v>Lọ</v>
      </c>
      <c r="O91" s="18">
        <v>468</v>
      </c>
      <c r="P91" s="18">
        <v>468</v>
      </c>
      <c r="Q91" s="18">
        <v>468</v>
      </c>
      <c r="R91" s="18">
        <v>468</v>
      </c>
      <c r="S91" s="18">
        <v>1872</v>
      </c>
      <c r="T91" s="19">
        <f>VLOOKUP($B91,G2.PL1!$C$10:$AF$35,17,0)</f>
        <v>123000</v>
      </c>
      <c r="U91" s="18">
        <f t="shared" si="1"/>
        <v>230256000</v>
      </c>
      <c r="V91" s="19" t="str">
        <f>VLOOKUP($B91,G2.PL1!$C$10:$AF$35,30,0)</f>
        <v>Công ty Trách nhiệm hữu hạn Dược Phẩm Tự Đức</v>
      </c>
      <c r="W91" s="17" t="s">
        <v>320</v>
      </c>
      <c r="X91" s="20" t="s">
        <v>312</v>
      </c>
      <c r="Y91" s="17" t="s">
        <v>321</v>
      </c>
      <c r="Z91" s="21"/>
      <c r="AA91" s="21" t="e">
        <f>VLOOKUP(W91,#REF!,2,0)</f>
        <v>#REF!</v>
      </c>
      <c r="AB91" s="21"/>
    </row>
    <row r="92" spans="1:28" s="10" customFormat="1" ht="60">
      <c r="A92" s="38">
        <v>9</v>
      </c>
      <c r="B92" s="38" t="s">
        <v>70</v>
      </c>
      <c r="C92" s="17" t="str">
        <f>VLOOKUP(B92,G2.PL1!$C$10:$D$34,2,0)</f>
        <v xml:space="preserve">Cifga </v>
      </c>
      <c r="D92" s="17" t="str">
        <f>VLOOKUP($B92,G2.PL1!$C$10:$E$34,3,0)</f>
        <v>Ciprofloxacin (dưới dạng Ciprofloxacin hydroclorid)</v>
      </c>
      <c r="E92" s="17" t="str">
        <f>VLOOKUP($B92,G2.PL1!$C$10:$F$34,4,0)</f>
        <v>500mg</v>
      </c>
      <c r="F92" s="17" t="str">
        <f>VLOOKUP($B92,G2.PL1!$C$10:$AF$35,5,0)</f>
        <v>Uống</v>
      </c>
      <c r="G92" s="17" t="str">
        <f>VLOOKUP($B92,G2.PL1!$C$10:$AF$35,6,0)</f>
        <v>viên nén bao phim</v>
      </c>
      <c r="H92" s="17" t="str">
        <f>VLOOKUP($B92,G2.PL1!$C$10:$AF$35,7,0)</f>
        <v>hộp 2 vỉ x 10 viên</v>
      </c>
      <c r="I92" s="38" t="s">
        <v>13</v>
      </c>
      <c r="J92" s="17" t="str">
        <f>VLOOKUP($B92,G2.PL1!$C$10:$AF$35,9,0)</f>
        <v xml:space="preserve">36 tháng </v>
      </c>
      <c r="K92" s="17" t="str">
        <f>VLOOKUP($B92,G2.PL1!$C$10:$AF$35,10,0)</f>
        <v>VD-20549-14</v>
      </c>
      <c r="L92" s="17" t="str">
        <f>VLOOKUP($B92,G2.PL1!$C$10:$AF$35,11,0)</f>
        <v>Công ty Cổ phần Dược Hậu Giang - Chi nhánh nhà máy Dược phẩm DHG tại Hậu Giang</v>
      </c>
      <c r="M92" s="17" t="str">
        <f>VLOOKUP($B92,G2.PL1!$C$10:$AF$35,12,0)</f>
        <v>Việt Nam</v>
      </c>
      <c r="N92" s="17" t="str">
        <f>VLOOKUP($B92,G2.PL1!$C$10:$AF$35,13,0)</f>
        <v>Viên</v>
      </c>
      <c r="O92" s="39">
        <v>11700</v>
      </c>
      <c r="P92" s="39">
        <v>11700</v>
      </c>
      <c r="Q92" s="39">
        <v>11700</v>
      </c>
      <c r="R92" s="39">
        <v>11700</v>
      </c>
      <c r="S92" s="40">
        <v>46800</v>
      </c>
      <c r="T92" s="19">
        <f>VLOOKUP($B92,G2.PL1!$C$10:$AF$35,17,0)</f>
        <v>889</v>
      </c>
      <c r="U92" s="18">
        <f t="shared" si="1"/>
        <v>41605200</v>
      </c>
      <c r="V92" s="19" t="str">
        <f>VLOOKUP($B92,G2.PL1!$C$10:$AF$35,30,0)</f>
        <v>Công ty Cổ phần Dược Hậu Giang</v>
      </c>
      <c r="W92" s="17" t="s">
        <v>320</v>
      </c>
      <c r="X92" s="56" t="s">
        <v>312</v>
      </c>
      <c r="Y92" s="41" t="s">
        <v>321</v>
      </c>
      <c r="Z92" s="21"/>
      <c r="AA92" s="21" t="e">
        <f>VLOOKUP(W92,#REF!,2,0)</f>
        <v>#REF!</v>
      </c>
      <c r="AB92" s="21"/>
    </row>
    <row r="93" spans="1:28" s="13" customFormat="1" ht="60">
      <c r="A93" s="38">
        <v>12</v>
      </c>
      <c r="B93" s="38" t="s">
        <v>54</v>
      </c>
      <c r="C93" s="17" t="str">
        <f>VLOOKUP(B93,G2.PL1!$C$10:$D$34,2,0)</f>
        <v>Raciper 20mg</v>
      </c>
      <c r="D93" s="17" t="str">
        <f>VLOOKUP($B93,G2.PL1!$C$10:$E$34,3,0)</f>
        <v xml:space="preserve">Esomeprazole (dưới dạng Esomeprazole magnesium vô định hình) </v>
      </c>
      <c r="E93" s="17" t="str">
        <f>VLOOKUP($B93,G2.PL1!$C$10:$F$34,4,0)</f>
        <v>20mg</v>
      </c>
      <c r="F93" s="17" t="str">
        <f>VLOOKUP($B93,G2.PL1!$C$10:$AF$35,5,0)</f>
        <v>Uống</v>
      </c>
      <c r="G93" s="17" t="str">
        <f>VLOOKUP($B93,G2.PL1!$C$10:$AF$35,6,0)</f>
        <v>Viên nén bao phim kháng acid dạ dày</v>
      </c>
      <c r="H93" s="17" t="str">
        <f>VLOOKUP($B93,G2.PL1!$C$10:$AF$35,7,0)</f>
        <v>Hộp 2 vỉ x 7 viên; Hộp 4 vỉ x 7 viên</v>
      </c>
      <c r="I93" s="38" t="s">
        <v>13</v>
      </c>
      <c r="J93" s="17" t="str">
        <f>VLOOKUP($B93,G2.PL1!$C$10:$AF$35,9,0)</f>
        <v>24 tháng</v>
      </c>
      <c r="K93" s="17" t="str">
        <f>VLOOKUP($B93,G2.PL1!$C$10:$AF$35,10,0)</f>
        <v>VN-16032-12</v>
      </c>
      <c r="L93" s="17" t="str">
        <f>VLOOKUP($B93,G2.PL1!$C$10:$AF$35,11,0)</f>
        <v>Sun Pharmaceutical Industries Limited</v>
      </c>
      <c r="M93" s="17" t="str">
        <f>VLOOKUP($B93,G2.PL1!$C$10:$AF$35,12,0)</f>
        <v>Ấn Độ</v>
      </c>
      <c r="N93" s="17" t="str">
        <f>VLOOKUP($B93,G2.PL1!$C$10:$AF$35,13,0)</f>
        <v>Viên</v>
      </c>
      <c r="O93" s="39">
        <v>3250</v>
      </c>
      <c r="P93" s="39">
        <v>3250</v>
      </c>
      <c r="Q93" s="39">
        <v>3250</v>
      </c>
      <c r="R93" s="39">
        <v>3250</v>
      </c>
      <c r="S93" s="40">
        <v>13000</v>
      </c>
      <c r="T93" s="19">
        <f>VLOOKUP($B93,G2.PL1!$C$10:$AF$35,17,0)</f>
        <v>950</v>
      </c>
      <c r="U93" s="18">
        <f t="shared" si="1"/>
        <v>12350000</v>
      </c>
      <c r="V93" s="19" t="str">
        <f>VLOOKUP($B93,G2.PL1!$C$10:$AF$35,30,0)</f>
        <v>Công ty Cổ phần Dược phẩm Thiết bị Y tế Hà Nội</v>
      </c>
      <c r="W93" s="17" t="s">
        <v>320</v>
      </c>
      <c r="X93" s="56" t="s">
        <v>312</v>
      </c>
      <c r="Y93" s="41" t="s">
        <v>321</v>
      </c>
      <c r="Z93" s="28"/>
      <c r="AA93" s="21" t="e">
        <f>VLOOKUP(W93,#REF!,2,0)</f>
        <v>#REF!</v>
      </c>
      <c r="AB93" s="37"/>
    </row>
    <row r="94" spans="1:28" s="10" customFormat="1" ht="60">
      <c r="A94" s="38">
        <v>13</v>
      </c>
      <c r="B94" s="38" t="s">
        <v>48</v>
      </c>
      <c r="C94" s="17" t="str">
        <f>VLOOKUP(B94,G2.PL1!$C$10:$D$34,2,0)</f>
        <v>Glumeform 500</v>
      </c>
      <c r="D94" s="17" t="str">
        <f>VLOOKUP($B94,G2.PL1!$C$10:$E$34,3,0)</f>
        <v xml:space="preserve">Metformin hydroclorid </v>
      </c>
      <c r="E94" s="17" t="str">
        <f>VLOOKUP($B94,G2.PL1!$C$10:$F$34,4,0)</f>
        <v>500mg</v>
      </c>
      <c r="F94" s="17" t="str">
        <f>VLOOKUP($B94,G2.PL1!$C$10:$AF$35,5,0)</f>
        <v>Uống</v>
      </c>
      <c r="G94" s="17" t="str">
        <f>VLOOKUP($B94,G2.PL1!$C$10:$AF$35,6,0)</f>
        <v>viên nén bao phim</v>
      </c>
      <c r="H94" s="17" t="str">
        <f>VLOOKUP($B94,G2.PL1!$C$10:$AF$35,7,0)</f>
        <v>hộp 10 vỉ x 10 viên</v>
      </c>
      <c r="I94" s="38" t="s">
        <v>13</v>
      </c>
      <c r="J94" s="17" t="str">
        <f>VLOOKUP($B94,G2.PL1!$C$10:$AF$35,9,0)</f>
        <v xml:space="preserve">36 tháng </v>
      </c>
      <c r="K94" s="17" t="str">
        <f>VLOOKUP($B94,G2.PL1!$C$10:$AF$35,10,0)</f>
        <v>VD-21779-14</v>
      </c>
      <c r="L94" s="17" t="str">
        <f>VLOOKUP($B94,G2.PL1!$C$10:$AF$35,11,0)</f>
        <v>Công ty Cổ phần Dược Hậu Giang - Chi nhánh nhà máy Dược phẩm DHG tại Hậu Giang</v>
      </c>
      <c r="M94" s="17" t="str">
        <f>VLOOKUP($B94,G2.PL1!$C$10:$AF$35,12,0)</f>
        <v>Việt Nam</v>
      </c>
      <c r="N94" s="17" t="str">
        <f>VLOOKUP($B94,G2.PL1!$C$10:$AF$35,13,0)</f>
        <v>Viên</v>
      </c>
      <c r="O94" s="39">
        <v>11440</v>
      </c>
      <c r="P94" s="39">
        <v>11440</v>
      </c>
      <c r="Q94" s="39">
        <v>11440</v>
      </c>
      <c r="R94" s="39">
        <v>11440</v>
      </c>
      <c r="S94" s="40">
        <v>45760</v>
      </c>
      <c r="T94" s="19">
        <f>VLOOKUP($B94,G2.PL1!$C$10:$AF$35,17,0)</f>
        <v>289</v>
      </c>
      <c r="U94" s="18">
        <f t="shared" si="1"/>
        <v>13224640</v>
      </c>
      <c r="V94" s="19" t="str">
        <f>VLOOKUP($B94,G2.PL1!$C$10:$AF$35,30,0)</f>
        <v>Công ty Cổ phần Dược Hậu Giang</v>
      </c>
      <c r="W94" s="17" t="s">
        <v>320</v>
      </c>
      <c r="X94" s="56" t="s">
        <v>312</v>
      </c>
      <c r="Y94" s="41" t="s">
        <v>321</v>
      </c>
      <c r="Z94" s="21"/>
      <c r="AA94" s="21" t="e">
        <f>VLOOKUP(W94,#REF!,2,0)</f>
        <v>#REF!</v>
      </c>
      <c r="AB94" s="21"/>
    </row>
    <row r="95" spans="1:28" s="10" customFormat="1" ht="36">
      <c r="A95" s="38">
        <v>15</v>
      </c>
      <c r="B95" s="38" t="s">
        <v>39</v>
      </c>
      <c r="C95" s="17" t="str">
        <f>VLOOKUP(B95,G2.PL1!$C$10:$D$34,2,0)</f>
        <v>OCID</v>
      </c>
      <c r="D95" s="17" t="str">
        <f>VLOOKUP($B95,G2.PL1!$C$10:$E$34,3,0)</f>
        <v>Omeprazole (dạng hạt bao tan trong ruột)</v>
      </c>
      <c r="E95" s="17" t="str">
        <f>VLOOKUP($B95,G2.PL1!$C$10:$F$34,4,0)</f>
        <v>20mg</v>
      </c>
      <c r="F95" s="17" t="str">
        <f>VLOOKUP($B95,G2.PL1!$C$10:$AF$35,5,0)</f>
        <v>Uống</v>
      </c>
      <c r="G95" s="17" t="str">
        <f>VLOOKUP($B95,G2.PL1!$C$10:$AF$35,6,0)</f>
        <v>Viên nang cứng</v>
      </c>
      <c r="H95" s="17" t="str">
        <f>VLOOKUP($B95,G2.PL1!$C$10:$AF$35,7,0)</f>
        <v>Hộp 10 vỉ x 10 viên</v>
      </c>
      <c r="I95" s="38" t="s">
        <v>13</v>
      </c>
      <c r="J95" s="17" t="str">
        <f>VLOOKUP($B95,G2.PL1!$C$10:$AF$35,9,0)</f>
        <v>36 tháng</v>
      </c>
      <c r="K95" s="17" t="str">
        <f>VLOOKUP($B95,G2.PL1!$C$10:$AF$35,10,0)</f>
        <v>VN-10166-10</v>
      </c>
      <c r="L95" s="17" t="str">
        <f>VLOOKUP($B95,G2.PL1!$C$10:$AF$35,11,0)</f>
        <v>Cadila Healthcare Ltd.</v>
      </c>
      <c r="M95" s="17" t="str">
        <f>VLOOKUP($B95,G2.PL1!$C$10:$AF$35,12,0)</f>
        <v>Ấn Độ</v>
      </c>
      <c r="N95" s="17" t="str">
        <f>VLOOKUP($B95,G2.PL1!$C$10:$AF$35,13,0)</f>
        <v>Viên</v>
      </c>
      <c r="O95" s="39">
        <v>845</v>
      </c>
      <c r="P95" s="39">
        <v>845</v>
      </c>
      <c r="Q95" s="39">
        <v>845</v>
      </c>
      <c r="R95" s="39">
        <v>845</v>
      </c>
      <c r="S95" s="40">
        <v>3380</v>
      </c>
      <c r="T95" s="19">
        <f>VLOOKUP($B95,G2.PL1!$C$10:$AF$35,17,0)</f>
        <v>215</v>
      </c>
      <c r="U95" s="18">
        <f t="shared" si="1"/>
        <v>726700</v>
      </c>
      <c r="V95" s="19" t="str">
        <f>VLOOKUP($B95,G2.PL1!$C$10:$AF$35,30,0)</f>
        <v>Công ty Cổ phần Dược phẩm Thiết bị Y tế Hà Nội</v>
      </c>
      <c r="W95" s="17" t="s">
        <v>805</v>
      </c>
      <c r="X95" s="56" t="s">
        <v>312</v>
      </c>
      <c r="Y95" s="41" t="s">
        <v>806</v>
      </c>
      <c r="Z95" s="21"/>
      <c r="AA95" s="21" t="e">
        <f>VLOOKUP(W95,#REF!,2,0)</f>
        <v>#REF!</v>
      </c>
      <c r="AB95" s="21"/>
    </row>
    <row r="96" spans="1:28" s="10" customFormat="1" ht="60">
      <c r="A96" s="38">
        <v>9</v>
      </c>
      <c r="B96" s="38" t="s">
        <v>70</v>
      </c>
      <c r="C96" s="17" t="str">
        <f>VLOOKUP(B96,G2.PL1!$C$10:$D$34,2,0)</f>
        <v xml:space="preserve">Cifga </v>
      </c>
      <c r="D96" s="17" t="str">
        <f>VLOOKUP($B96,G2.PL1!$C$10:$E$34,3,0)</f>
        <v>Ciprofloxacin (dưới dạng Ciprofloxacin hydroclorid)</v>
      </c>
      <c r="E96" s="17" t="str">
        <f>VLOOKUP($B96,G2.PL1!$C$10:$F$34,4,0)</f>
        <v>500mg</v>
      </c>
      <c r="F96" s="17" t="str">
        <f>VLOOKUP($B96,G2.PL1!$C$10:$AF$35,5,0)</f>
        <v>Uống</v>
      </c>
      <c r="G96" s="17" t="str">
        <f>VLOOKUP($B96,G2.PL1!$C$10:$AF$35,6,0)</f>
        <v>viên nén bao phim</v>
      </c>
      <c r="H96" s="17" t="str">
        <f>VLOOKUP($B96,G2.PL1!$C$10:$AF$35,7,0)</f>
        <v>hộp 2 vỉ x 10 viên</v>
      </c>
      <c r="I96" s="38" t="s">
        <v>13</v>
      </c>
      <c r="J96" s="17" t="str">
        <f>VLOOKUP($B96,G2.PL1!$C$10:$AF$35,9,0)</f>
        <v xml:space="preserve">36 tháng </v>
      </c>
      <c r="K96" s="17" t="str">
        <f>VLOOKUP($B96,G2.PL1!$C$10:$AF$35,10,0)</f>
        <v>VD-20549-14</v>
      </c>
      <c r="L96" s="17" t="str">
        <f>VLOOKUP($B96,G2.PL1!$C$10:$AF$35,11,0)</f>
        <v>Công ty Cổ phần Dược Hậu Giang - Chi nhánh nhà máy Dược phẩm DHG tại Hậu Giang</v>
      </c>
      <c r="M96" s="17" t="str">
        <f>VLOOKUP($B96,G2.PL1!$C$10:$AF$35,12,0)</f>
        <v>Việt Nam</v>
      </c>
      <c r="N96" s="17" t="str">
        <f>VLOOKUP($B96,G2.PL1!$C$10:$AF$35,13,0)</f>
        <v>Viên</v>
      </c>
      <c r="O96" s="39">
        <v>300</v>
      </c>
      <c r="P96" s="39">
        <v>300</v>
      </c>
      <c r="Q96" s="39">
        <v>300</v>
      </c>
      <c r="R96" s="39">
        <v>300</v>
      </c>
      <c r="S96" s="40">
        <v>1200</v>
      </c>
      <c r="T96" s="19">
        <f>VLOOKUP($B96,G2.PL1!$C$10:$AF$35,17,0)</f>
        <v>889</v>
      </c>
      <c r="U96" s="18">
        <f t="shared" si="1"/>
        <v>1066800</v>
      </c>
      <c r="V96" s="19" t="str">
        <f>VLOOKUP($B96,G2.PL1!$C$10:$AF$35,30,0)</f>
        <v>Công ty Cổ phần Dược Hậu Giang</v>
      </c>
      <c r="W96" s="17" t="s">
        <v>706</v>
      </c>
      <c r="X96" s="56" t="s">
        <v>312</v>
      </c>
      <c r="Y96" s="41" t="s">
        <v>707</v>
      </c>
      <c r="Z96" s="21"/>
      <c r="AA96" s="21" t="e">
        <f>VLOOKUP(W96,#REF!,2,0)</f>
        <v>#REF!</v>
      </c>
      <c r="AB96" s="21"/>
    </row>
    <row r="97" spans="1:28" s="10" customFormat="1" ht="36">
      <c r="A97" s="38">
        <v>15</v>
      </c>
      <c r="B97" s="38" t="s">
        <v>39</v>
      </c>
      <c r="C97" s="17" t="str">
        <f>VLOOKUP(B97,G2.PL1!$C$10:$D$34,2,0)</f>
        <v>OCID</v>
      </c>
      <c r="D97" s="17" t="str">
        <f>VLOOKUP($B97,G2.PL1!$C$10:$E$34,3,0)</f>
        <v>Omeprazole (dạng hạt bao tan trong ruột)</v>
      </c>
      <c r="E97" s="17" t="str">
        <f>VLOOKUP($B97,G2.PL1!$C$10:$F$34,4,0)</f>
        <v>20mg</v>
      </c>
      <c r="F97" s="17" t="str">
        <f>VLOOKUP($B97,G2.PL1!$C$10:$AF$35,5,0)</f>
        <v>Uống</v>
      </c>
      <c r="G97" s="17" t="str">
        <f>VLOOKUP($B97,G2.PL1!$C$10:$AF$35,6,0)</f>
        <v>Viên nang cứng</v>
      </c>
      <c r="H97" s="17" t="str">
        <f>VLOOKUP($B97,G2.PL1!$C$10:$AF$35,7,0)</f>
        <v>Hộp 10 vỉ x 10 viên</v>
      </c>
      <c r="I97" s="38" t="s">
        <v>13</v>
      </c>
      <c r="J97" s="17" t="str">
        <f>VLOOKUP($B97,G2.PL1!$C$10:$AF$35,9,0)</f>
        <v>36 tháng</v>
      </c>
      <c r="K97" s="17" t="str">
        <f>VLOOKUP($B97,G2.PL1!$C$10:$AF$35,10,0)</f>
        <v>VN-10166-10</v>
      </c>
      <c r="L97" s="17" t="str">
        <f>VLOOKUP($B97,G2.PL1!$C$10:$AF$35,11,0)</f>
        <v>Cadila Healthcare Ltd.</v>
      </c>
      <c r="M97" s="17" t="str">
        <f>VLOOKUP($B97,G2.PL1!$C$10:$AF$35,12,0)</f>
        <v>Ấn Độ</v>
      </c>
      <c r="N97" s="17" t="str">
        <f>VLOOKUP($B97,G2.PL1!$C$10:$AF$35,13,0)</f>
        <v>Viên</v>
      </c>
      <c r="O97" s="39">
        <v>98</v>
      </c>
      <c r="P97" s="39">
        <v>98</v>
      </c>
      <c r="Q97" s="39">
        <v>98</v>
      </c>
      <c r="R97" s="39">
        <v>98</v>
      </c>
      <c r="S97" s="40">
        <v>392</v>
      </c>
      <c r="T97" s="19">
        <f>VLOOKUP($B97,G2.PL1!$C$10:$AF$35,17,0)</f>
        <v>215</v>
      </c>
      <c r="U97" s="18">
        <f t="shared" si="1"/>
        <v>84280</v>
      </c>
      <c r="V97" s="19" t="str">
        <f>VLOOKUP($B97,G2.PL1!$C$10:$AF$35,30,0)</f>
        <v>Công ty Cổ phần Dược phẩm Thiết bị Y tế Hà Nội</v>
      </c>
      <c r="W97" s="17" t="s">
        <v>413</v>
      </c>
      <c r="X97" s="56" t="s">
        <v>312</v>
      </c>
      <c r="Y97" s="41" t="s">
        <v>414</v>
      </c>
      <c r="Z97" s="21"/>
      <c r="AA97" s="21" t="e">
        <f>VLOOKUP(W97,#REF!,2,0)</f>
        <v>#REF!</v>
      </c>
      <c r="AB97" s="21"/>
    </row>
    <row r="98" spans="1:28" s="10" customFormat="1" ht="60">
      <c r="A98" s="38">
        <v>13</v>
      </c>
      <c r="B98" s="38" t="s">
        <v>48</v>
      </c>
      <c r="C98" s="17" t="str">
        <f>VLOOKUP(B98,G2.PL1!$C$10:$D$34,2,0)</f>
        <v>Glumeform 500</v>
      </c>
      <c r="D98" s="17" t="str">
        <f>VLOOKUP($B98,G2.PL1!$C$10:$E$34,3,0)</f>
        <v xml:space="preserve">Metformin hydroclorid </v>
      </c>
      <c r="E98" s="17" t="str">
        <f>VLOOKUP($B98,G2.PL1!$C$10:$F$34,4,0)</f>
        <v>500mg</v>
      </c>
      <c r="F98" s="17" t="str">
        <f>VLOOKUP($B98,G2.PL1!$C$10:$AF$35,5,0)</f>
        <v>Uống</v>
      </c>
      <c r="G98" s="17" t="str">
        <f>VLOOKUP($B98,G2.PL1!$C$10:$AF$35,6,0)</f>
        <v>viên nén bao phim</v>
      </c>
      <c r="H98" s="17" t="str">
        <f>VLOOKUP($B98,G2.PL1!$C$10:$AF$35,7,0)</f>
        <v>hộp 10 vỉ x 10 viên</v>
      </c>
      <c r="I98" s="38" t="s">
        <v>13</v>
      </c>
      <c r="J98" s="17" t="str">
        <f>VLOOKUP($B98,G2.PL1!$C$10:$AF$35,9,0)</f>
        <v xml:space="preserve">36 tháng </v>
      </c>
      <c r="K98" s="17" t="str">
        <f>VLOOKUP($B98,G2.PL1!$C$10:$AF$35,10,0)</f>
        <v>VD-21779-14</v>
      </c>
      <c r="L98" s="17" t="str">
        <f>VLOOKUP($B98,G2.PL1!$C$10:$AF$35,11,0)</f>
        <v>Công ty Cổ phần Dược Hậu Giang - Chi nhánh nhà máy Dược phẩm DHG tại Hậu Giang</v>
      </c>
      <c r="M98" s="17" t="str">
        <f>VLOOKUP($B98,G2.PL1!$C$10:$AF$35,12,0)</f>
        <v>Việt Nam</v>
      </c>
      <c r="N98" s="17" t="str">
        <f>VLOOKUP($B98,G2.PL1!$C$10:$AF$35,13,0)</f>
        <v>Viên</v>
      </c>
      <c r="O98" s="39">
        <v>3600</v>
      </c>
      <c r="P98" s="39">
        <v>3600</v>
      </c>
      <c r="Q98" s="39">
        <v>3600</v>
      </c>
      <c r="R98" s="39">
        <v>3600</v>
      </c>
      <c r="S98" s="40">
        <v>14400</v>
      </c>
      <c r="T98" s="19">
        <f>VLOOKUP($B98,G2.PL1!$C$10:$AF$35,17,0)</f>
        <v>289</v>
      </c>
      <c r="U98" s="18">
        <f t="shared" si="1"/>
        <v>4161600</v>
      </c>
      <c r="V98" s="19" t="str">
        <f>VLOOKUP($B98,G2.PL1!$C$10:$AF$35,30,0)</f>
        <v>Công ty Cổ phần Dược Hậu Giang</v>
      </c>
      <c r="W98" s="17" t="s">
        <v>415</v>
      </c>
      <c r="X98" s="56" t="s">
        <v>312</v>
      </c>
      <c r="Y98" s="41" t="s">
        <v>416</v>
      </c>
      <c r="Z98" s="21"/>
      <c r="AA98" s="21" t="e">
        <f>VLOOKUP(W98,#REF!,2,0)</f>
        <v>#REF!</v>
      </c>
      <c r="AB98" s="21"/>
    </row>
    <row r="99" spans="1:28" s="10" customFormat="1" ht="36">
      <c r="A99" s="17">
        <v>1</v>
      </c>
      <c r="B99" s="17" t="s">
        <v>6</v>
      </c>
      <c r="C99" s="17" t="str">
        <f>VLOOKUP(B99,G2.PL1!$C$10:$D$34,2,0)</f>
        <v>Cefoxitine Gerda 1G</v>
      </c>
      <c r="D99" s="17" t="str">
        <f>VLOOKUP($B99,G2.PL1!$C$10:$E$34,3,0)</f>
        <v>Cefoxitin  (dưới dạng Cefoxitin natri)</v>
      </c>
      <c r="E99" s="17" t="str">
        <f>VLOOKUP($B99,G2.PL1!$C$10:$F$34,4,0)</f>
        <v>1g</v>
      </c>
      <c r="F99" s="17" t="str">
        <f>VLOOKUP($B99,G2.PL1!$C$10:$AF$35,5,0)</f>
        <v>Tiêm</v>
      </c>
      <c r="G99" s="17" t="str">
        <f>VLOOKUP($B99,G2.PL1!$C$10:$AF$35,6,0)</f>
        <v>Bột pha dung dịch tiêm</v>
      </c>
      <c r="H99" s="17" t="str">
        <f>VLOOKUP($B99,G2.PL1!$C$10:$AF$35,7,0)</f>
        <v>Hộp 10 lọ</v>
      </c>
      <c r="I99" s="17" t="s">
        <v>3</v>
      </c>
      <c r="J99" s="17" t="str">
        <f>VLOOKUP($B99,G2.PL1!$C$10:$AF$35,9,0)</f>
        <v>24 tháng</v>
      </c>
      <c r="K99" s="17" t="str">
        <f>VLOOKUP($B99,G2.PL1!$C$10:$AF$35,10,0)</f>
        <v>VN-20445-17</v>
      </c>
      <c r="L99" s="17" t="str">
        <f>VLOOKUP($B99,G2.PL1!$C$10:$AF$35,11,0)</f>
        <v>LDP Laboratorios
 Torlan SA</v>
      </c>
      <c r="M99" s="17" t="str">
        <f>VLOOKUP($B99,G2.PL1!$C$10:$AF$35,12,0)</f>
        <v>Tây Ban Nha</v>
      </c>
      <c r="N99" s="17" t="str">
        <f>VLOOKUP($B99,G2.PL1!$C$10:$AF$35,13,0)</f>
        <v>Lọ</v>
      </c>
      <c r="O99" s="18">
        <v>3588</v>
      </c>
      <c r="P99" s="18">
        <v>3588</v>
      </c>
      <c r="Q99" s="18">
        <v>3588</v>
      </c>
      <c r="R99" s="18">
        <v>3588</v>
      </c>
      <c r="S99" s="18">
        <v>14352</v>
      </c>
      <c r="T99" s="19">
        <f>VLOOKUP($B99,G2.PL1!$C$10:$AF$35,17,0)</f>
        <v>123000</v>
      </c>
      <c r="U99" s="18">
        <f t="shared" si="1"/>
        <v>1765296000</v>
      </c>
      <c r="V99" s="19" t="str">
        <f>VLOOKUP($B99,G2.PL1!$C$10:$AF$35,30,0)</f>
        <v>Công ty Trách nhiệm hữu hạn Dược Phẩm Tự Đức</v>
      </c>
      <c r="W99" s="17" t="s">
        <v>311</v>
      </c>
      <c r="X99" s="20" t="s">
        <v>312</v>
      </c>
      <c r="Y99" s="17" t="s">
        <v>313</v>
      </c>
      <c r="Z99" s="21"/>
      <c r="AA99" s="21" t="e">
        <f>VLOOKUP(W99,#REF!,2,0)</f>
        <v>#REF!</v>
      </c>
      <c r="AB99" s="21"/>
    </row>
    <row r="100" spans="1:28" s="10" customFormat="1" ht="48" customHeight="1">
      <c r="A100" s="17">
        <v>2</v>
      </c>
      <c r="B100" s="17" t="s">
        <v>86</v>
      </c>
      <c r="C100" s="17" t="str">
        <f>VLOOKUP(B100,G2.PL1!$C$10:$D$34,2,0)</f>
        <v>Cefoxitin 1g</v>
      </c>
      <c r="D100" s="17" t="str">
        <f>VLOOKUP($B100,G2.PL1!$C$10:$E$34,3,0)</f>
        <v xml:space="preserve">Cefoxitin (dưới dạng Cefoxitin natri) </v>
      </c>
      <c r="E100" s="17" t="str">
        <f>VLOOKUP($B100,G2.PL1!$C$10:$F$34,4,0)</f>
        <v>1g</v>
      </c>
      <c r="F100" s="17" t="str">
        <f>VLOOKUP($B100,G2.PL1!$C$10:$AF$35,5,0)</f>
        <v>Tiêm</v>
      </c>
      <c r="G100" s="17" t="str">
        <f>VLOOKUP($B100,G2.PL1!$C$10:$AF$35,6,0)</f>
        <v>Thuốc bột pha tiêm</v>
      </c>
      <c r="H100" s="17" t="str">
        <f>VLOOKUP($B100,G2.PL1!$C$10:$AF$35,7,0)</f>
        <v>Hộp 10 lọ</v>
      </c>
      <c r="I100" s="17" t="s">
        <v>13</v>
      </c>
      <c r="J100" s="17" t="str">
        <f>VLOOKUP($B100,G2.PL1!$C$10:$AF$35,9,0)</f>
        <v>24 tháng</v>
      </c>
      <c r="K100" s="17" t="str">
        <f>VLOOKUP($B100,G2.PL1!$C$10:$AF$35,10,0)</f>
        <v>VD-26841-17</v>
      </c>
      <c r="L100" s="17" t="str">
        <f>VLOOKUP($B100,G2.PL1!$C$10:$AF$35,11,0)</f>
        <v>Chi nhánh 3- Công ty cổ phần dược phẩm Imexpharm tại Bình Dương</v>
      </c>
      <c r="M100" s="17" t="str">
        <f>VLOOKUP($B100,G2.PL1!$C$10:$AF$35,12,0)</f>
        <v>Việt Nam</v>
      </c>
      <c r="N100" s="17" t="str">
        <f>VLOOKUP($B100,G2.PL1!$C$10:$AF$35,13,0)</f>
        <v>Lọ</v>
      </c>
      <c r="O100" s="18">
        <v>420</v>
      </c>
      <c r="P100" s="18">
        <v>420</v>
      </c>
      <c r="Q100" s="18">
        <v>420</v>
      </c>
      <c r="R100" s="18">
        <v>420</v>
      </c>
      <c r="S100" s="18">
        <v>1680</v>
      </c>
      <c r="T100" s="19">
        <f>VLOOKUP($B100,G2.PL1!$C$10:$AF$35,17,0)</f>
        <v>54900</v>
      </c>
      <c r="U100" s="18">
        <f t="shared" si="1"/>
        <v>92232000</v>
      </c>
      <c r="V100" s="19" t="str">
        <f>VLOOKUP($B100,G2.PL1!$C$10:$AF$35,30,0)</f>
        <v>Công ty Cổ phần Dược phẩm Nam Hà</v>
      </c>
      <c r="W100" s="17" t="s">
        <v>311</v>
      </c>
      <c r="X100" s="20" t="s">
        <v>333</v>
      </c>
      <c r="Y100" s="17" t="s">
        <v>313</v>
      </c>
      <c r="Z100" s="21"/>
      <c r="AA100" s="21" t="e">
        <f>VLOOKUP(W100,#REF!,2,0)</f>
        <v>#REF!</v>
      </c>
      <c r="AB100" s="21"/>
    </row>
    <row r="101" spans="1:28" s="10" customFormat="1" ht="48">
      <c r="A101" s="38">
        <v>8</v>
      </c>
      <c r="B101" s="38" t="s">
        <v>75</v>
      </c>
      <c r="C101" s="17" t="str">
        <f>VLOOKUP(B101,G2.PL1!$C$10:$D$34,2,0)</f>
        <v>Zanimex 1,5g</v>
      </c>
      <c r="D101" s="17" t="str">
        <f>VLOOKUP($B101,G2.PL1!$C$10:$E$34,3,0)</f>
        <v>Cefuroxim (dưới dạng Cefuroxim natri)</v>
      </c>
      <c r="E101" s="17" t="str">
        <f>VLOOKUP($B101,G2.PL1!$C$10:$F$34,4,0)</f>
        <v>1,5g</v>
      </c>
      <c r="F101" s="17" t="str">
        <f>VLOOKUP($B101,G2.PL1!$C$10:$AF$35,5,0)</f>
        <v>Tiêm</v>
      </c>
      <c r="G101" s="17" t="str">
        <f>VLOOKUP($B101,G2.PL1!$C$10:$AF$35,6,0)</f>
        <v>Thuốc bột pha tiêm</v>
      </c>
      <c r="H101" s="17" t="str">
        <f>VLOOKUP($B101,G2.PL1!$C$10:$AF$35,7,0)</f>
        <v>Hộp 10 lọ</v>
      </c>
      <c r="I101" s="38" t="s">
        <v>13</v>
      </c>
      <c r="J101" s="17" t="str">
        <f>VLOOKUP($B101,G2.PL1!$C$10:$AF$35,9,0)</f>
        <v>24 tháng</v>
      </c>
      <c r="K101" s="17" t="str">
        <f>VLOOKUP($B101,G2.PL1!$C$10:$AF$35,10,0)</f>
        <v>VD-34181-20</v>
      </c>
      <c r="L101" s="17" t="str">
        <f>VLOOKUP($B101,G2.PL1!$C$10:$AF$35,11,0)</f>
        <v>Chi nhánh 3 - Công ty cổ phần dược phẩm Imexpharm tại Bình Dương</v>
      </c>
      <c r="M101" s="17" t="str">
        <f>VLOOKUP($B101,G2.PL1!$C$10:$AF$35,12,0)</f>
        <v>Việt Nam</v>
      </c>
      <c r="N101" s="17" t="str">
        <f>VLOOKUP($B101,G2.PL1!$C$10:$AF$35,13,0)</f>
        <v>Lọ</v>
      </c>
      <c r="O101" s="39">
        <v>40</v>
      </c>
      <c r="P101" s="39">
        <v>40</v>
      </c>
      <c r="Q101" s="39">
        <v>40</v>
      </c>
      <c r="R101" s="39">
        <v>40</v>
      </c>
      <c r="S101" s="40">
        <v>160</v>
      </c>
      <c r="T101" s="19">
        <f>VLOOKUP($B101,G2.PL1!$C$10:$AF$35,17,0)</f>
        <v>21000</v>
      </c>
      <c r="U101" s="18">
        <f t="shared" si="1"/>
        <v>3360000</v>
      </c>
      <c r="V101" s="19" t="str">
        <f>VLOOKUP($B101,G2.PL1!$C$10:$AF$35,30,0)</f>
        <v xml:space="preserve">Công ty CP Dược phẩm Imexpharm </v>
      </c>
      <c r="W101" s="17" t="s">
        <v>311</v>
      </c>
      <c r="X101" s="56" t="s">
        <v>312</v>
      </c>
      <c r="Y101" s="41" t="s">
        <v>313</v>
      </c>
      <c r="Z101" s="21"/>
      <c r="AA101" s="21" t="e">
        <f>VLOOKUP(W101,#REF!,2,0)</f>
        <v>#REF!</v>
      </c>
      <c r="AB101" s="21"/>
    </row>
    <row r="102" spans="1:28" s="10" customFormat="1" ht="60">
      <c r="A102" s="38">
        <v>9</v>
      </c>
      <c r="B102" s="38" t="s">
        <v>70</v>
      </c>
      <c r="C102" s="17" t="str">
        <f>VLOOKUP(B102,G2.PL1!$C$10:$D$34,2,0)</f>
        <v xml:space="preserve">Cifga </v>
      </c>
      <c r="D102" s="17" t="str">
        <f>VLOOKUP($B102,G2.PL1!$C$10:$E$34,3,0)</f>
        <v>Ciprofloxacin (dưới dạng Ciprofloxacin hydroclorid)</v>
      </c>
      <c r="E102" s="17" t="str">
        <f>VLOOKUP($B102,G2.PL1!$C$10:$F$34,4,0)</f>
        <v>500mg</v>
      </c>
      <c r="F102" s="17" t="str">
        <f>VLOOKUP($B102,G2.PL1!$C$10:$AF$35,5,0)</f>
        <v>Uống</v>
      </c>
      <c r="G102" s="17" t="str">
        <f>VLOOKUP($B102,G2.PL1!$C$10:$AF$35,6,0)</f>
        <v>viên nén bao phim</v>
      </c>
      <c r="H102" s="17" t="str">
        <f>VLOOKUP($B102,G2.PL1!$C$10:$AF$35,7,0)</f>
        <v>hộp 2 vỉ x 10 viên</v>
      </c>
      <c r="I102" s="38" t="s">
        <v>13</v>
      </c>
      <c r="J102" s="17" t="str">
        <f>VLOOKUP($B102,G2.PL1!$C$10:$AF$35,9,0)</f>
        <v xml:space="preserve">36 tháng </v>
      </c>
      <c r="K102" s="17" t="str">
        <f>VLOOKUP($B102,G2.PL1!$C$10:$AF$35,10,0)</f>
        <v>VD-20549-14</v>
      </c>
      <c r="L102" s="17" t="str">
        <f>VLOOKUP($B102,G2.PL1!$C$10:$AF$35,11,0)</f>
        <v>Công ty Cổ phần Dược Hậu Giang - Chi nhánh nhà máy Dược phẩm DHG tại Hậu Giang</v>
      </c>
      <c r="M102" s="17" t="str">
        <f>VLOOKUP($B102,G2.PL1!$C$10:$AF$35,12,0)</f>
        <v>Việt Nam</v>
      </c>
      <c r="N102" s="17" t="str">
        <f>VLOOKUP($B102,G2.PL1!$C$10:$AF$35,13,0)</f>
        <v>Viên</v>
      </c>
      <c r="O102" s="39">
        <v>2940</v>
      </c>
      <c r="P102" s="39">
        <v>2940</v>
      </c>
      <c r="Q102" s="39">
        <v>2940</v>
      </c>
      <c r="R102" s="39">
        <v>2940</v>
      </c>
      <c r="S102" s="40">
        <v>11760</v>
      </c>
      <c r="T102" s="19">
        <f>VLOOKUP($B102,G2.PL1!$C$10:$AF$35,17,0)</f>
        <v>889</v>
      </c>
      <c r="U102" s="18">
        <f t="shared" si="1"/>
        <v>10454640</v>
      </c>
      <c r="V102" s="19" t="str">
        <f>VLOOKUP($B102,G2.PL1!$C$10:$AF$35,30,0)</f>
        <v>Công ty Cổ phần Dược Hậu Giang</v>
      </c>
      <c r="W102" s="17" t="s">
        <v>311</v>
      </c>
      <c r="X102" s="56" t="s">
        <v>312</v>
      </c>
      <c r="Y102" s="41" t="s">
        <v>313</v>
      </c>
      <c r="Z102" s="21"/>
      <c r="AA102" s="21" t="e">
        <f>VLOOKUP(W102,#REF!,2,0)</f>
        <v>#REF!</v>
      </c>
      <c r="AB102" s="21"/>
    </row>
    <row r="103" spans="1:28" s="10" customFormat="1" ht="60">
      <c r="A103" s="38">
        <v>12</v>
      </c>
      <c r="B103" s="38" t="s">
        <v>54</v>
      </c>
      <c r="C103" s="17" t="str">
        <f>VLOOKUP(B103,G2.PL1!$C$10:$D$34,2,0)</f>
        <v>Raciper 20mg</v>
      </c>
      <c r="D103" s="17" t="str">
        <f>VLOOKUP($B103,G2.PL1!$C$10:$E$34,3,0)</f>
        <v xml:space="preserve">Esomeprazole (dưới dạng Esomeprazole magnesium vô định hình) </v>
      </c>
      <c r="E103" s="17" t="str">
        <f>VLOOKUP($B103,G2.PL1!$C$10:$F$34,4,0)</f>
        <v>20mg</v>
      </c>
      <c r="F103" s="17" t="str">
        <f>VLOOKUP($B103,G2.PL1!$C$10:$AF$35,5,0)</f>
        <v>Uống</v>
      </c>
      <c r="G103" s="17" t="str">
        <f>VLOOKUP($B103,G2.PL1!$C$10:$AF$35,6,0)</f>
        <v>Viên nén bao phim kháng acid dạ dày</v>
      </c>
      <c r="H103" s="17" t="str">
        <f>VLOOKUP($B103,G2.PL1!$C$10:$AF$35,7,0)</f>
        <v>Hộp 2 vỉ x 7 viên; Hộp 4 vỉ x 7 viên</v>
      </c>
      <c r="I103" s="38" t="s">
        <v>13</v>
      </c>
      <c r="J103" s="17" t="str">
        <f>VLOOKUP($B103,G2.PL1!$C$10:$AF$35,9,0)</f>
        <v>24 tháng</v>
      </c>
      <c r="K103" s="17" t="str">
        <f>VLOOKUP($B103,G2.PL1!$C$10:$AF$35,10,0)</f>
        <v>VN-16032-12</v>
      </c>
      <c r="L103" s="17" t="str">
        <f>VLOOKUP($B103,G2.PL1!$C$10:$AF$35,11,0)</f>
        <v>Sun Pharmaceutical Industries Limited</v>
      </c>
      <c r="M103" s="17" t="str">
        <f>VLOOKUP($B103,G2.PL1!$C$10:$AF$35,12,0)</f>
        <v>Ấn Độ</v>
      </c>
      <c r="N103" s="17" t="str">
        <f>VLOOKUP($B103,G2.PL1!$C$10:$AF$35,13,0)</f>
        <v>Viên</v>
      </c>
      <c r="O103" s="39">
        <v>3500</v>
      </c>
      <c r="P103" s="39">
        <v>3500</v>
      </c>
      <c r="Q103" s="39">
        <v>3500</v>
      </c>
      <c r="R103" s="39">
        <v>3500</v>
      </c>
      <c r="S103" s="40">
        <v>14000</v>
      </c>
      <c r="T103" s="19">
        <f>VLOOKUP($B103,G2.PL1!$C$10:$AF$35,17,0)</f>
        <v>950</v>
      </c>
      <c r="U103" s="18">
        <f t="shared" si="1"/>
        <v>13300000</v>
      </c>
      <c r="V103" s="19" t="str">
        <f>VLOOKUP($B103,G2.PL1!$C$10:$AF$35,30,0)</f>
        <v>Công ty Cổ phần Dược phẩm Thiết bị Y tế Hà Nội</v>
      </c>
      <c r="W103" s="17" t="s">
        <v>311</v>
      </c>
      <c r="X103" s="56" t="s">
        <v>312</v>
      </c>
      <c r="Y103" s="41" t="s">
        <v>313</v>
      </c>
      <c r="Z103" s="21"/>
      <c r="AA103" s="21" t="e">
        <f>VLOOKUP(W103,#REF!,2,0)</f>
        <v>#REF!</v>
      </c>
      <c r="AB103" s="21"/>
    </row>
    <row r="104" spans="1:28" s="10" customFormat="1" ht="36">
      <c r="A104" s="38">
        <v>14</v>
      </c>
      <c r="B104" s="38" t="s">
        <v>40</v>
      </c>
      <c r="C104" s="17" t="str">
        <f>VLOOKUP(B104,G2.PL1!$C$10:$D$34,2,0)</f>
        <v>OCID</v>
      </c>
      <c r="D104" s="17" t="str">
        <f>VLOOKUP($B104,G2.PL1!$C$10:$E$34,3,0)</f>
        <v>Omeprazole (dạng hạt bao tan trong ruột)</v>
      </c>
      <c r="E104" s="17" t="str">
        <f>VLOOKUP($B104,G2.PL1!$C$10:$F$34,4,0)</f>
        <v>20mg</v>
      </c>
      <c r="F104" s="17" t="str">
        <f>VLOOKUP($B104,G2.PL1!$C$10:$AF$35,5,0)</f>
        <v>Uống</v>
      </c>
      <c r="G104" s="17" t="str">
        <f>VLOOKUP($B104,G2.PL1!$C$10:$AF$35,6,0)</f>
        <v>Viên nang cứng</v>
      </c>
      <c r="H104" s="17" t="str">
        <f>VLOOKUP($B104,G2.PL1!$C$10:$AF$35,7,0)</f>
        <v>Hộp 10 vỉ x 10 viên</v>
      </c>
      <c r="I104" s="38" t="s">
        <v>13</v>
      </c>
      <c r="J104" s="17" t="str">
        <f>VLOOKUP($B104,G2.PL1!$C$10:$AF$35,9,0)</f>
        <v>36 tháng</v>
      </c>
      <c r="K104" s="17" t="str">
        <f>VLOOKUP($B104,G2.PL1!$C$10:$AF$35,10,0)</f>
        <v>VN-10166-10</v>
      </c>
      <c r="L104" s="17" t="str">
        <f>VLOOKUP($B104,G2.PL1!$C$10:$AF$35,11,0)</f>
        <v>Cadila Healthcare Ltd.</v>
      </c>
      <c r="M104" s="17" t="str">
        <f>VLOOKUP($B104,G2.PL1!$C$10:$AF$35,12,0)</f>
        <v>Ấn Độ</v>
      </c>
      <c r="N104" s="17" t="str">
        <f>VLOOKUP($B104,G2.PL1!$C$10:$AF$35,13,0)</f>
        <v>Viên</v>
      </c>
      <c r="O104" s="39">
        <v>2120</v>
      </c>
      <c r="P104" s="39">
        <v>2120</v>
      </c>
      <c r="Q104" s="39">
        <v>2120</v>
      </c>
      <c r="R104" s="39">
        <v>2120</v>
      </c>
      <c r="S104" s="40">
        <v>8480</v>
      </c>
      <c r="T104" s="19">
        <f>VLOOKUP($B104,G2.PL1!$C$10:$AF$35,17,0)</f>
        <v>215</v>
      </c>
      <c r="U104" s="18">
        <f t="shared" si="1"/>
        <v>1823200</v>
      </c>
      <c r="V104" s="19" t="str">
        <f>VLOOKUP($B104,G2.PL1!$C$10:$AF$35,30,0)</f>
        <v>Công ty Cổ phần Dược phẩm Thiết bị Y tế Hà Nội</v>
      </c>
      <c r="W104" s="17" t="s">
        <v>311</v>
      </c>
      <c r="X104" s="56" t="s">
        <v>312</v>
      </c>
      <c r="Y104" s="41" t="s">
        <v>313</v>
      </c>
      <c r="Z104" s="21"/>
      <c r="AA104" s="21" t="e">
        <f>VLOOKUP(W104,#REF!,2,0)</f>
        <v>#REF!</v>
      </c>
      <c r="AB104" s="21"/>
    </row>
    <row r="105" spans="1:28" s="10" customFormat="1" ht="36">
      <c r="A105" s="38">
        <v>15</v>
      </c>
      <c r="B105" s="38" t="s">
        <v>39</v>
      </c>
      <c r="C105" s="17" t="str">
        <f>VLOOKUP(B105,G2.PL1!$C$10:$D$34,2,0)</f>
        <v>OCID</v>
      </c>
      <c r="D105" s="17" t="str">
        <f>VLOOKUP($B105,G2.PL1!$C$10:$E$34,3,0)</f>
        <v>Omeprazole (dạng hạt bao tan trong ruột)</v>
      </c>
      <c r="E105" s="17" t="str">
        <f>VLOOKUP($B105,G2.PL1!$C$10:$F$34,4,0)</f>
        <v>20mg</v>
      </c>
      <c r="F105" s="17" t="str">
        <f>VLOOKUP($B105,G2.PL1!$C$10:$AF$35,5,0)</f>
        <v>Uống</v>
      </c>
      <c r="G105" s="17" t="str">
        <f>VLOOKUP($B105,G2.PL1!$C$10:$AF$35,6,0)</f>
        <v>Viên nang cứng</v>
      </c>
      <c r="H105" s="17" t="str">
        <f>VLOOKUP($B105,G2.PL1!$C$10:$AF$35,7,0)</f>
        <v>Hộp 10 vỉ x 10 viên</v>
      </c>
      <c r="I105" s="38" t="s">
        <v>13</v>
      </c>
      <c r="J105" s="17" t="str">
        <f>VLOOKUP($B105,G2.PL1!$C$10:$AF$35,9,0)</f>
        <v>36 tháng</v>
      </c>
      <c r="K105" s="17" t="str">
        <f>VLOOKUP($B105,G2.PL1!$C$10:$AF$35,10,0)</f>
        <v>VN-10166-10</v>
      </c>
      <c r="L105" s="17" t="str">
        <f>VLOOKUP($B105,G2.PL1!$C$10:$AF$35,11,0)</f>
        <v>Cadila Healthcare Ltd.</v>
      </c>
      <c r="M105" s="17" t="str">
        <f>VLOOKUP($B105,G2.PL1!$C$10:$AF$35,12,0)</f>
        <v>Ấn Độ</v>
      </c>
      <c r="N105" s="17" t="str">
        <f>VLOOKUP($B105,G2.PL1!$C$10:$AF$35,13,0)</f>
        <v>Viên</v>
      </c>
      <c r="O105" s="39">
        <v>3540</v>
      </c>
      <c r="P105" s="39">
        <v>3540</v>
      </c>
      <c r="Q105" s="39">
        <v>3540</v>
      </c>
      <c r="R105" s="39">
        <v>3540</v>
      </c>
      <c r="S105" s="40">
        <v>14160</v>
      </c>
      <c r="T105" s="19">
        <f>VLOOKUP($B105,G2.PL1!$C$10:$AF$35,17,0)</f>
        <v>215</v>
      </c>
      <c r="U105" s="18">
        <f t="shared" si="1"/>
        <v>3044400</v>
      </c>
      <c r="V105" s="19" t="str">
        <f>VLOOKUP($B105,G2.PL1!$C$10:$AF$35,30,0)</f>
        <v>Công ty Cổ phần Dược phẩm Thiết bị Y tế Hà Nội</v>
      </c>
      <c r="W105" s="17" t="s">
        <v>311</v>
      </c>
      <c r="X105" s="56" t="s">
        <v>312</v>
      </c>
      <c r="Y105" s="41" t="s">
        <v>313</v>
      </c>
      <c r="Z105" s="21"/>
      <c r="AA105" s="21" t="e">
        <f>VLOOKUP(W105,#REF!,2,0)</f>
        <v>#REF!</v>
      </c>
      <c r="AB105" s="21"/>
    </row>
    <row r="106" spans="1:28" s="10" customFormat="1" ht="48">
      <c r="A106" s="17">
        <v>2</v>
      </c>
      <c r="B106" s="17" t="s">
        <v>86</v>
      </c>
      <c r="C106" s="17" t="str">
        <f>VLOOKUP(B106,G2.PL1!$C$10:$D$34,2,0)</f>
        <v>Cefoxitin 1g</v>
      </c>
      <c r="D106" s="17" t="str">
        <f>VLOOKUP($B106,G2.PL1!$C$10:$E$34,3,0)</f>
        <v xml:space="preserve">Cefoxitin (dưới dạng Cefoxitin natri) </v>
      </c>
      <c r="E106" s="17" t="str">
        <f>VLOOKUP($B106,G2.PL1!$C$10:$F$34,4,0)</f>
        <v>1g</v>
      </c>
      <c r="F106" s="17" t="str">
        <f>VLOOKUP($B106,G2.PL1!$C$10:$AF$35,5,0)</f>
        <v>Tiêm</v>
      </c>
      <c r="G106" s="17" t="str">
        <f>VLOOKUP($B106,G2.PL1!$C$10:$AF$35,6,0)</f>
        <v>Thuốc bột pha tiêm</v>
      </c>
      <c r="H106" s="17" t="str">
        <f>VLOOKUP($B106,G2.PL1!$C$10:$AF$35,7,0)</f>
        <v>Hộp 10 lọ</v>
      </c>
      <c r="I106" s="17" t="s">
        <v>13</v>
      </c>
      <c r="J106" s="17" t="str">
        <f>VLOOKUP($B106,G2.PL1!$C$10:$AF$35,9,0)</f>
        <v>24 tháng</v>
      </c>
      <c r="K106" s="17" t="str">
        <f>VLOOKUP($B106,G2.PL1!$C$10:$AF$35,10,0)</f>
        <v>VD-26841-17</v>
      </c>
      <c r="L106" s="17" t="str">
        <f>VLOOKUP($B106,G2.PL1!$C$10:$AF$35,11,0)</f>
        <v>Chi nhánh 3- Công ty cổ phần dược phẩm Imexpharm tại Bình Dương</v>
      </c>
      <c r="M106" s="17" t="str">
        <f>VLOOKUP($B106,G2.PL1!$C$10:$AF$35,12,0)</f>
        <v>Việt Nam</v>
      </c>
      <c r="N106" s="17" t="str">
        <f>VLOOKUP($B106,G2.PL1!$C$10:$AF$35,13,0)</f>
        <v>Lọ</v>
      </c>
      <c r="O106" s="18">
        <v>288</v>
      </c>
      <c r="P106" s="18">
        <v>288</v>
      </c>
      <c r="Q106" s="18">
        <v>288</v>
      </c>
      <c r="R106" s="18">
        <v>288</v>
      </c>
      <c r="S106" s="18">
        <v>1152</v>
      </c>
      <c r="T106" s="19">
        <f>VLOOKUP($B106,G2.PL1!$C$10:$AF$35,17,0)</f>
        <v>54900</v>
      </c>
      <c r="U106" s="18">
        <f t="shared" si="1"/>
        <v>63244800</v>
      </c>
      <c r="V106" s="19" t="str">
        <f>VLOOKUP($B106,G2.PL1!$C$10:$AF$35,30,0)</f>
        <v>Công ty Cổ phần Dược phẩm Nam Hà</v>
      </c>
      <c r="W106" s="17" t="s">
        <v>390</v>
      </c>
      <c r="X106" s="20" t="s">
        <v>312</v>
      </c>
      <c r="Y106" s="17" t="s">
        <v>391</v>
      </c>
      <c r="Z106" s="21"/>
      <c r="AA106" s="21" t="e">
        <f>VLOOKUP(W106,#REF!,2,0)</f>
        <v>#REF!</v>
      </c>
      <c r="AB106" s="21"/>
    </row>
    <row r="107" spans="1:28" s="10" customFormat="1" ht="60">
      <c r="A107" s="38">
        <v>9</v>
      </c>
      <c r="B107" s="38" t="s">
        <v>70</v>
      </c>
      <c r="C107" s="17" t="str">
        <f>VLOOKUP(B107,G2.PL1!$C$10:$D$34,2,0)</f>
        <v xml:space="preserve">Cifga </v>
      </c>
      <c r="D107" s="17" t="str">
        <f>VLOOKUP($B107,G2.PL1!$C$10:$E$34,3,0)</f>
        <v>Ciprofloxacin (dưới dạng Ciprofloxacin hydroclorid)</v>
      </c>
      <c r="E107" s="17" t="str">
        <f>VLOOKUP($B107,G2.PL1!$C$10:$F$34,4,0)</f>
        <v>500mg</v>
      </c>
      <c r="F107" s="17" t="str">
        <f>VLOOKUP($B107,G2.PL1!$C$10:$AF$35,5,0)</f>
        <v>Uống</v>
      </c>
      <c r="G107" s="17" t="str">
        <f>VLOOKUP($B107,G2.PL1!$C$10:$AF$35,6,0)</f>
        <v>viên nén bao phim</v>
      </c>
      <c r="H107" s="17" t="str">
        <f>VLOOKUP($B107,G2.PL1!$C$10:$AF$35,7,0)</f>
        <v>hộp 2 vỉ x 10 viên</v>
      </c>
      <c r="I107" s="38" t="s">
        <v>13</v>
      </c>
      <c r="J107" s="17" t="str">
        <f>VLOOKUP($B107,G2.PL1!$C$10:$AF$35,9,0)</f>
        <v xml:space="preserve">36 tháng </v>
      </c>
      <c r="K107" s="17" t="str">
        <f>VLOOKUP($B107,G2.PL1!$C$10:$AF$35,10,0)</f>
        <v>VD-20549-14</v>
      </c>
      <c r="L107" s="17" t="str">
        <f>VLOOKUP($B107,G2.PL1!$C$10:$AF$35,11,0)</f>
        <v>Công ty Cổ phần Dược Hậu Giang - Chi nhánh nhà máy Dược phẩm DHG tại Hậu Giang</v>
      </c>
      <c r="M107" s="17" t="str">
        <f>VLOOKUP($B107,G2.PL1!$C$10:$AF$35,12,0)</f>
        <v>Việt Nam</v>
      </c>
      <c r="N107" s="17" t="str">
        <f>VLOOKUP($B107,G2.PL1!$C$10:$AF$35,13,0)</f>
        <v>Viên</v>
      </c>
      <c r="O107" s="39">
        <v>1200</v>
      </c>
      <c r="P107" s="39">
        <v>1200</v>
      </c>
      <c r="Q107" s="39">
        <v>1200</v>
      </c>
      <c r="R107" s="39">
        <v>1200</v>
      </c>
      <c r="S107" s="40">
        <v>4800</v>
      </c>
      <c r="T107" s="19">
        <f>VLOOKUP($B107,G2.PL1!$C$10:$AF$35,17,0)</f>
        <v>889</v>
      </c>
      <c r="U107" s="18">
        <f t="shared" si="1"/>
        <v>4267200</v>
      </c>
      <c r="V107" s="19" t="str">
        <f>VLOOKUP($B107,G2.PL1!$C$10:$AF$35,30,0)</f>
        <v>Công ty Cổ phần Dược Hậu Giang</v>
      </c>
      <c r="W107" s="17" t="s">
        <v>390</v>
      </c>
      <c r="X107" s="56" t="s">
        <v>312</v>
      </c>
      <c r="Y107" s="41" t="s">
        <v>391</v>
      </c>
      <c r="Z107" s="21"/>
      <c r="AA107" s="21" t="e">
        <f>VLOOKUP(W107,#REF!,2,0)</f>
        <v>#REF!</v>
      </c>
      <c r="AB107" s="21"/>
    </row>
    <row r="108" spans="1:28" s="10" customFormat="1" ht="60">
      <c r="A108" s="38">
        <v>13</v>
      </c>
      <c r="B108" s="38" t="s">
        <v>48</v>
      </c>
      <c r="C108" s="17" t="str">
        <f>VLOOKUP(B108,G2.PL1!$C$10:$D$34,2,0)</f>
        <v>Glumeform 500</v>
      </c>
      <c r="D108" s="17" t="str">
        <f>VLOOKUP($B108,G2.PL1!$C$10:$E$34,3,0)</f>
        <v xml:space="preserve">Metformin hydroclorid </v>
      </c>
      <c r="E108" s="17" t="str">
        <f>VLOOKUP($B108,G2.PL1!$C$10:$F$34,4,0)</f>
        <v>500mg</v>
      </c>
      <c r="F108" s="17" t="str">
        <f>VLOOKUP($B108,G2.PL1!$C$10:$AF$35,5,0)</f>
        <v>Uống</v>
      </c>
      <c r="G108" s="17" t="str">
        <f>VLOOKUP($B108,G2.PL1!$C$10:$AF$35,6,0)</f>
        <v>viên nén bao phim</v>
      </c>
      <c r="H108" s="17" t="str">
        <f>VLOOKUP($B108,G2.PL1!$C$10:$AF$35,7,0)</f>
        <v>hộp 10 vỉ x 10 viên</v>
      </c>
      <c r="I108" s="38" t="s">
        <v>13</v>
      </c>
      <c r="J108" s="17" t="str">
        <f>VLOOKUP($B108,G2.PL1!$C$10:$AF$35,9,0)</f>
        <v xml:space="preserve">36 tháng </v>
      </c>
      <c r="K108" s="17" t="str">
        <f>VLOOKUP($B108,G2.PL1!$C$10:$AF$35,10,0)</f>
        <v>VD-21779-14</v>
      </c>
      <c r="L108" s="17" t="str">
        <f>VLOOKUP($B108,G2.PL1!$C$10:$AF$35,11,0)</f>
        <v>Công ty Cổ phần Dược Hậu Giang - Chi nhánh nhà máy Dược phẩm DHG tại Hậu Giang</v>
      </c>
      <c r="M108" s="17" t="str">
        <f>VLOOKUP($B108,G2.PL1!$C$10:$AF$35,12,0)</f>
        <v>Việt Nam</v>
      </c>
      <c r="N108" s="17" t="str">
        <f>VLOOKUP($B108,G2.PL1!$C$10:$AF$35,13,0)</f>
        <v>Viên</v>
      </c>
      <c r="O108" s="39">
        <v>2000</v>
      </c>
      <c r="P108" s="39">
        <v>2000</v>
      </c>
      <c r="Q108" s="39">
        <v>2000</v>
      </c>
      <c r="R108" s="39">
        <v>2000</v>
      </c>
      <c r="S108" s="40">
        <v>8000</v>
      </c>
      <c r="T108" s="19">
        <f>VLOOKUP($B108,G2.PL1!$C$10:$AF$35,17,0)</f>
        <v>289</v>
      </c>
      <c r="U108" s="18">
        <f t="shared" si="1"/>
        <v>2312000</v>
      </c>
      <c r="V108" s="19" t="str">
        <f>VLOOKUP($B108,G2.PL1!$C$10:$AF$35,30,0)</f>
        <v>Công ty Cổ phần Dược Hậu Giang</v>
      </c>
      <c r="W108" s="17" t="s">
        <v>390</v>
      </c>
      <c r="X108" s="56" t="s">
        <v>312</v>
      </c>
      <c r="Y108" s="41" t="s">
        <v>391</v>
      </c>
      <c r="Z108" s="21"/>
      <c r="AA108" s="21" t="e">
        <f>VLOOKUP(W108,#REF!,2,0)</f>
        <v>#REF!</v>
      </c>
      <c r="AB108" s="21"/>
    </row>
    <row r="109" spans="1:28" s="10" customFormat="1" ht="36">
      <c r="A109" s="38">
        <v>15</v>
      </c>
      <c r="B109" s="38" t="s">
        <v>39</v>
      </c>
      <c r="C109" s="17" t="str">
        <f>VLOOKUP(B109,G2.PL1!$C$10:$D$34,2,0)</f>
        <v>OCID</v>
      </c>
      <c r="D109" s="17" t="str">
        <f>VLOOKUP($B109,G2.PL1!$C$10:$E$34,3,0)</f>
        <v>Omeprazole (dạng hạt bao tan trong ruột)</v>
      </c>
      <c r="E109" s="17" t="str">
        <f>VLOOKUP($B109,G2.PL1!$C$10:$F$34,4,0)</f>
        <v>20mg</v>
      </c>
      <c r="F109" s="17" t="str">
        <f>VLOOKUP($B109,G2.PL1!$C$10:$AF$35,5,0)</f>
        <v>Uống</v>
      </c>
      <c r="G109" s="17" t="str">
        <f>VLOOKUP($B109,G2.PL1!$C$10:$AF$35,6,0)</f>
        <v>Viên nang cứng</v>
      </c>
      <c r="H109" s="17" t="str">
        <f>VLOOKUP($B109,G2.PL1!$C$10:$AF$35,7,0)</f>
        <v>Hộp 10 vỉ x 10 viên</v>
      </c>
      <c r="I109" s="38" t="s">
        <v>13</v>
      </c>
      <c r="J109" s="17" t="str">
        <f>VLOOKUP($B109,G2.PL1!$C$10:$AF$35,9,0)</f>
        <v>36 tháng</v>
      </c>
      <c r="K109" s="17" t="str">
        <f>VLOOKUP($B109,G2.PL1!$C$10:$AF$35,10,0)</f>
        <v>VN-10166-10</v>
      </c>
      <c r="L109" s="17" t="str">
        <f>VLOOKUP($B109,G2.PL1!$C$10:$AF$35,11,0)</f>
        <v>Cadila Healthcare Ltd.</v>
      </c>
      <c r="M109" s="17" t="str">
        <f>VLOOKUP($B109,G2.PL1!$C$10:$AF$35,12,0)</f>
        <v>Ấn Độ</v>
      </c>
      <c r="N109" s="17" t="str">
        <f>VLOOKUP($B109,G2.PL1!$C$10:$AF$35,13,0)</f>
        <v>Viên</v>
      </c>
      <c r="O109" s="39">
        <v>1200</v>
      </c>
      <c r="P109" s="39">
        <v>1200</v>
      </c>
      <c r="Q109" s="39">
        <v>1200</v>
      </c>
      <c r="R109" s="39">
        <v>1200</v>
      </c>
      <c r="S109" s="40">
        <v>4800</v>
      </c>
      <c r="T109" s="19">
        <f>VLOOKUP($B109,G2.PL1!$C$10:$AF$35,17,0)</f>
        <v>215</v>
      </c>
      <c r="U109" s="18">
        <f t="shared" si="1"/>
        <v>1032000</v>
      </c>
      <c r="V109" s="19" t="str">
        <f>VLOOKUP($B109,G2.PL1!$C$10:$AF$35,30,0)</f>
        <v>Công ty Cổ phần Dược phẩm Thiết bị Y tế Hà Nội</v>
      </c>
      <c r="W109" s="17" t="s">
        <v>390</v>
      </c>
      <c r="X109" s="56" t="s">
        <v>312</v>
      </c>
      <c r="Y109" s="41" t="s">
        <v>391</v>
      </c>
      <c r="Z109" s="21"/>
      <c r="AA109" s="21" t="e">
        <f>VLOOKUP(W109,#REF!,2,0)</f>
        <v>#REF!</v>
      </c>
      <c r="AB109" s="21"/>
    </row>
    <row r="110" spans="1:28" s="10" customFormat="1" ht="36">
      <c r="A110" s="17">
        <v>1</v>
      </c>
      <c r="B110" s="17" t="s">
        <v>6</v>
      </c>
      <c r="C110" s="17" t="str">
        <f>VLOOKUP(B110,G2.PL1!$C$10:$D$34,2,0)</f>
        <v>Cefoxitine Gerda 1G</v>
      </c>
      <c r="D110" s="17" t="str">
        <f>VLOOKUP($B110,G2.PL1!$C$10:$E$34,3,0)</f>
        <v>Cefoxitin  (dưới dạng Cefoxitin natri)</v>
      </c>
      <c r="E110" s="17" t="str">
        <f>VLOOKUP($B110,G2.PL1!$C$10:$F$34,4,0)</f>
        <v>1g</v>
      </c>
      <c r="F110" s="17" t="str">
        <f>VLOOKUP($B110,G2.PL1!$C$10:$AF$35,5,0)</f>
        <v>Tiêm</v>
      </c>
      <c r="G110" s="17" t="str">
        <f>VLOOKUP($B110,G2.PL1!$C$10:$AF$35,6,0)</f>
        <v>Bột pha dung dịch tiêm</v>
      </c>
      <c r="H110" s="17" t="str">
        <f>VLOOKUP($B110,G2.PL1!$C$10:$AF$35,7,0)</f>
        <v>Hộp 10 lọ</v>
      </c>
      <c r="I110" s="17" t="s">
        <v>3</v>
      </c>
      <c r="J110" s="17" t="str">
        <f>VLOOKUP($B110,G2.PL1!$C$10:$AF$35,9,0)</f>
        <v>24 tháng</v>
      </c>
      <c r="K110" s="17" t="str">
        <f>VLOOKUP($B110,G2.PL1!$C$10:$AF$35,10,0)</f>
        <v>VN-20445-17</v>
      </c>
      <c r="L110" s="17" t="str">
        <f>VLOOKUP($B110,G2.PL1!$C$10:$AF$35,11,0)</f>
        <v>LDP Laboratorios
 Torlan SA</v>
      </c>
      <c r="M110" s="17" t="str">
        <f>VLOOKUP($B110,G2.PL1!$C$10:$AF$35,12,0)</f>
        <v>Tây Ban Nha</v>
      </c>
      <c r="N110" s="17" t="str">
        <f>VLOOKUP($B110,G2.PL1!$C$10:$AF$35,13,0)</f>
        <v>Lọ</v>
      </c>
      <c r="O110" s="18">
        <v>520</v>
      </c>
      <c r="P110" s="18">
        <v>520</v>
      </c>
      <c r="Q110" s="18">
        <v>520</v>
      </c>
      <c r="R110" s="18">
        <v>520</v>
      </c>
      <c r="S110" s="18">
        <v>2080</v>
      </c>
      <c r="T110" s="19">
        <f>VLOOKUP($B110,G2.PL1!$C$10:$AF$35,17,0)</f>
        <v>123000</v>
      </c>
      <c r="U110" s="18">
        <f t="shared" si="1"/>
        <v>255840000</v>
      </c>
      <c r="V110" s="19" t="str">
        <f>VLOOKUP($B110,G2.PL1!$C$10:$AF$35,30,0)</f>
        <v>Công ty Trách nhiệm hữu hạn Dược Phẩm Tự Đức</v>
      </c>
      <c r="W110" s="17" t="s">
        <v>324</v>
      </c>
      <c r="X110" s="20" t="s">
        <v>312</v>
      </c>
      <c r="Y110" s="17" t="s">
        <v>325</v>
      </c>
      <c r="Z110" s="21"/>
      <c r="AA110" s="21" t="e">
        <f>VLOOKUP(W110,#REF!,2,0)</f>
        <v>#REF!</v>
      </c>
      <c r="AB110" s="21"/>
    </row>
    <row r="111" spans="1:28" s="10" customFormat="1" ht="60">
      <c r="A111" s="38">
        <v>12</v>
      </c>
      <c r="B111" s="38" t="s">
        <v>54</v>
      </c>
      <c r="C111" s="17" t="str">
        <f>VLOOKUP(B111,G2.PL1!$C$10:$D$34,2,0)</f>
        <v>Raciper 20mg</v>
      </c>
      <c r="D111" s="17" t="str">
        <f>VLOOKUP($B111,G2.PL1!$C$10:$E$34,3,0)</f>
        <v xml:space="preserve">Esomeprazole (dưới dạng Esomeprazole magnesium vô định hình) </v>
      </c>
      <c r="E111" s="17" t="str">
        <f>VLOOKUP($B111,G2.PL1!$C$10:$F$34,4,0)</f>
        <v>20mg</v>
      </c>
      <c r="F111" s="17" t="str">
        <f>VLOOKUP($B111,G2.PL1!$C$10:$AF$35,5,0)</f>
        <v>Uống</v>
      </c>
      <c r="G111" s="17" t="str">
        <f>VLOOKUP($B111,G2.PL1!$C$10:$AF$35,6,0)</f>
        <v>Viên nén bao phim kháng acid dạ dày</v>
      </c>
      <c r="H111" s="17" t="str">
        <f>VLOOKUP($B111,G2.PL1!$C$10:$AF$35,7,0)</f>
        <v>Hộp 2 vỉ x 7 viên; Hộp 4 vỉ x 7 viên</v>
      </c>
      <c r="I111" s="38" t="s">
        <v>13</v>
      </c>
      <c r="J111" s="17" t="str">
        <f>VLOOKUP($B111,G2.PL1!$C$10:$AF$35,9,0)</f>
        <v>24 tháng</v>
      </c>
      <c r="K111" s="17" t="str">
        <f>VLOOKUP($B111,G2.PL1!$C$10:$AF$35,10,0)</f>
        <v>VN-16032-12</v>
      </c>
      <c r="L111" s="17" t="str">
        <f>VLOOKUP($B111,G2.PL1!$C$10:$AF$35,11,0)</f>
        <v>Sun Pharmaceutical Industries Limited</v>
      </c>
      <c r="M111" s="17" t="str">
        <f>VLOOKUP($B111,G2.PL1!$C$10:$AF$35,12,0)</f>
        <v>Ấn Độ</v>
      </c>
      <c r="N111" s="17" t="str">
        <f>VLOOKUP($B111,G2.PL1!$C$10:$AF$35,13,0)</f>
        <v>Viên</v>
      </c>
      <c r="O111" s="39">
        <v>42000</v>
      </c>
      <c r="P111" s="39">
        <v>42000</v>
      </c>
      <c r="Q111" s="39">
        <v>42000</v>
      </c>
      <c r="R111" s="39">
        <v>42000</v>
      </c>
      <c r="S111" s="40">
        <v>168000</v>
      </c>
      <c r="T111" s="19">
        <f>VLOOKUP($B111,G2.PL1!$C$10:$AF$35,17,0)</f>
        <v>950</v>
      </c>
      <c r="U111" s="18">
        <f t="shared" si="1"/>
        <v>159600000</v>
      </c>
      <c r="V111" s="19" t="str">
        <f>VLOOKUP($B111,G2.PL1!$C$10:$AF$35,30,0)</f>
        <v>Công ty Cổ phần Dược phẩm Thiết bị Y tế Hà Nội</v>
      </c>
      <c r="W111" s="17" t="s">
        <v>324</v>
      </c>
      <c r="X111" s="56" t="s">
        <v>312</v>
      </c>
      <c r="Y111" s="41" t="s">
        <v>325</v>
      </c>
      <c r="Z111" s="21"/>
      <c r="AA111" s="21" t="e">
        <f>VLOOKUP(W111,#REF!,2,0)</f>
        <v>#REF!</v>
      </c>
      <c r="AB111" s="21"/>
    </row>
    <row r="112" spans="1:28" s="10" customFormat="1" ht="60">
      <c r="A112" s="38">
        <v>9</v>
      </c>
      <c r="B112" s="38" t="s">
        <v>70</v>
      </c>
      <c r="C112" s="17" t="str">
        <f>VLOOKUP(B112,G2.PL1!$C$10:$D$34,2,0)</f>
        <v xml:space="preserve">Cifga </v>
      </c>
      <c r="D112" s="17" t="str">
        <f>VLOOKUP($B112,G2.PL1!$C$10:$E$34,3,0)</f>
        <v>Ciprofloxacin (dưới dạng Ciprofloxacin hydroclorid)</v>
      </c>
      <c r="E112" s="17" t="str">
        <f>VLOOKUP($B112,G2.PL1!$C$10:$F$34,4,0)</f>
        <v>500mg</v>
      </c>
      <c r="F112" s="17" t="str">
        <f>VLOOKUP($B112,G2.PL1!$C$10:$AF$35,5,0)</f>
        <v>Uống</v>
      </c>
      <c r="G112" s="17" t="str">
        <f>VLOOKUP($B112,G2.PL1!$C$10:$AF$35,6,0)</f>
        <v>viên nén bao phim</v>
      </c>
      <c r="H112" s="17" t="str">
        <f>VLOOKUP($B112,G2.PL1!$C$10:$AF$35,7,0)</f>
        <v>hộp 2 vỉ x 10 viên</v>
      </c>
      <c r="I112" s="38" t="s">
        <v>13</v>
      </c>
      <c r="J112" s="17" t="str">
        <f>VLOOKUP($B112,G2.PL1!$C$10:$AF$35,9,0)</f>
        <v xml:space="preserve">36 tháng </v>
      </c>
      <c r="K112" s="17" t="str">
        <f>VLOOKUP($B112,G2.PL1!$C$10:$AF$35,10,0)</f>
        <v>VD-20549-14</v>
      </c>
      <c r="L112" s="17" t="str">
        <f>VLOOKUP($B112,G2.PL1!$C$10:$AF$35,11,0)</f>
        <v>Công ty Cổ phần Dược Hậu Giang - Chi nhánh nhà máy Dược phẩm DHG tại Hậu Giang</v>
      </c>
      <c r="M112" s="17" t="str">
        <f>VLOOKUP($B112,G2.PL1!$C$10:$AF$35,12,0)</f>
        <v>Việt Nam</v>
      </c>
      <c r="N112" s="17" t="str">
        <f>VLOOKUP($B112,G2.PL1!$C$10:$AF$35,13,0)</f>
        <v>Viên</v>
      </c>
      <c r="O112" s="39">
        <v>800</v>
      </c>
      <c r="P112" s="39">
        <v>800</v>
      </c>
      <c r="Q112" s="39">
        <v>800</v>
      </c>
      <c r="R112" s="39">
        <v>800</v>
      </c>
      <c r="S112" s="40">
        <v>3200</v>
      </c>
      <c r="T112" s="19">
        <f>VLOOKUP($B112,G2.PL1!$C$10:$AF$35,17,0)</f>
        <v>889</v>
      </c>
      <c r="U112" s="18">
        <f t="shared" si="1"/>
        <v>2844800</v>
      </c>
      <c r="V112" s="19" t="str">
        <f>VLOOKUP($B112,G2.PL1!$C$10:$AF$35,30,0)</f>
        <v>Công ty Cổ phần Dược Hậu Giang</v>
      </c>
      <c r="W112" s="17" t="s">
        <v>708</v>
      </c>
      <c r="X112" s="56" t="s">
        <v>312</v>
      </c>
      <c r="Y112" s="41" t="s">
        <v>709</v>
      </c>
      <c r="Z112" s="21"/>
      <c r="AA112" s="21" t="e">
        <f>VLOOKUP(W112,#REF!,2,0)</f>
        <v>#REF!</v>
      </c>
      <c r="AB112" s="21"/>
    </row>
    <row r="113" spans="1:28" s="10" customFormat="1" ht="36">
      <c r="A113" s="38">
        <v>14</v>
      </c>
      <c r="B113" s="38" t="s">
        <v>40</v>
      </c>
      <c r="C113" s="17" t="str">
        <f>VLOOKUP(B113,G2.PL1!$C$10:$D$34,2,0)</f>
        <v>OCID</v>
      </c>
      <c r="D113" s="17" t="str">
        <f>VLOOKUP($B113,G2.PL1!$C$10:$E$34,3,0)</f>
        <v>Omeprazole (dạng hạt bao tan trong ruột)</v>
      </c>
      <c r="E113" s="17" t="str">
        <f>VLOOKUP($B113,G2.PL1!$C$10:$F$34,4,0)</f>
        <v>20mg</v>
      </c>
      <c r="F113" s="17" t="str">
        <f>VLOOKUP($B113,G2.PL1!$C$10:$AF$35,5,0)</f>
        <v>Uống</v>
      </c>
      <c r="G113" s="17" t="str">
        <f>VLOOKUP($B113,G2.PL1!$C$10:$AF$35,6,0)</f>
        <v>Viên nang cứng</v>
      </c>
      <c r="H113" s="17" t="str">
        <f>VLOOKUP($B113,G2.PL1!$C$10:$AF$35,7,0)</f>
        <v>Hộp 10 vỉ x 10 viên</v>
      </c>
      <c r="I113" s="38" t="s">
        <v>13</v>
      </c>
      <c r="J113" s="17" t="str">
        <f>VLOOKUP($B113,G2.PL1!$C$10:$AF$35,9,0)</f>
        <v>36 tháng</v>
      </c>
      <c r="K113" s="17" t="str">
        <f>VLOOKUP($B113,G2.PL1!$C$10:$AF$35,10,0)</f>
        <v>VN-10166-10</v>
      </c>
      <c r="L113" s="17" t="str">
        <f>VLOOKUP($B113,G2.PL1!$C$10:$AF$35,11,0)</f>
        <v>Cadila Healthcare Ltd.</v>
      </c>
      <c r="M113" s="17" t="str">
        <f>VLOOKUP($B113,G2.PL1!$C$10:$AF$35,12,0)</f>
        <v>Ấn Độ</v>
      </c>
      <c r="N113" s="17" t="str">
        <f>VLOOKUP($B113,G2.PL1!$C$10:$AF$35,13,0)</f>
        <v>Viên</v>
      </c>
      <c r="O113" s="39">
        <v>5500</v>
      </c>
      <c r="P113" s="39">
        <v>5500</v>
      </c>
      <c r="Q113" s="39">
        <v>5500</v>
      </c>
      <c r="R113" s="39">
        <v>5500</v>
      </c>
      <c r="S113" s="40">
        <v>22000</v>
      </c>
      <c r="T113" s="19">
        <f>VLOOKUP($B113,G2.PL1!$C$10:$AF$35,17,0)</f>
        <v>215</v>
      </c>
      <c r="U113" s="18">
        <f t="shared" si="1"/>
        <v>4730000</v>
      </c>
      <c r="V113" s="19" t="str">
        <f>VLOOKUP($B113,G2.PL1!$C$10:$AF$35,30,0)</f>
        <v>Công ty Cổ phần Dược phẩm Thiết bị Y tế Hà Nội</v>
      </c>
      <c r="W113" s="17" t="s">
        <v>708</v>
      </c>
      <c r="X113" s="56" t="s">
        <v>312</v>
      </c>
      <c r="Y113" s="41" t="s">
        <v>709</v>
      </c>
      <c r="Z113" s="21"/>
      <c r="AA113" s="21" t="e">
        <f>VLOOKUP(W113,#REF!,2,0)</f>
        <v>#REF!</v>
      </c>
      <c r="AB113" s="21"/>
    </row>
    <row r="114" spans="1:28" s="10" customFormat="1" ht="36">
      <c r="A114" s="17">
        <v>1</v>
      </c>
      <c r="B114" s="17" t="s">
        <v>6</v>
      </c>
      <c r="C114" s="17" t="str">
        <f>VLOOKUP(B114,G2.PL1!$C$10:$D$34,2,0)</f>
        <v>Cefoxitine Gerda 1G</v>
      </c>
      <c r="D114" s="17" t="str">
        <f>VLOOKUP($B114,G2.PL1!$C$10:$E$34,3,0)</f>
        <v>Cefoxitin  (dưới dạng Cefoxitin natri)</v>
      </c>
      <c r="E114" s="17" t="str">
        <f>VLOOKUP($B114,G2.PL1!$C$10:$F$34,4,0)</f>
        <v>1g</v>
      </c>
      <c r="F114" s="17" t="str">
        <f>VLOOKUP($B114,G2.PL1!$C$10:$AF$35,5,0)</f>
        <v>Tiêm</v>
      </c>
      <c r="G114" s="17" t="str">
        <f>VLOOKUP($B114,G2.PL1!$C$10:$AF$35,6,0)</f>
        <v>Bột pha dung dịch tiêm</v>
      </c>
      <c r="H114" s="17" t="str">
        <f>VLOOKUP($B114,G2.PL1!$C$10:$AF$35,7,0)</f>
        <v>Hộp 10 lọ</v>
      </c>
      <c r="I114" s="17" t="s">
        <v>3</v>
      </c>
      <c r="J114" s="17" t="str">
        <f>VLOOKUP($B114,G2.PL1!$C$10:$AF$35,9,0)</f>
        <v>24 tháng</v>
      </c>
      <c r="K114" s="17" t="str">
        <f>VLOOKUP($B114,G2.PL1!$C$10:$AF$35,10,0)</f>
        <v>VN-20445-17</v>
      </c>
      <c r="L114" s="17" t="str">
        <f>VLOOKUP($B114,G2.PL1!$C$10:$AF$35,11,0)</f>
        <v>LDP Laboratorios
 Torlan SA</v>
      </c>
      <c r="M114" s="17" t="str">
        <f>VLOOKUP($B114,G2.PL1!$C$10:$AF$35,12,0)</f>
        <v>Tây Ban Nha</v>
      </c>
      <c r="N114" s="17" t="str">
        <f>VLOOKUP($B114,G2.PL1!$C$10:$AF$35,13,0)</f>
        <v>Lọ</v>
      </c>
      <c r="O114" s="18">
        <v>363</v>
      </c>
      <c r="P114" s="18">
        <v>364</v>
      </c>
      <c r="Q114" s="18">
        <v>364</v>
      </c>
      <c r="R114" s="18">
        <v>364</v>
      </c>
      <c r="S114" s="18">
        <v>1455</v>
      </c>
      <c r="T114" s="19">
        <f>VLOOKUP($B114,G2.PL1!$C$10:$AF$35,17,0)</f>
        <v>123000</v>
      </c>
      <c r="U114" s="18">
        <f t="shared" si="1"/>
        <v>178965000</v>
      </c>
      <c r="V114" s="19" t="str">
        <f>VLOOKUP($B114,G2.PL1!$C$10:$AF$35,30,0)</f>
        <v>Công ty Trách nhiệm hữu hạn Dược Phẩm Tự Đức</v>
      </c>
      <c r="W114" s="17" t="s">
        <v>314</v>
      </c>
      <c r="X114" s="20" t="s">
        <v>312</v>
      </c>
      <c r="Y114" s="17" t="s">
        <v>315</v>
      </c>
      <c r="Z114" s="21"/>
      <c r="AA114" s="21" t="e">
        <f>VLOOKUP(W114,#REF!,2,0)</f>
        <v>#REF!</v>
      </c>
      <c r="AB114" s="21"/>
    </row>
    <row r="115" spans="1:28" s="10" customFormat="1" ht="48">
      <c r="A115" s="17">
        <v>2</v>
      </c>
      <c r="B115" s="17" t="s">
        <v>86</v>
      </c>
      <c r="C115" s="17" t="str">
        <f>VLOOKUP(B115,G2.PL1!$C$10:$D$34,2,0)</f>
        <v>Cefoxitin 1g</v>
      </c>
      <c r="D115" s="17" t="str">
        <f>VLOOKUP($B115,G2.PL1!$C$10:$E$34,3,0)</f>
        <v xml:space="preserve">Cefoxitin (dưới dạng Cefoxitin natri) </v>
      </c>
      <c r="E115" s="17" t="str">
        <f>VLOOKUP($B115,G2.PL1!$C$10:$F$34,4,0)</f>
        <v>1g</v>
      </c>
      <c r="F115" s="17" t="str">
        <f>VLOOKUP($B115,G2.PL1!$C$10:$AF$35,5,0)</f>
        <v>Tiêm</v>
      </c>
      <c r="G115" s="17" t="str">
        <f>VLOOKUP($B115,G2.PL1!$C$10:$AF$35,6,0)</f>
        <v>Thuốc bột pha tiêm</v>
      </c>
      <c r="H115" s="17" t="str">
        <f>VLOOKUP($B115,G2.PL1!$C$10:$AF$35,7,0)</f>
        <v>Hộp 10 lọ</v>
      </c>
      <c r="I115" s="17" t="s">
        <v>13</v>
      </c>
      <c r="J115" s="17" t="str">
        <f>VLOOKUP($B115,G2.PL1!$C$10:$AF$35,9,0)</f>
        <v>24 tháng</v>
      </c>
      <c r="K115" s="17" t="str">
        <f>VLOOKUP($B115,G2.PL1!$C$10:$AF$35,10,0)</f>
        <v>VD-26841-17</v>
      </c>
      <c r="L115" s="17" t="str">
        <f>VLOOKUP($B115,G2.PL1!$C$10:$AF$35,11,0)</f>
        <v>Chi nhánh 3- Công ty cổ phần dược phẩm Imexpharm tại Bình Dương</v>
      </c>
      <c r="M115" s="17" t="str">
        <f>VLOOKUP($B115,G2.PL1!$C$10:$AF$35,12,0)</f>
        <v>Việt Nam</v>
      </c>
      <c r="N115" s="17" t="str">
        <f>VLOOKUP($B115,G2.PL1!$C$10:$AF$35,13,0)</f>
        <v>Lọ</v>
      </c>
      <c r="O115" s="18">
        <v>546</v>
      </c>
      <c r="P115" s="18">
        <v>546</v>
      </c>
      <c r="Q115" s="18">
        <v>546</v>
      </c>
      <c r="R115" s="18">
        <v>546</v>
      </c>
      <c r="S115" s="18">
        <v>2184</v>
      </c>
      <c r="T115" s="19">
        <f>VLOOKUP($B115,G2.PL1!$C$10:$AF$35,17,0)</f>
        <v>54900</v>
      </c>
      <c r="U115" s="18">
        <f t="shared" si="1"/>
        <v>119901600</v>
      </c>
      <c r="V115" s="19" t="str">
        <f>VLOOKUP($B115,G2.PL1!$C$10:$AF$35,30,0)</f>
        <v>Công ty Cổ phần Dược phẩm Nam Hà</v>
      </c>
      <c r="W115" s="17" t="s">
        <v>314</v>
      </c>
      <c r="X115" s="20" t="s">
        <v>312</v>
      </c>
      <c r="Y115" s="17" t="s">
        <v>315</v>
      </c>
      <c r="Z115" s="21"/>
      <c r="AA115" s="21" t="e">
        <f>VLOOKUP(W115,#REF!,2,0)</f>
        <v>#REF!</v>
      </c>
      <c r="AB115" s="21"/>
    </row>
    <row r="116" spans="1:28" s="10" customFormat="1" ht="48" customHeight="1">
      <c r="A116" s="38">
        <v>12</v>
      </c>
      <c r="B116" s="38" t="s">
        <v>54</v>
      </c>
      <c r="C116" s="17" t="str">
        <f>VLOOKUP(B116,G2.PL1!$C$10:$D$34,2,0)</f>
        <v>Raciper 20mg</v>
      </c>
      <c r="D116" s="17" t="str">
        <f>VLOOKUP($B116,G2.PL1!$C$10:$E$34,3,0)</f>
        <v xml:space="preserve">Esomeprazole (dưới dạng Esomeprazole magnesium vô định hình) </v>
      </c>
      <c r="E116" s="17" t="str">
        <f>VLOOKUP($B116,G2.PL1!$C$10:$F$34,4,0)</f>
        <v>20mg</v>
      </c>
      <c r="F116" s="17" t="str">
        <f>VLOOKUP($B116,G2.PL1!$C$10:$AF$35,5,0)</f>
        <v>Uống</v>
      </c>
      <c r="G116" s="17" t="str">
        <f>VLOOKUP($B116,G2.PL1!$C$10:$AF$35,6,0)</f>
        <v>Viên nén bao phim kháng acid dạ dày</v>
      </c>
      <c r="H116" s="17" t="str">
        <f>VLOOKUP($B116,G2.PL1!$C$10:$AF$35,7,0)</f>
        <v>Hộp 2 vỉ x 7 viên; Hộp 4 vỉ x 7 viên</v>
      </c>
      <c r="I116" s="38" t="s">
        <v>13</v>
      </c>
      <c r="J116" s="17" t="str">
        <f>VLOOKUP($B116,G2.PL1!$C$10:$AF$35,9,0)</f>
        <v>24 tháng</v>
      </c>
      <c r="K116" s="17" t="str">
        <f>VLOOKUP($B116,G2.PL1!$C$10:$AF$35,10,0)</f>
        <v>VN-16032-12</v>
      </c>
      <c r="L116" s="17" t="str">
        <f>VLOOKUP($B116,G2.PL1!$C$10:$AF$35,11,0)</f>
        <v>Sun Pharmaceutical Industries Limited</v>
      </c>
      <c r="M116" s="17" t="str">
        <f>VLOOKUP($B116,G2.PL1!$C$10:$AF$35,12,0)</f>
        <v>Ấn Độ</v>
      </c>
      <c r="N116" s="17" t="str">
        <f>VLOOKUP($B116,G2.PL1!$C$10:$AF$35,13,0)</f>
        <v>Viên</v>
      </c>
      <c r="O116" s="39">
        <v>975</v>
      </c>
      <c r="P116" s="39">
        <v>975</v>
      </c>
      <c r="Q116" s="39">
        <v>975</v>
      </c>
      <c r="R116" s="39">
        <v>975</v>
      </c>
      <c r="S116" s="40">
        <v>3900</v>
      </c>
      <c r="T116" s="19">
        <f>VLOOKUP($B116,G2.PL1!$C$10:$AF$35,17,0)</f>
        <v>950</v>
      </c>
      <c r="U116" s="18">
        <f t="shared" si="1"/>
        <v>3705000</v>
      </c>
      <c r="V116" s="19" t="str">
        <f>VLOOKUP($B116,G2.PL1!$C$10:$AF$35,30,0)</f>
        <v>Công ty Cổ phần Dược phẩm Thiết bị Y tế Hà Nội</v>
      </c>
      <c r="W116" s="17" t="s">
        <v>314</v>
      </c>
      <c r="X116" s="56" t="s">
        <v>312</v>
      </c>
      <c r="Y116" s="41" t="s">
        <v>315</v>
      </c>
      <c r="Z116" s="21"/>
      <c r="AA116" s="21" t="e">
        <f>VLOOKUP(W116,#REF!,2,0)</f>
        <v>#REF!</v>
      </c>
      <c r="AB116" s="21"/>
    </row>
    <row r="117" spans="1:28" s="10" customFormat="1" ht="36">
      <c r="A117" s="38">
        <v>15</v>
      </c>
      <c r="B117" s="38" t="s">
        <v>39</v>
      </c>
      <c r="C117" s="17" t="str">
        <f>VLOOKUP(B117,G2.PL1!$C$10:$D$34,2,0)</f>
        <v>OCID</v>
      </c>
      <c r="D117" s="17" t="str">
        <f>VLOOKUP($B117,G2.PL1!$C$10:$E$34,3,0)</f>
        <v>Omeprazole (dạng hạt bao tan trong ruột)</v>
      </c>
      <c r="E117" s="17" t="str">
        <f>VLOOKUP($B117,G2.PL1!$C$10:$F$34,4,0)</f>
        <v>20mg</v>
      </c>
      <c r="F117" s="17" t="str">
        <f>VLOOKUP($B117,G2.PL1!$C$10:$AF$35,5,0)</f>
        <v>Uống</v>
      </c>
      <c r="G117" s="17" t="str">
        <f>VLOOKUP($B117,G2.PL1!$C$10:$AF$35,6,0)</f>
        <v>Viên nang cứng</v>
      </c>
      <c r="H117" s="17" t="str">
        <f>VLOOKUP($B117,G2.PL1!$C$10:$AF$35,7,0)</f>
        <v>Hộp 10 vỉ x 10 viên</v>
      </c>
      <c r="I117" s="38" t="s">
        <v>13</v>
      </c>
      <c r="J117" s="17" t="str">
        <f>VLOOKUP($B117,G2.PL1!$C$10:$AF$35,9,0)</f>
        <v>36 tháng</v>
      </c>
      <c r="K117" s="17" t="str">
        <f>VLOOKUP($B117,G2.PL1!$C$10:$AF$35,10,0)</f>
        <v>VN-10166-10</v>
      </c>
      <c r="L117" s="17" t="str">
        <f>VLOOKUP($B117,G2.PL1!$C$10:$AF$35,11,0)</f>
        <v>Cadila Healthcare Ltd.</v>
      </c>
      <c r="M117" s="17" t="str">
        <f>VLOOKUP($B117,G2.PL1!$C$10:$AF$35,12,0)</f>
        <v>Ấn Độ</v>
      </c>
      <c r="N117" s="17" t="str">
        <f>VLOOKUP($B117,G2.PL1!$C$10:$AF$35,13,0)</f>
        <v>Viên</v>
      </c>
      <c r="O117" s="39">
        <v>12840</v>
      </c>
      <c r="P117" s="39">
        <v>12841</v>
      </c>
      <c r="Q117" s="39">
        <v>12841</v>
      </c>
      <c r="R117" s="39">
        <v>12841</v>
      </c>
      <c r="S117" s="40">
        <v>51363</v>
      </c>
      <c r="T117" s="19">
        <f>VLOOKUP($B117,G2.PL1!$C$10:$AF$35,17,0)</f>
        <v>215</v>
      </c>
      <c r="U117" s="18">
        <f t="shared" si="1"/>
        <v>11043045</v>
      </c>
      <c r="V117" s="19" t="str">
        <f>VLOOKUP($B117,G2.PL1!$C$10:$AF$35,30,0)</f>
        <v>Công ty Cổ phần Dược phẩm Thiết bị Y tế Hà Nội</v>
      </c>
      <c r="W117" s="17" t="s">
        <v>314</v>
      </c>
      <c r="X117" s="56" t="s">
        <v>312</v>
      </c>
      <c r="Y117" s="41" t="s">
        <v>315</v>
      </c>
      <c r="Z117" s="21"/>
      <c r="AA117" s="21" t="e">
        <f>VLOOKUP(W117,#REF!,2,0)</f>
        <v>#REF!</v>
      </c>
      <c r="AB117" s="21"/>
    </row>
    <row r="118" spans="1:28" s="10" customFormat="1" ht="36">
      <c r="A118" s="17">
        <v>1</v>
      </c>
      <c r="B118" s="17" t="s">
        <v>6</v>
      </c>
      <c r="C118" s="17" t="str">
        <f>VLOOKUP(B118,G2.PL1!$C$10:$D$34,2,0)</f>
        <v>Cefoxitine Gerda 1G</v>
      </c>
      <c r="D118" s="17" t="str">
        <f>VLOOKUP($B118,G2.PL1!$C$10:$E$34,3,0)</f>
        <v>Cefoxitin  (dưới dạng Cefoxitin natri)</v>
      </c>
      <c r="E118" s="17" t="str">
        <f>VLOOKUP($B118,G2.PL1!$C$10:$F$34,4,0)</f>
        <v>1g</v>
      </c>
      <c r="F118" s="17" t="str">
        <f>VLOOKUP($B118,G2.PL1!$C$10:$AF$35,5,0)</f>
        <v>Tiêm</v>
      </c>
      <c r="G118" s="17" t="str">
        <f>VLOOKUP($B118,G2.PL1!$C$10:$AF$35,6,0)</f>
        <v>Bột pha dung dịch tiêm</v>
      </c>
      <c r="H118" s="17" t="str">
        <f>VLOOKUP($B118,G2.PL1!$C$10:$AF$35,7,0)</f>
        <v>Hộp 10 lọ</v>
      </c>
      <c r="I118" s="17" t="s">
        <v>3</v>
      </c>
      <c r="J118" s="17" t="str">
        <f>VLOOKUP($B118,G2.PL1!$C$10:$AF$35,9,0)</f>
        <v>24 tháng</v>
      </c>
      <c r="K118" s="17" t="str">
        <f>VLOOKUP($B118,G2.PL1!$C$10:$AF$35,10,0)</f>
        <v>VN-20445-17</v>
      </c>
      <c r="L118" s="17" t="str">
        <f>VLOOKUP($B118,G2.PL1!$C$10:$AF$35,11,0)</f>
        <v>LDP Laboratorios
 Torlan SA</v>
      </c>
      <c r="M118" s="17" t="str">
        <f>VLOOKUP($B118,G2.PL1!$C$10:$AF$35,12,0)</f>
        <v>Tây Ban Nha</v>
      </c>
      <c r="N118" s="17" t="str">
        <f>VLOOKUP($B118,G2.PL1!$C$10:$AF$35,13,0)</f>
        <v>Lọ</v>
      </c>
      <c r="O118" s="18">
        <v>16720</v>
      </c>
      <c r="P118" s="18">
        <v>16720</v>
      </c>
      <c r="Q118" s="18">
        <v>16720</v>
      </c>
      <c r="R118" s="18">
        <v>16720</v>
      </c>
      <c r="S118" s="18">
        <v>66880</v>
      </c>
      <c r="T118" s="19">
        <f>VLOOKUP($B118,G2.PL1!$C$10:$AF$35,17,0)</f>
        <v>123000</v>
      </c>
      <c r="U118" s="18">
        <f t="shared" si="1"/>
        <v>8226240000</v>
      </c>
      <c r="V118" s="19" t="str">
        <f>VLOOKUP($B118,G2.PL1!$C$10:$AF$35,30,0)</f>
        <v>Công ty Trách nhiệm hữu hạn Dược Phẩm Tự Đức</v>
      </c>
      <c r="W118" s="17" t="s">
        <v>332</v>
      </c>
      <c r="X118" s="20" t="s">
        <v>333</v>
      </c>
      <c r="Y118" s="17" t="s">
        <v>334</v>
      </c>
      <c r="Z118" s="21"/>
      <c r="AA118" s="21" t="e">
        <f>VLOOKUP(W118,#REF!,2,0)</f>
        <v>#REF!</v>
      </c>
      <c r="AB118" s="21"/>
    </row>
    <row r="119" spans="1:28" s="10" customFormat="1" ht="36">
      <c r="A119" s="38">
        <v>15</v>
      </c>
      <c r="B119" s="38" t="s">
        <v>39</v>
      </c>
      <c r="C119" s="17" t="str">
        <f>VLOOKUP(B119,G2.PL1!$C$10:$D$34,2,0)</f>
        <v>OCID</v>
      </c>
      <c r="D119" s="17" t="str">
        <f>VLOOKUP($B119,G2.PL1!$C$10:$E$34,3,0)</f>
        <v>Omeprazole (dạng hạt bao tan trong ruột)</v>
      </c>
      <c r="E119" s="17" t="str">
        <f>VLOOKUP($B119,G2.PL1!$C$10:$F$34,4,0)</f>
        <v>20mg</v>
      </c>
      <c r="F119" s="17" t="str">
        <f>VLOOKUP($B119,G2.PL1!$C$10:$AF$35,5,0)</f>
        <v>Uống</v>
      </c>
      <c r="G119" s="17" t="str">
        <f>VLOOKUP($B119,G2.PL1!$C$10:$AF$35,6,0)</f>
        <v>Viên nang cứng</v>
      </c>
      <c r="H119" s="17" t="str">
        <f>VLOOKUP($B119,G2.PL1!$C$10:$AF$35,7,0)</f>
        <v>Hộp 10 vỉ x 10 viên</v>
      </c>
      <c r="I119" s="38" t="s">
        <v>13</v>
      </c>
      <c r="J119" s="17" t="str">
        <f>VLOOKUP($B119,G2.PL1!$C$10:$AF$35,9,0)</f>
        <v>36 tháng</v>
      </c>
      <c r="K119" s="17" t="str">
        <f>VLOOKUP($B119,G2.PL1!$C$10:$AF$35,10,0)</f>
        <v>VN-10166-10</v>
      </c>
      <c r="L119" s="17" t="str">
        <f>VLOOKUP($B119,G2.PL1!$C$10:$AF$35,11,0)</f>
        <v>Cadila Healthcare Ltd.</v>
      </c>
      <c r="M119" s="17" t="str">
        <f>VLOOKUP($B119,G2.PL1!$C$10:$AF$35,12,0)</f>
        <v>Ấn Độ</v>
      </c>
      <c r="N119" s="17" t="str">
        <f>VLOOKUP($B119,G2.PL1!$C$10:$AF$35,13,0)</f>
        <v>Viên</v>
      </c>
      <c r="O119" s="39">
        <v>1800</v>
      </c>
      <c r="P119" s="39">
        <v>1800</v>
      </c>
      <c r="Q119" s="39">
        <v>1800</v>
      </c>
      <c r="R119" s="39">
        <v>1800</v>
      </c>
      <c r="S119" s="40">
        <v>7200</v>
      </c>
      <c r="T119" s="19">
        <f>VLOOKUP($B119,G2.PL1!$C$10:$AF$35,17,0)</f>
        <v>215</v>
      </c>
      <c r="U119" s="18">
        <f t="shared" si="1"/>
        <v>1548000</v>
      </c>
      <c r="V119" s="19" t="str">
        <f>VLOOKUP($B119,G2.PL1!$C$10:$AF$35,30,0)</f>
        <v>Công ty Cổ phần Dược phẩm Thiết bị Y tế Hà Nội</v>
      </c>
      <c r="W119" s="17" t="s">
        <v>332</v>
      </c>
      <c r="X119" s="56" t="s">
        <v>312</v>
      </c>
      <c r="Y119" s="41" t="s">
        <v>334</v>
      </c>
      <c r="Z119" s="21"/>
      <c r="AA119" s="21" t="e">
        <f>VLOOKUP(W119,#REF!,2,0)</f>
        <v>#REF!</v>
      </c>
      <c r="AB119" s="21"/>
    </row>
    <row r="120" spans="1:28" s="10" customFormat="1" ht="36">
      <c r="A120" s="38">
        <v>18</v>
      </c>
      <c r="B120" s="38" t="s">
        <v>20</v>
      </c>
      <c r="C120" s="17" t="str">
        <f>VLOOKUP(B120,G2.PL1!$C$10:$D$34,2,0)</f>
        <v>Intaxel</v>
      </c>
      <c r="D120" s="17" t="str">
        <f>VLOOKUP($B120,G2.PL1!$C$10:$E$34,3,0)</f>
        <v>Paclitaxel</v>
      </c>
      <c r="E120" s="17" t="str">
        <f>VLOOKUP($B120,G2.PL1!$C$10:$F$34,4,0)</f>
        <v>30mg/5ml</v>
      </c>
      <c r="F120" s="17" t="str">
        <f>VLOOKUP($B120,G2.PL1!$C$10:$AF$35,5,0)</f>
        <v>Tiêm truyền tĩnh mạch</v>
      </c>
      <c r="G120" s="17" t="str">
        <f>VLOOKUP($B120,G2.PL1!$C$10:$AF$35,6,0)</f>
        <v>Dung dịch tiêm truyền</v>
      </c>
      <c r="H120" s="17" t="str">
        <f>VLOOKUP($B120,G2.PL1!$C$10:$AF$35,7,0)</f>
        <v>Hộp 1 lọ</v>
      </c>
      <c r="I120" s="38" t="s">
        <v>13</v>
      </c>
      <c r="J120" s="17" t="str">
        <f>VLOOKUP($B120,G2.PL1!$C$10:$AF$35,9,0)</f>
        <v>24 tháng</v>
      </c>
      <c r="K120" s="17" t="str">
        <f>VLOOKUP($B120,G2.PL1!$C$10:$AF$35,10,0)</f>
        <v>VN-21731-19</v>
      </c>
      <c r="L120" s="17" t="str">
        <f>VLOOKUP($B120,G2.PL1!$C$10:$AF$35,11,0)</f>
        <v>Fresenius Kabi Oncology Limited</v>
      </c>
      <c r="M120" s="17" t="str">
        <f>VLOOKUP($B120,G2.PL1!$C$10:$AF$35,12,0)</f>
        <v>Ấn Độ</v>
      </c>
      <c r="N120" s="17" t="str">
        <f>VLOOKUP($B120,G2.PL1!$C$10:$AF$35,13,0)</f>
        <v>Lọ</v>
      </c>
      <c r="O120" s="39">
        <v>65</v>
      </c>
      <c r="P120" s="39">
        <v>65</v>
      </c>
      <c r="Q120" s="39">
        <v>65</v>
      </c>
      <c r="R120" s="39">
        <v>65</v>
      </c>
      <c r="S120" s="40">
        <v>260</v>
      </c>
      <c r="T120" s="19">
        <f>VLOOKUP($B120,G2.PL1!$C$10:$AF$35,17,0)</f>
        <v>186089</v>
      </c>
      <c r="U120" s="18">
        <f t="shared" si="1"/>
        <v>48383140</v>
      </c>
      <c r="V120" s="19" t="str">
        <f>VLOOKUP($B120,G2.PL1!$C$10:$AF$35,30,0)</f>
        <v>Công ty TNHH Thương Mại và Dược phẩm Sang</v>
      </c>
      <c r="W120" s="17" t="s">
        <v>332</v>
      </c>
      <c r="X120" s="56" t="s">
        <v>312</v>
      </c>
      <c r="Y120" s="41" t="s">
        <v>334</v>
      </c>
      <c r="Z120" s="21"/>
      <c r="AA120" s="21" t="e">
        <f>VLOOKUP(W120,#REF!,2,0)</f>
        <v>#REF!</v>
      </c>
      <c r="AB120" s="21"/>
    </row>
    <row r="121" spans="1:28" s="10" customFormat="1" ht="48">
      <c r="A121" s="17">
        <v>2</v>
      </c>
      <c r="B121" s="17" t="s">
        <v>86</v>
      </c>
      <c r="C121" s="17" t="str">
        <f>VLOOKUP(B121,G2.PL1!$C$10:$D$34,2,0)</f>
        <v>Cefoxitin 1g</v>
      </c>
      <c r="D121" s="17" t="str">
        <f>VLOOKUP($B121,G2.PL1!$C$10:$E$34,3,0)</f>
        <v xml:space="preserve">Cefoxitin (dưới dạng Cefoxitin natri) </v>
      </c>
      <c r="E121" s="17" t="str">
        <f>VLOOKUP($B121,G2.PL1!$C$10:$F$34,4,0)</f>
        <v>1g</v>
      </c>
      <c r="F121" s="17" t="str">
        <f>VLOOKUP($B121,G2.PL1!$C$10:$AF$35,5,0)</f>
        <v>Tiêm</v>
      </c>
      <c r="G121" s="17" t="str">
        <f>VLOOKUP($B121,G2.PL1!$C$10:$AF$35,6,0)</f>
        <v>Thuốc bột pha tiêm</v>
      </c>
      <c r="H121" s="17" t="str">
        <f>VLOOKUP($B121,G2.PL1!$C$10:$AF$35,7,0)</f>
        <v>Hộp 10 lọ</v>
      </c>
      <c r="I121" s="17" t="s">
        <v>13</v>
      </c>
      <c r="J121" s="17" t="str">
        <f>VLOOKUP($B121,G2.PL1!$C$10:$AF$35,9,0)</f>
        <v>24 tháng</v>
      </c>
      <c r="K121" s="17" t="str">
        <f>VLOOKUP($B121,G2.PL1!$C$10:$AF$35,10,0)</f>
        <v>VD-26841-17</v>
      </c>
      <c r="L121" s="17" t="str">
        <f>VLOOKUP($B121,G2.PL1!$C$10:$AF$35,11,0)</f>
        <v>Chi nhánh 3- Công ty cổ phần dược phẩm Imexpharm tại Bình Dương</v>
      </c>
      <c r="M121" s="17" t="str">
        <f>VLOOKUP($B121,G2.PL1!$C$10:$AF$35,12,0)</f>
        <v>Việt Nam</v>
      </c>
      <c r="N121" s="17" t="str">
        <f>VLOOKUP($B121,G2.PL1!$C$10:$AF$35,13,0)</f>
        <v>Lọ</v>
      </c>
      <c r="O121" s="30">
        <v>7966</v>
      </c>
      <c r="P121" s="30">
        <v>7967</v>
      </c>
      <c r="Q121" s="30">
        <v>7967</v>
      </c>
      <c r="R121" s="30">
        <v>7967</v>
      </c>
      <c r="S121" s="18">
        <v>31867</v>
      </c>
      <c r="T121" s="19">
        <f>VLOOKUP($B121,G2.PL1!$C$10:$AF$35,17,0)</f>
        <v>54900</v>
      </c>
      <c r="U121" s="18">
        <f t="shared" si="1"/>
        <v>1749498300</v>
      </c>
      <c r="V121" s="19" t="str">
        <f>VLOOKUP($B121,G2.PL1!$C$10:$AF$35,30,0)</f>
        <v>Công ty Cổ phần Dược phẩm Nam Hà</v>
      </c>
      <c r="W121" s="17" t="s">
        <v>388</v>
      </c>
      <c r="X121" s="20" t="s">
        <v>312</v>
      </c>
      <c r="Y121" s="17" t="s">
        <v>389</v>
      </c>
      <c r="Z121" s="21"/>
      <c r="AA121" s="21" t="e">
        <f>VLOOKUP(W121,#REF!,2,0)</f>
        <v>#REF!</v>
      </c>
      <c r="AB121" s="21"/>
    </row>
    <row r="122" spans="1:28" s="10" customFormat="1" ht="60">
      <c r="A122" s="38">
        <v>9</v>
      </c>
      <c r="B122" s="38" t="s">
        <v>70</v>
      </c>
      <c r="C122" s="17" t="str">
        <f>VLOOKUP(B122,G2.PL1!$C$10:$D$34,2,0)</f>
        <v xml:space="preserve">Cifga </v>
      </c>
      <c r="D122" s="17" t="str">
        <f>VLOOKUP($B122,G2.PL1!$C$10:$E$34,3,0)</f>
        <v>Ciprofloxacin (dưới dạng Ciprofloxacin hydroclorid)</v>
      </c>
      <c r="E122" s="17" t="str">
        <f>VLOOKUP($B122,G2.PL1!$C$10:$F$34,4,0)</f>
        <v>500mg</v>
      </c>
      <c r="F122" s="17" t="str">
        <f>VLOOKUP($B122,G2.PL1!$C$10:$AF$35,5,0)</f>
        <v>Uống</v>
      </c>
      <c r="G122" s="17" t="str">
        <f>VLOOKUP($B122,G2.PL1!$C$10:$AF$35,6,0)</f>
        <v>viên nén bao phim</v>
      </c>
      <c r="H122" s="17" t="str">
        <f>VLOOKUP($B122,G2.PL1!$C$10:$AF$35,7,0)</f>
        <v>hộp 2 vỉ x 10 viên</v>
      </c>
      <c r="I122" s="38" t="s">
        <v>13</v>
      </c>
      <c r="J122" s="17" t="str">
        <f>VLOOKUP($B122,G2.PL1!$C$10:$AF$35,9,0)</f>
        <v xml:space="preserve">36 tháng </v>
      </c>
      <c r="K122" s="17" t="str">
        <f>VLOOKUP($B122,G2.PL1!$C$10:$AF$35,10,0)</f>
        <v>VD-20549-14</v>
      </c>
      <c r="L122" s="17" t="str">
        <f>VLOOKUP($B122,G2.PL1!$C$10:$AF$35,11,0)</f>
        <v>Công ty Cổ phần Dược Hậu Giang - Chi nhánh nhà máy Dược phẩm DHG tại Hậu Giang</v>
      </c>
      <c r="M122" s="17" t="str">
        <f>VLOOKUP($B122,G2.PL1!$C$10:$AF$35,12,0)</f>
        <v>Việt Nam</v>
      </c>
      <c r="N122" s="17" t="str">
        <f>VLOOKUP($B122,G2.PL1!$C$10:$AF$35,13,0)</f>
        <v>Viên</v>
      </c>
      <c r="O122" s="39">
        <v>8613</v>
      </c>
      <c r="P122" s="39">
        <v>8613</v>
      </c>
      <c r="Q122" s="39">
        <v>8613</v>
      </c>
      <c r="R122" s="39">
        <v>8613</v>
      </c>
      <c r="S122" s="40">
        <v>34452</v>
      </c>
      <c r="T122" s="19">
        <f>VLOOKUP($B122,G2.PL1!$C$10:$AF$35,17,0)</f>
        <v>889</v>
      </c>
      <c r="U122" s="18">
        <f t="shared" si="1"/>
        <v>30627828</v>
      </c>
      <c r="V122" s="19" t="str">
        <f>VLOOKUP($B122,G2.PL1!$C$10:$AF$35,30,0)</f>
        <v>Công ty Cổ phần Dược Hậu Giang</v>
      </c>
      <c r="W122" s="17" t="s">
        <v>388</v>
      </c>
      <c r="X122" s="56" t="s">
        <v>312</v>
      </c>
      <c r="Y122" s="41" t="s">
        <v>389</v>
      </c>
      <c r="Z122" s="21"/>
      <c r="AA122" s="21" t="e">
        <f>VLOOKUP(W122,#REF!,2,0)</f>
        <v>#REF!</v>
      </c>
      <c r="AB122" s="21"/>
    </row>
    <row r="123" spans="1:28" s="10" customFormat="1" ht="48">
      <c r="A123" s="38">
        <v>10</v>
      </c>
      <c r="B123" s="38" t="s">
        <v>65</v>
      </c>
      <c r="C123" s="17" t="str">
        <f>VLOOKUP(B123,G2.PL1!$C$10:$D$34,2,0)</f>
        <v>Docetaxel "Ebewe"</v>
      </c>
      <c r="D123" s="17" t="str">
        <f>VLOOKUP($B123,G2.PL1!$C$10:$E$34,3,0)</f>
        <v>Docetaxel</v>
      </c>
      <c r="E123" s="17" t="str">
        <f>VLOOKUP($B123,G2.PL1!$C$10:$F$34,4,0)</f>
        <v>10mg/ml</v>
      </c>
      <c r="F123" s="17" t="str">
        <f>VLOOKUP($B123,G2.PL1!$C$10:$AF$35,5,0)</f>
        <v>Tiêm truyền tĩnh mạch</v>
      </c>
      <c r="G123" s="17" t="str">
        <f>VLOOKUP($B123,G2.PL1!$C$10:$AF$35,6,0)</f>
        <v>Dung dịch đậm đặc để pha dung dịch tiêm truyền</v>
      </c>
      <c r="H123" s="17" t="str">
        <f>VLOOKUP($B123,G2.PL1!$C$10:$AF$35,7,0)</f>
        <v>Hộp 1 lọ 2ml</v>
      </c>
      <c r="I123" s="38" t="s">
        <v>3</v>
      </c>
      <c r="J123" s="17" t="str">
        <f>VLOOKUP($B123,G2.PL1!$C$10:$AF$35,9,0)</f>
        <v xml:space="preserve"> 24 tháng</v>
      </c>
      <c r="K123" s="17" t="str">
        <f>VLOOKUP($B123,G2.PL1!$C$10:$AF$35,10,0)</f>
        <v>VN-17425-13</v>
      </c>
      <c r="L123" s="17" t="str">
        <f>VLOOKUP($B123,G2.PL1!$C$10:$AF$35,11,0)</f>
        <v>Fareva Unterach GmbH (tên cũ: Ebewe Pharma Ges.m.b.H.Nfg.KG)</v>
      </c>
      <c r="M123" s="17" t="str">
        <f>VLOOKUP($B123,G2.PL1!$C$10:$AF$35,12,0)</f>
        <v>Áo</v>
      </c>
      <c r="N123" s="17" t="str">
        <f>VLOOKUP($B123,G2.PL1!$C$10:$AF$35,13,0)</f>
        <v>Lọ</v>
      </c>
      <c r="O123" s="39">
        <v>367</v>
      </c>
      <c r="P123" s="39">
        <v>367</v>
      </c>
      <c r="Q123" s="39">
        <v>367</v>
      </c>
      <c r="R123" s="39">
        <v>367</v>
      </c>
      <c r="S123" s="40">
        <v>1468</v>
      </c>
      <c r="T123" s="19">
        <f>VLOOKUP($B123,G2.PL1!$C$10:$AF$35,17,0)</f>
        <v>314668</v>
      </c>
      <c r="U123" s="18">
        <f t="shared" si="1"/>
        <v>461932624</v>
      </c>
      <c r="V123" s="19" t="str">
        <f>VLOOKUP($B123,G2.PL1!$C$10:$AF$35,30,0)</f>
        <v>Công ty Cổ phần Dược liệu Trung ương 2</v>
      </c>
      <c r="W123" s="17" t="s">
        <v>388</v>
      </c>
      <c r="X123" s="56" t="s">
        <v>312</v>
      </c>
      <c r="Y123" s="41" t="s">
        <v>389</v>
      </c>
      <c r="Z123" s="21"/>
      <c r="AA123" s="21" t="e">
        <f>VLOOKUP(W123,#REF!,2,0)</f>
        <v>#REF!</v>
      </c>
      <c r="AB123" s="21"/>
    </row>
    <row r="124" spans="1:28" s="10" customFormat="1" ht="48">
      <c r="A124" s="38">
        <v>11</v>
      </c>
      <c r="B124" s="38" t="s">
        <v>63</v>
      </c>
      <c r="C124" s="17" t="str">
        <f>VLOOKUP(B124,G2.PL1!$C$10:$D$34,2,0)</f>
        <v>Docetaxel "Ebewe"</v>
      </c>
      <c r="D124" s="17" t="str">
        <f>VLOOKUP($B124,G2.PL1!$C$10:$E$34,3,0)</f>
        <v>Docetaxel</v>
      </c>
      <c r="E124" s="17" t="str">
        <f>VLOOKUP($B124,G2.PL1!$C$10:$F$34,4,0)</f>
        <v>10mg/ml</v>
      </c>
      <c r="F124" s="17" t="str">
        <f>VLOOKUP($B124,G2.PL1!$C$10:$AF$35,5,0)</f>
        <v>Tiêm truyền tĩnh mạch</v>
      </c>
      <c r="G124" s="17" t="str">
        <f>VLOOKUP($B124,G2.PL1!$C$10:$AF$35,6,0)</f>
        <v>Dung dịch đậm đặc để pha dung dịch tiêm truyền</v>
      </c>
      <c r="H124" s="17" t="str">
        <f>VLOOKUP($B124,G2.PL1!$C$10:$AF$35,7,0)</f>
        <v>Hộp 1 lọ 8 ml</v>
      </c>
      <c r="I124" s="38" t="s">
        <v>3</v>
      </c>
      <c r="J124" s="17" t="str">
        <f>VLOOKUP($B124,G2.PL1!$C$10:$AF$35,9,0)</f>
        <v>24 tháng</v>
      </c>
      <c r="K124" s="17" t="str">
        <f>VLOOKUP($B124,G2.PL1!$C$10:$AF$35,10,0)</f>
        <v>VN-17425-13</v>
      </c>
      <c r="L124" s="17" t="str">
        <f>VLOOKUP($B124,G2.PL1!$C$10:$AF$35,11,0)</f>
        <v>Fareva Unterach GmbH (tên cũ: Ebewe Pharma Ges.m.b.H.Nfg.KG)</v>
      </c>
      <c r="M124" s="17" t="str">
        <f>VLOOKUP($B124,G2.PL1!$C$10:$AF$35,12,0)</f>
        <v>Áo</v>
      </c>
      <c r="N124" s="17" t="str">
        <f>VLOOKUP($B124,G2.PL1!$C$10:$AF$35,13,0)</f>
        <v>Lọ</v>
      </c>
      <c r="O124" s="39">
        <v>1110</v>
      </c>
      <c r="P124" s="39">
        <v>1110</v>
      </c>
      <c r="Q124" s="39">
        <v>1110</v>
      </c>
      <c r="R124" s="39">
        <v>1110</v>
      </c>
      <c r="S124" s="40">
        <v>4440</v>
      </c>
      <c r="T124" s="19">
        <f>VLOOKUP($B124,G2.PL1!$C$10:$AF$35,17,0)</f>
        <v>668439</v>
      </c>
      <c r="U124" s="18">
        <f t="shared" si="1"/>
        <v>2967869160</v>
      </c>
      <c r="V124" s="19" t="str">
        <f>VLOOKUP($B124,G2.PL1!$C$10:$AF$35,30,0)</f>
        <v>Công ty Cổ phần Dược liệu Trung ương 2</v>
      </c>
      <c r="W124" s="17" t="s">
        <v>388</v>
      </c>
      <c r="X124" s="56" t="s">
        <v>312</v>
      </c>
      <c r="Y124" s="41" t="s">
        <v>389</v>
      </c>
      <c r="Z124" s="21"/>
      <c r="AA124" s="21" t="e">
        <f>VLOOKUP(W124,#REF!,2,0)</f>
        <v>#REF!</v>
      </c>
      <c r="AB124" s="21"/>
    </row>
    <row r="125" spans="1:28" s="10" customFormat="1" ht="60">
      <c r="A125" s="38">
        <v>13</v>
      </c>
      <c r="B125" s="38" t="s">
        <v>48</v>
      </c>
      <c r="C125" s="17" t="str">
        <f>VLOOKUP(B125,G2.PL1!$C$10:$D$34,2,0)</f>
        <v>Glumeform 500</v>
      </c>
      <c r="D125" s="17" t="str">
        <f>VLOOKUP($B125,G2.PL1!$C$10:$E$34,3,0)</f>
        <v xml:space="preserve">Metformin hydroclorid </v>
      </c>
      <c r="E125" s="17" t="str">
        <f>VLOOKUP($B125,G2.PL1!$C$10:$F$34,4,0)</f>
        <v>500mg</v>
      </c>
      <c r="F125" s="17" t="str">
        <f>VLOOKUP($B125,G2.PL1!$C$10:$AF$35,5,0)</f>
        <v>Uống</v>
      </c>
      <c r="G125" s="17" t="str">
        <f>VLOOKUP($B125,G2.PL1!$C$10:$AF$35,6,0)</f>
        <v>viên nén bao phim</v>
      </c>
      <c r="H125" s="17" t="str">
        <f>VLOOKUP($B125,G2.PL1!$C$10:$AF$35,7,0)</f>
        <v>hộp 10 vỉ x 10 viên</v>
      </c>
      <c r="I125" s="38" t="s">
        <v>13</v>
      </c>
      <c r="J125" s="17" t="str">
        <f>VLOOKUP($B125,G2.PL1!$C$10:$AF$35,9,0)</f>
        <v xml:space="preserve">36 tháng </v>
      </c>
      <c r="K125" s="17" t="str">
        <f>VLOOKUP($B125,G2.PL1!$C$10:$AF$35,10,0)</f>
        <v>VD-21779-14</v>
      </c>
      <c r="L125" s="17" t="str">
        <f>VLOOKUP($B125,G2.PL1!$C$10:$AF$35,11,0)</f>
        <v>Công ty Cổ phần Dược Hậu Giang - Chi nhánh nhà máy Dược phẩm DHG tại Hậu Giang</v>
      </c>
      <c r="M125" s="17" t="str">
        <f>VLOOKUP($B125,G2.PL1!$C$10:$AF$35,12,0)</f>
        <v>Việt Nam</v>
      </c>
      <c r="N125" s="17" t="str">
        <f>VLOOKUP($B125,G2.PL1!$C$10:$AF$35,13,0)</f>
        <v>Viên</v>
      </c>
      <c r="O125" s="39">
        <v>442</v>
      </c>
      <c r="P125" s="39">
        <v>442</v>
      </c>
      <c r="Q125" s="39">
        <v>442</v>
      </c>
      <c r="R125" s="39">
        <v>442</v>
      </c>
      <c r="S125" s="40">
        <v>1768</v>
      </c>
      <c r="T125" s="19">
        <f>VLOOKUP($B125,G2.PL1!$C$10:$AF$35,17,0)</f>
        <v>289</v>
      </c>
      <c r="U125" s="18">
        <f t="shared" si="1"/>
        <v>510952</v>
      </c>
      <c r="V125" s="19" t="str">
        <f>VLOOKUP($B125,G2.PL1!$C$10:$AF$35,30,0)</f>
        <v>Công ty Cổ phần Dược Hậu Giang</v>
      </c>
      <c r="W125" s="17" t="s">
        <v>388</v>
      </c>
      <c r="X125" s="56" t="s">
        <v>312</v>
      </c>
      <c r="Y125" s="41" t="s">
        <v>389</v>
      </c>
      <c r="Z125" s="21"/>
      <c r="AA125" s="21" t="e">
        <f>VLOOKUP(W125,#REF!,2,0)</f>
        <v>#REF!</v>
      </c>
      <c r="AB125" s="21"/>
    </row>
    <row r="126" spans="1:28" s="10" customFormat="1" ht="36">
      <c r="A126" s="38">
        <v>17</v>
      </c>
      <c r="B126" s="38" t="s">
        <v>27</v>
      </c>
      <c r="C126" s="17" t="str">
        <f>VLOOKUP(B126,G2.PL1!$C$10:$D$34,2,0)</f>
        <v>Oxitan 50mg/10ml</v>
      </c>
      <c r="D126" s="17" t="str">
        <f>VLOOKUP($B126,G2.PL1!$C$10:$E$34,3,0)</f>
        <v>Oxaliplatin</v>
      </c>
      <c r="E126" s="17" t="str">
        <f>VLOOKUP($B126,G2.PL1!$C$10:$F$34,4,0)</f>
        <v>50mg/ 10ml</v>
      </c>
      <c r="F126" s="17" t="str">
        <f>VLOOKUP($B126,G2.PL1!$C$10:$AF$35,5,0)</f>
        <v>Tiêm truyền tĩnh mạch</v>
      </c>
      <c r="G126" s="17" t="str">
        <f>VLOOKUP($B126,G2.PL1!$C$10:$AF$35,6,0)</f>
        <v>Dung dịch tiêm truyền</v>
      </c>
      <c r="H126" s="17" t="str">
        <f>VLOOKUP($B126,G2.PL1!$C$10:$AF$35,7,0)</f>
        <v>Hộp 1 lọ 10ml</v>
      </c>
      <c r="I126" s="38" t="s">
        <v>13</v>
      </c>
      <c r="J126" s="17" t="str">
        <f>VLOOKUP($B126,G2.PL1!$C$10:$AF$35,9,0)</f>
        <v>24 tháng</v>
      </c>
      <c r="K126" s="17" t="str">
        <f>VLOOKUP($B126,G2.PL1!$C$10:$AF$35,10,0)</f>
        <v>VN-20417-17</v>
      </c>
      <c r="L126" s="17" t="str">
        <f>VLOOKUP($B126,G2.PL1!$C$10:$AF$35,11,0)</f>
        <v>Fresenius Kabi Oncology Limited</v>
      </c>
      <c r="M126" s="17" t="str">
        <f>VLOOKUP($B126,G2.PL1!$C$10:$AF$35,12,0)</f>
        <v>Ấn Độ</v>
      </c>
      <c r="N126" s="17" t="str">
        <f>VLOOKUP($B126,G2.PL1!$C$10:$AF$35,13,0)</f>
        <v>Lọ</v>
      </c>
      <c r="O126" s="39">
        <v>384</v>
      </c>
      <c r="P126" s="39">
        <v>384</v>
      </c>
      <c r="Q126" s="39">
        <v>384</v>
      </c>
      <c r="R126" s="39">
        <v>384</v>
      </c>
      <c r="S126" s="40">
        <v>1536</v>
      </c>
      <c r="T126" s="19">
        <f>VLOOKUP($B126,G2.PL1!$C$10:$AF$35,17,0)</f>
        <v>260000</v>
      </c>
      <c r="U126" s="18">
        <f t="shared" si="1"/>
        <v>399360000</v>
      </c>
      <c r="V126" s="19" t="str">
        <f>VLOOKUP($B126,G2.PL1!$C$10:$AF$35,30,0)</f>
        <v>Công ty Cổ phần Dược liệu Trung ương 2</v>
      </c>
      <c r="W126" s="17" t="s">
        <v>388</v>
      </c>
      <c r="X126" s="56" t="s">
        <v>312</v>
      </c>
      <c r="Y126" s="41" t="s">
        <v>389</v>
      </c>
      <c r="Z126" s="21"/>
      <c r="AA126" s="21" t="e">
        <f>VLOOKUP(W126,#REF!,2,0)</f>
        <v>#REF!</v>
      </c>
      <c r="AB126" s="21"/>
    </row>
    <row r="127" spans="1:28" s="10" customFormat="1" ht="60">
      <c r="A127" s="38">
        <v>9</v>
      </c>
      <c r="B127" s="38" t="s">
        <v>70</v>
      </c>
      <c r="C127" s="17" t="str">
        <f>VLOOKUP(B127,G2.PL1!$C$10:$D$34,2,0)</f>
        <v xml:space="preserve">Cifga </v>
      </c>
      <c r="D127" s="17" t="str">
        <f>VLOOKUP($B127,G2.PL1!$C$10:$E$34,3,0)</f>
        <v>Ciprofloxacin (dưới dạng Ciprofloxacin hydroclorid)</v>
      </c>
      <c r="E127" s="17" t="str">
        <f>VLOOKUP($B127,G2.PL1!$C$10:$F$34,4,0)</f>
        <v>500mg</v>
      </c>
      <c r="F127" s="17" t="str">
        <f>VLOOKUP($B127,G2.PL1!$C$10:$AF$35,5,0)</f>
        <v>Uống</v>
      </c>
      <c r="G127" s="17" t="str">
        <f>VLOOKUP($B127,G2.PL1!$C$10:$AF$35,6,0)</f>
        <v>viên nén bao phim</v>
      </c>
      <c r="H127" s="17" t="str">
        <f>VLOOKUP($B127,G2.PL1!$C$10:$AF$35,7,0)</f>
        <v>hộp 2 vỉ x 10 viên</v>
      </c>
      <c r="I127" s="38" t="s">
        <v>13</v>
      </c>
      <c r="J127" s="17" t="str">
        <f>VLOOKUP($B127,G2.PL1!$C$10:$AF$35,9,0)</f>
        <v xml:space="preserve">36 tháng </v>
      </c>
      <c r="K127" s="17" t="str">
        <f>VLOOKUP($B127,G2.PL1!$C$10:$AF$35,10,0)</f>
        <v>VD-20549-14</v>
      </c>
      <c r="L127" s="17" t="str">
        <f>VLOOKUP($B127,G2.PL1!$C$10:$AF$35,11,0)</f>
        <v>Công ty Cổ phần Dược Hậu Giang - Chi nhánh nhà máy Dược phẩm DHG tại Hậu Giang</v>
      </c>
      <c r="M127" s="17" t="str">
        <f>VLOOKUP($B127,G2.PL1!$C$10:$AF$35,12,0)</f>
        <v>Việt Nam</v>
      </c>
      <c r="N127" s="17" t="str">
        <f>VLOOKUP($B127,G2.PL1!$C$10:$AF$35,13,0)</f>
        <v>Viên</v>
      </c>
      <c r="O127" s="39">
        <v>90</v>
      </c>
      <c r="P127" s="39">
        <v>90</v>
      </c>
      <c r="Q127" s="39">
        <v>90</v>
      </c>
      <c r="R127" s="39">
        <v>90</v>
      </c>
      <c r="S127" s="40">
        <v>360</v>
      </c>
      <c r="T127" s="19">
        <f>VLOOKUP($B127,G2.PL1!$C$10:$AF$35,17,0)</f>
        <v>889</v>
      </c>
      <c r="U127" s="18">
        <f t="shared" si="1"/>
        <v>320040</v>
      </c>
      <c r="V127" s="19" t="str">
        <f>VLOOKUP($B127,G2.PL1!$C$10:$AF$35,30,0)</f>
        <v>Công ty Cổ phần Dược Hậu Giang</v>
      </c>
      <c r="W127" s="17" t="s">
        <v>417</v>
      </c>
      <c r="X127" s="56" t="s">
        <v>312</v>
      </c>
      <c r="Y127" s="41" t="s">
        <v>418</v>
      </c>
      <c r="Z127" s="21"/>
      <c r="AA127" s="21" t="e">
        <f>VLOOKUP(W127,#REF!,2,0)</f>
        <v>#REF!</v>
      </c>
      <c r="AB127" s="21"/>
    </row>
    <row r="128" spans="1:28" s="10" customFormat="1" ht="60">
      <c r="A128" s="38">
        <v>12</v>
      </c>
      <c r="B128" s="38" t="s">
        <v>54</v>
      </c>
      <c r="C128" s="17" t="str">
        <f>VLOOKUP(B128,G2.PL1!$C$10:$D$34,2,0)</f>
        <v>Raciper 20mg</v>
      </c>
      <c r="D128" s="17" t="str">
        <f>VLOOKUP($B128,G2.PL1!$C$10:$E$34,3,0)</f>
        <v xml:space="preserve">Esomeprazole (dưới dạng Esomeprazole magnesium vô định hình) </v>
      </c>
      <c r="E128" s="17" t="str">
        <f>VLOOKUP($B128,G2.PL1!$C$10:$F$34,4,0)</f>
        <v>20mg</v>
      </c>
      <c r="F128" s="17" t="str">
        <f>VLOOKUP($B128,G2.PL1!$C$10:$AF$35,5,0)</f>
        <v>Uống</v>
      </c>
      <c r="G128" s="17" t="str">
        <f>VLOOKUP($B128,G2.PL1!$C$10:$AF$35,6,0)</f>
        <v>Viên nén bao phim kháng acid dạ dày</v>
      </c>
      <c r="H128" s="17" t="str">
        <f>VLOOKUP($B128,G2.PL1!$C$10:$AF$35,7,0)</f>
        <v>Hộp 2 vỉ x 7 viên; Hộp 4 vỉ x 7 viên</v>
      </c>
      <c r="I128" s="38" t="s">
        <v>13</v>
      </c>
      <c r="J128" s="17" t="str">
        <f>VLOOKUP($B128,G2.PL1!$C$10:$AF$35,9,0)</f>
        <v>24 tháng</v>
      </c>
      <c r="K128" s="17" t="str">
        <f>VLOOKUP($B128,G2.PL1!$C$10:$AF$35,10,0)</f>
        <v>VN-16032-12</v>
      </c>
      <c r="L128" s="17" t="str">
        <f>VLOOKUP($B128,G2.PL1!$C$10:$AF$35,11,0)</f>
        <v>Sun Pharmaceutical Industries Limited</v>
      </c>
      <c r="M128" s="17" t="str">
        <f>VLOOKUP($B128,G2.PL1!$C$10:$AF$35,12,0)</f>
        <v>Ấn Độ</v>
      </c>
      <c r="N128" s="17" t="str">
        <f>VLOOKUP($B128,G2.PL1!$C$10:$AF$35,13,0)</f>
        <v>Viên</v>
      </c>
      <c r="O128" s="39">
        <v>500</v>
      </c>
      <c r="P128" s="39">
        <v>500</v>
      </c>
      <c r="Q128" s="39">
        <v>500</v>
      </c>
      <c r="R128" s="39">
        <v>500</v>
      </c>
      <c r="S128" s="40">
        <v>2000</v>
      </c>
      <c r="T128" s="19">
        <f>VLOOKUP($B128,G2.PL1!$C$10:$AF$35,17,0)</f>
        <v>950</v>
      </c>
      <c r="U128" s="18">
        <f t="shared" si="1"/>
        <v>1900000</v>
      </c>
      <c r="V128" s="19" t="str">
        <f>VLOOKUP($B128,G2.PL1!$C$10:$AF$35,30,0)</f>
        <v>Công ty Cổ phần Dược phẩm Thiết bị Y tế Hà Nội</v>
      </c>
      <c r="W128" s="17" t="s">
        <v>417</v>
      </c>
      <c r="X128" s="56" t="s">
        <v>312</v>
      </c>
      <c r="Y128" s="41" t="s">
        <v>418</v>
      </c>
      <c r="Z128" s="21"/>
      <c r="AA128" s="21" t="e">
        <f>VLOOKUP(W128,#REF!,2,0)</f>
        <v>#REF!</v>
      </c>
      <c r="AB128" s="21"/>
    </row>
    <row r="129" spans="1:28" s="10" customFormat="1" ht="60">
      <c r="A129" s="38">
        <v>13</v>
      </c>
      <c r="B129" s="38" t="s">
        <v>48</v>
      </c>
      <c r="C129" s="17" t="str">
        <f>VLOOKUP(B129,G2.PL1!$C$10:$D$34,2,0)</f>
        <v>Glumeform 500</v>
      </c>
      <c r="D129" s="17" t="str">
        <f>VLOOKUP($B129,G2.PL1!$C$10:$E$34,3,0)</f>
        <v xml:space="preserve">Metformin hydroclorid </v>
      </c>
      <c r="E129" s="17" t="str">
        <f>VLOOKUP($B129,G2.PL1!$C$10:$F$34,4,0)</f>
        <v>500mg</v>
      </c>
      <c r="F129" s="17" t="str">
        <f>VLOOKUP($B129,G2.PL1!$C$10:$AF$35,5,0)</f>
        <v>Uống</v>
      </c>
      <c r="G129" s="17" t="str">
        <f>VLOOKUP($B129,G2.PL1!$C$10:$AF$35,6,0)</f>
        <v>viên nén bao phim</v>
      </c>
      <c r="H129" s="17" t="str">
        <f>VLOOKUP($B129,G2.PL1!$C$10:$AF$35,7,0)</f>
        <v>hộp 10 vỉ x 10 viên</v>
      </c>
      <c r="I129" s="38" t="s">
        <v>13</v>
      </c>
      <c r="J129" s="17" t="str">
        <f>VLOOKUP($B129,G2.PL1!$C$10:$AF$35,9,0)</f>
        <v xml:space="preserve">36 tháng </v>
      </c>
      <c r="K129" s="17" t="str">
        <f>VLOOKUP($B129,G2.PL1!$C$10:$AF$35,10,0)</f>
        <v>VD-21779-14</v>
      </c>
      <c r="L129" s="17" t="str">
        <f>VLOOKUP($B129,G2.PL1!$C$10:$AF$35,11,0)</f>
        <v>Công ty Cổ phần Dược Hậu Giang - Chi nhánh nhà máy Dược phẩm DHG tại Hậu Giang</v>
      </c>
      <c r="M129" s="17" t="str">
        <f>VLOOKUP($B129,G2.PL1!$C$10:$AF$35,12,0)</f>
        <v>Việt Nam</v>
      </c>
      <c r="N129" s="17" t="str">
        <f>VLOOKUP($B129,G2.PL1!$C$10:$AF$35,13,0)</f>
        <v>Viên</v>
      </c>
      <c r="O129" s="39">
        <v>500</v>
      </c>
      <c r="P129" s="39">
        <v>500</v>
      </c>
      <c r="Q129" s="39">
        <v>500</v>
      </c>
      <c r="R129" s="39">
        <v>500</v>
      </c>
      <c r="S129" s="40">
        <v>2000</v>
      </c>
      <c r="T129" s="19">
        <f>VLOOKUP($B129,G2.PL1!$C$10:$AF$35,17,0)</f>
        <v>289</v>
      </c>
      <c r="U129" s="18">
        <f t="shared" si="1"/>
        <v>578000</v>
      </c>
      <c r="V129" s="19" t="str">
        <f>VLOOKUP($B129,G2.PL1!$C$10:$AF$35,30,0)</f>
        <v>Công ty Cổ phần Dược Hậu Giang</v>
      </c>
      <c r="W129" s="17" t="s">
        <v>417</v>
      </c>
      <c r="X129" s="56" t="s">
        <v>312</v>
      </c>
      <c r="Y129" s="41" t="s">
        <v>418</v>
      </c>
      <c r="Z129" s="21"/>
      <c r="AA129" s="21" t="e">
        <f>VLOOKUP(W129,#REF!,2,0)</f>
        <v>#REF!</v>
      </c>
      <c r="AB129" s="21"/>
    </row>
    <row r="130" spans="1:28" s="10" customFormat="1" ht="36">
      <c r="A130" s="38">
        <v>14</v>
      </c>
      <c r="B130" s="38" t="s">
        <v>40</v>
      </c>
      <c r="C130" s="17" t="str">
        <f>VLOOKUP(B130,G2.PL1!$C$10:$D$34,2,0)</f>
        <v>OCID</v>
      </c>
      <c r="D130" s="17" t="str">
        <f>VLOOKUP($B130,G2.PL1!$C$10:$E$34,3,0)</f>
        <v>Omeprazole (dạng hạt bao tan trong ruột)</v>
      </c>
      <c r="E130" s="17" t="str">
        <f>VLOOKUP($B130,G2.PL1!$C$10:$F$34,4,0)</f>
        <v>20mg</v>
      </c>
      <c r="F130" s="17" t="str">
        <f>VLOOKUP($B130,G2.PL1!$C$10:$AF$35,5,0)</f>
        <v>Uống</v>
      </c>
      <c r="G130" s="17" t="str">
        <f>VLOOKUP($B130,G2.PL1!$C$10:$AF$35,6,0)</f>
        <v>Viên nang cứng</v>
      </c>
      <c r="H130" s="17" t="str">
        <f>VLOOKUP($B130,G2.PL1!$C$10:$AF$35,7,0)</f>
        <v>Hộp 10 vỉ x 10 viên</v>
      </c>
      <c r="I130" s="38" t="s">
        <v>13</v>
      </c>
      <c r="J130" s="17" t="str">
        <f>VLOOKUP($B130,G2.PL1!$C$10:$AF$35,9,0)</f>
        <v>36 tháng</v>
      </c>
      <c r="K130" s="17" t="str">
        <f>VLOOKUP($B130,G2.PL1!$C$10:$AF$35,10,0)</f>
        <v>VN-10166-10</v>
      </c>
      <c r="L130" s="17" t="str">
        <f>VLOOKUP($B130,G2.PL1!$C$10:$AF$35,11,0)</f>
        <v>Cadila Healthcare Ltd.</v>
      </c>
      <c r="M130" s="17" t="str">
        <f>VLOOKUP($B130,G2.PL1!$C$10:$AF$35,12,0)</f>
        <v>Ấn Độ</v>
      </c>
      <c r="N130" s="17" t="str">
        <f>VLOOKUP($B130,G2.PL1!$C$10:$AF$35,13,0)</f>
        <v>Viên</v>
      </c>
      <c r="O130" s="39">
        <v>500</v>
      </c>
      <c r="P130" s="39">
        <v>500</v>
      </c>
      <c r="Q130" s="39">
        <v>500</v>
      </c>
      <c r="R130" s="39">
        <v>500</v>
      </c>
      <c r="S130" s="40">
        <v>2000</v>
      </c>
      <c r="T130" s="19">
        <f>VLOOKUP($B130,G2.PL1!$C$10:$AF$35,17,0)</f>
        <v>215</v>
      </c>
      <c r="U130" s="18">
        <f t="shared" si="1"/>
        <v>430000</v>
      </c>
      <c r="V130" s="19" t="str">
        <f>VLOOKUP($B130,G2.PL1!$C$10:$AF$35,30,0)</f>
        <v>Công ty Cổ phần Dược phẩm Thiết bị Y tế Hà Nội</v>
      </c>
      <c r="W130" s="17" t="s">
        <v>417</v>
      </c>
      <c r="X130" s="56" t="s">
        <v>312</v>
      </c>
      <c r="Y130" s="41" t="s">
        <v>418</v>
      </c>
      <c r="Z130" s="21"/>
      <c r="AA130" s="21" t="e">
        <f>VLOOKUP(W130,#REF!,2,0)</f>
        <v>#REF!</v>
      </c>
      <c r="AB130" s="21"/>
    </row>
    <row r="131" spans="1:28" s="10" customFormat="1" ht="48" customHeight="1">
      <c r="A131" s="17">
        <v>1</v>
      </c>
      <c r="B131" s="17" t="s">
        <v>6</v>
      </c>
      <c r="C131" s="17" t="str">
        <f>VLOOKUP(B131,G2.PL1!$C$10:$D$34,2,0)</f>
        <v>Cefoxitine Gerda 1G</v>
      </c>
      <c r="D131" s="17" t="str">
        <f>VLOOKUP($B131,G2.PL1!$C$10:$E$34,3,0)</f>
        <v>Cefoxitin  (dưới dạng Cefoxitin natri)</v>
      </c>
      <c r="E131" s="17" t="str">
        <f>VLOOKUP($B131,G2.PL1!$C$10:$F$34,4,0)</f>
        <v>1g</v>
      </c>
      <c r="F131" s="17" t="str">
        <f>VLOOKUP($B131,G2.PL1!$C$10:$AF$35,5,0)</f>
        <v>Tiêm</v>
      </c>
      <c r="G131" s="17" t="str">
        <f>VLOOKUP($B131,G2.PL1!$C$10:$AF$35,6,0)</f>
        <v>Bột pha dung dịch tiêm</v>
      </c>
      <c r="H131" s="17" t="str">
        <f>VLOOKUP($B131,G2.PL1!$C$10:$AF$35,7,0)</f>
        <v>Hộp 10 lọ</v>
      </c>
      <c r="I131" s="17" t="s">
        <v>3</v>
      </c>
      <c r="J131" s="17" t="str">
        <f>VLOOKUP($B131,G2.PL1!$C$10:$AF$35,9,0)</f>
        <v>24 tháng</v>
      </c>
      <c r="K131" s="17" t="str">
        <f>VLOOKUP($B131,G2.PL1!$C$10:$AF$35,10,0)</f>
        <v>VN-20445-17</v>
      </c>
      <c r="L131" s="17" t="str">
        <f>VLOOKUP($B131,G2.PL1!$C$10:$AF$35,11,0)</f>
        <v>LDP Laboratorios
 Torlan SA</v>
      </c>
      <c r="M131" s="17" t="str">
        <f>VLOOKUP($B131,G2.PL1!$C$10:$AF$35,12,0)</f>
        <v>Tây Ban Nha</v>
      </c>
      <c r="N131" s="17" t="str">
        <f>VLOOKUP($B131,G2.PL1!$C$10:$AF$35,13,0)</f>
        <v>Lọ</v>
      </c>
      <c r="O131" s="18">
        <v>40</v>
      </c>
      <c r="P131" s="18">
        <v>48</v>
      </c>
      <c r="Q131" s="18">
        <v>56</v>
      </c>
      <c r="R131" s="18">
        <v>56</v>
      </c>
      <c r="S131" s="18">
        <v>200</v>
      </c>
      <c r="T131" s="19">
        <f>VLOOKUP($B131,G2.PL1!$C$10:$AF$35,17,0)</f>
        <v>123000</v>
      </c>
      <c r="U131" s="18">
        <f t="shared" si="1"/>
        <v>24600000</v>
      </c>
      <c r="V131" s="19" t="str">
        <f>VLOOKUP($B131,G2.PL1!$C$10:$AF$35,30,0)</f>
        <v>Công ty Trách nhiệm hữu hạn Dược Phẩm Tự Đức</v>
      </c>
      <c r="W131" s="17" t="s">
        <v>316</v>
      </c>
      <c r="X131" s="20" t="s">
        <v>312</v>
      </c>
      <c r="Y131" s="17" t="s">
        <v>317</v>
      </c>
      <c r="Z131" s="21"/>
      <c r="AA131" s="21" t="e">
        <f>VLOOKUP(W131,#REF!,2,0)</f>
        <v>#REF!</v>
      </c>
      <c r="AB131" s="21"/>
    </row>
    <row r="132" spans="1:28" s="10" customFormat="1" ht="48" customHeight="1">
      <c r="A132" s="38">
        <v>9</v>
      </c>
      <c r="B132" s="38" t="s">
        <v>70</v>
      </c>
      <c r="C132" s="17" t="str">
        <f>VLOOKUP(B132,G2.PL1!$C$10:$D$34,2,0)</f>
        <v xml:space="preserve">Cifga </v>
      </c>
      <c r="D132" s="17" t="str">
        <f>VLOOKUP($B132,G2.PL1!$C$10:$E$34,3,0)</f>
        <v>Ciprofloxacin (dưới dạng Ciprofloxacin hydroclorid)</v>
      </c>
      <c r="E132" s="17" t="str">
        <f>VLOOKUP($B132,G2.PL1!$C$10:$F$34,4,0)</f>
        <v>500mg</v>
      </c>
      <c r="F132" s="17" t="str">
        <f>VLOOKUP($B132,G2.PL1!$C$10:$AF$35,5,0)</f>
        <v>Uống</v>
      </c>
      <c r="G132" s="17" t="str">
        <f>VLOOKUP($B132,G2.PL1!$C$10:$AF$35,6,0)</f>
        <v>viên nén bao phim</v>
      </c>
      <c r="H132" s="17" t="str">
        <f>VLOOKUP($B132,G2.PL1!$C$10:$AF$35,7,0)</f>
        <v>hộp 2 vỉ x 10 viên</v>
      </c>
      <c r="I132" s="38" t="s">
        <v>13</v>
      </c>
      <c r="J132" s="17" t="str">
        <f>VLOOKUP($B132,G2.PL1!$C$10:$AF$35,9,0)</f>
        <v xml:space="preserve">36 tháng </v>
      </c>
      <c r="K132" s="17" t="str">
        <f>VLOOKUP($B132,G2.PL1!$C$10:$AF$35,10,0)</f>
        <v>VD-20549-14</v>
      </c>
      <c r="L132" s="17" t="str">
        <f>VLOOKUP($B132,G2.PL1!$C$10:$AF$35,11,0)</f>
        <v>Công ty Cổ phần Dược Hậu Giang - Chi nhánh nhà máy Dược phẩm DHG tại Hậu Giang</v>
      </c>
      <c r="M132" s="17" t="str">
        <f>VLOOKUP($B132,G2.PL1!$C$10:$AF$35,12,0)</f>
        <v>Việt Nam</v>
      </c>
      <c r="N132" s="17" t="str">
        <f>VLOOKUP($B132,G2.PL1!$C$10:$AF$35,13,0)</f>
        <v>Viên</v>
      </c>
      <c r="O132" s="39">
        <v>6000</v>
      </c>
      <c r="P132" s="39">
        <v>6000</v>
      </c>
      <c r="Q132" s="39">
        <v>6000</v>
      </c>
      <c r="R132" s="39">
        <v>7000</v>
      </c>
      <c r="S132" s="40">
        <v>25000</v>
      </c>
      <c r="T132" s="19">
        <f>VLOOKUP($B132,G2.PL1!$C$10:$AF$35,17,0)</f>
        <v>889</v>
      </c>
      <c r="U132" s="18">
        <f t="shared" si="1"/>
        <v>22225000</v>
      </c>
      <c r="V132" s="19" t="str">
        <f>VLOOKUP($B132,G2.PL1!$C$10:$AF$35,30,0)</f>
        <v>Công ty Cổ phần Dược Hậu Giang</v>
      </c>
      <c r="W132" s="17" t="s">
        <v>316</v>
      </c>
      <c r="X132" s="56" t="s">
        <v>312</v>
      </c>
      <c r="Y132" s="41" t="s">
        <v>317</v>
      </c>
      <c r="Z132" s="21"/>
      <c r="AA132" s="21" t="e">
        <f>VLOOKUP(W132,#REF!,2,0)</f>
        <v>#REF!</v>
      </c>
      <c r="AB132" s="21"/>
    </row>
    <row r="133" spans="1:28" s="10" customFormat="1" ht="60">
      <c r="A133" s="38">
        <v>12</v>
      </c>
      <c r="B133" s="38" t="s">
        <v>54</v>
      </c>
      <c r="C133" s="17" t="str">
        <f>VLOOKUP(B133,G2.PL1!$C$10:$D$34,2,0)</f>
        <v>Raciper 20mg</v>
      </c>
      <c r="D133" s="17" t="str">
        <f>VLOOKUP($B133,G2.PL1!$C$10:$E$34,3,0)</f>
        <v xml:space="preserve">Esomeprazole (dưới dạng Esomeprazole magnesium vô định hình) </v>
      </c>
      <c r="E133" s="17" t="str">
        <f>VLOOKUP($B133,G2.PL1!$C$10:$F$34,4,0)</f>
        <v>20mg</v>
      </c>
      <c r="F133" s="17" t="str">
        <f>VLOOKUP($B133,G2.PL1!$C$10:$AF$35,5,0)</f>
        <v>Uống</v>
      </c>
      <c r="G133" s="17" t="str">
        <f>VLOOKUP($B133,G2.PL1!$C$10:$AF$35,6,0)</f>
        <v>Viên nén bao phim kháng acid dạ dày</v>
      </c>
      <c r="H133" s="17" t="str">
        <f>VLOOKUP($B133,G2.PL1!$C$10:$AF$35,7,0)</f>
        <v>Hộp 2 vỉ x 7 viên; Hộp 4 vỉ x 7 viên</v>
      </c>
      <c r="I133" s="38" t="s">
        <v>13</v>
      </c>
      <c r="J133" s="17" t="str">
        <f>VLOOKUP($B133,G2.PL1!$C$10:$AF$35,9,0)</f>
        <v>24 tháng</v>
      </c>
      <c r="K133" s="17" t="str">
        <f>VLOOKUP($B133,G2.PL1!$C$10:$AF$35,10,0)</f>
        <v>VN-16032-12</v>
      </c>
      <c r="L133" s="17" t="str">
        <f>VLOOKUP($B133,G2.PL1!$C$10:$AF$35,11,0)</f>
        <v>Sun Pharmaceutical Industries Limited</v>
      </c>
      <c r="M133" s="17" t="str">
        <f>VLOOKUP($B133,G2.PL1!$C$10:$AF$35,12,0)</f>
        <v>Ấn Độ</v>
      </c>
      <c r="N133" s="17" t="str">
        <f>VLOOKUP($B133,G2.PL1!$C$10:$AF$35,13,0)</f>
        <v>Viên</v>
      </c>
      <c r="O133" s="39">
        <v>30000</v>
      </c>
      <c r="P133" s="39">
        <v>30000</v>
      </c>
      <c r="Q133" s="39">
        <v>30000</v>
      </c>
      <c r="R133" s="39">
        <v>35000</v>
      </c>
      <c r="S133" s="40">
        <v>125000</v>
      </c>
      <c r="T133" s="19">
        <f>VLOOKUP($B133,G2.PL1!$C$10:$AF$35,17,0)</f>
        <v>950</v>
      </c>
      <c r="U133" s="18">
        <f t="shared" si="1"/>
        <v>118750000</v>
      </c>
      <c r="V133" s="19" t="str">
        <f>VLOOKUP($B133,G2.PL1!$C$10:$AF$35,30,0)</f>
        <v>Công ty Cổ phần Dược phẩm Thiết bị Y tế Hà Nội</v>
      </c>
      <c r="W133" s="17" t="s">
        <v>316</v>
      </c>
      <c r="X133" s="56" t="s">
        <v>312</v>
      </c>
      <c r="Y133" s="41" t="s">
        <v>317</v>
      </c>
      <c r="Z133" s="21"/>
      <c r="AA133" s="21" t="e">
        <f>VLOOKUP(W133,#REF!,2,0)</f>
        <v>#REF!</v>
      </c>
      <c r="AB133" s="21"/>
    </row>
    <row r="134" spans="1:28" s="10" customFormat="1" ht="36">
      <c r="A134" s="17">
        <v>1</v>
      </c>
      <c r="B134" s="17" t="s">
        <v>6</v>
      </c>
      <c r="C134" s="17" t="str">
        <f>VLOOKUP(B134,G2.PL1!$C$10:$D$34,2,0)</f>
        <v>Cefoxitine Gerda 1G</v>
      </c>
      <c r="D134" s="17" t="str">
        <f>VLOOKUP($B134,G2.PL1!$C$10:$E$34,3,0)</f>
        <v>Cefoxitin  (dưới dạng Cefoxitin natri)</v>
      </c>
      <c r="E134" s="17" t="str">
        <f>VLOOKUP($B134,G2.PL1!$C$10:$F$34,4,0)</f>
        <v>1g</v>
      </c>
      <c r="F134" s="17" t="str">
        <f>VLOOKUP($B134,G2.PL1!$C$10:$AF$35,5,0)</f>
        <v>Tiêm</v>
      </c>
      <c r="G134" s="17" t="str">
        <f>VLOOKUP($B134,G2.PL1!$C$10:$AF$35,6,0)</f>
        <v>Bột pha dung dịch tiêm</v>
      </c>
      <c r="H134" s="17" t="str">
        <f>VLOOKUP($B134,G2.PL1!$C$10:$AF$35,7,0)</f>
        <v>Hộp 10 lọ</v>
      </c>
      <c r="I134" s="17" t="s">
        <v>3</v>
      </c>
      <c r="J134" s="17" t="str">
        <f>VLOOKUP($B134,G2.PL1!$C$10:$AF$35,9,0)</f>
        <v>24 tháng</v>
      </c>
      <c r="K134" s="17" t="str">
        <f>VLOOKUP($B134,G2.PL1!$C$10:$AF$35,10,0)</f>
        <v>VN-20445-17</v>
      </c>
      <c r="L134" s="17" t="str">
        <f>VLOOKUP($B134,G2.PL1!$C$10:$AF$35,11,0)</f>
        <v>LDP Laboratorios
 Torlan SA</v>
      </c>
      <c r="M134" s="17" t="str">
        <f>VLOOKUP($B134,G2.PL1!$C$10:$AF$35,12,0)</f>
        <v>Tây Ban Nha</v>
      </c>
      <c r="N134" s="17" t="str">
        <f>VLOOKUP($B134,G2.PL1!$C$10:$AF$35,13,0)</f>
        <v>Lọ</v>
      </c>
      <c r="O134" s="18">
        <v>56</v>
      </c>
      <c r="P134" s="18">
        <v>56</v>
      </c>
      <c r="Q134" s="18">
        <v>56</v>
      </c>
      <c r="R134" s="18">
        <v>56</v>
      </c>
      <c r="S134" s="18">
        <v>224</v>
      </c>
      <c r="T134" s="19">
        <f>VLOOKUP($B134,G2.PL1!$C$10:$AF$35,17,0)</f>
        <v>123000</v>
      </c>
      <c r="U134" s="18">
        <f t="shared" si="1"/>
        <v>27552000</v>
      </c>
      <c r="V134" s="19" t="str">
        <f>VLOOKUP($B134,G2.PL1!$C$10:$AF$35,30,0)</f>
        <v>Công ty Trách nhiệm hữu hạn Dược Phẩm Tự Đức</v>
      </c>
      <c r="W134" s="17" t="s">
        <v>322</v>
      </c>
      <c r="X134" s="20" t="s">
        <v>312</v>
      </c>
      <c r="Y134" s="17" t="s">
        <v>323</v>
      </c>
      <c r="Z134" s="21"/>
      <c r="AA134" s="21" t="e">
        <f>VLOOKUP(W134,#REF!,2,0)</f>
        <v>#REF!</v>
      </c>
      <c r="AB134" s="21"/>
    </row>
    <row r="135" spans="1:28" s="10" customFormat="1" ht="48">
      <c r="A135" s="17">
        <v>2</v>
      </c>
      <c r="B135" s="17" t="s">
        <v>86</v>
      </c>
      <c r="C135" s="17" t="str">
        <f>VLOOKUP(B135,G2.PL1!$C$10:$D$34,2,0)</f>
        <v>Cefoxitin 1g</v>
      </c>
      <c r="D135" s="17" t="str">
        <f>VLOOKUP($B135,G2.PL1!$C$10:$E$34,3,0)</f>
        <v xml:space="preserve">Cefoxitin (dưới dạng Cefoxitin natri) </v>
      </c>
      <c r="E135" s="17" t="str">
        <f>VLOOKUP($B135,G2.PL1!$C$10:$F$34,4,0)</f>
        <v>1g</v>
      </c>
      <c r="F135" s="17" t="str">
        <f>VLOOKUP($B135,G2.PL1!$C$10:$AF$35,5,0)</f>
        <v>Tiêm</v>
      </c>
      <c r="G135" s="17" t="str">
        <f>VLOOKUP($B135,G2.PL1!$C$10:$AF$35,6,0)</f>
        <v>Thuốc bột pha tiêm</v>
      </c>
      <c r="H135" s="17" t="str">
        <f>VLOOKUP($B135,G2.PL1!$C$10:$AF$35,7,0)</f>
        <v>Hộp 10 lọ</v>
      </c>
      <c r="I135" s="17" t="s">
        <v>13</v>
      </c>
      <c r="J135" s="17" t="str">
        <f>VLOOKUP($B135,G2.PL1!$C$10:$AF$35,9,0)</f>
        <v>24 tháng</v>
      </c>
      <c r="K135" s="17" t="str">
        <f>VLOOKUP($B135,G2.PL1!$C$10:$AF$35,10,0)</f>
        <v>VD-26841-17</v>
      </c>
      <c r="L135" s="17" t="str">
        <f>VLOOKUP($B135,G2.PL1!$C$10:$AF$35,11,0)</f>
        <v>Chi nhánh 3- Công ty cổ phần dược phẩm Imexpharm tại Bình Dương</v>
      </c>
      <c r="M135" s="17" t="str">
        <f>VLOOKUP($B135,G2.PL1!$C$10:$AF$35,12,0)</f>
        <v>Việt Nam</v>
      </c>
      <c r="N135" s="17" t="str">
        <f>VLOOKUP($B135,G2.PL1!$C$10:$AF$35,13,0)</f>
        <v>Lọ</v>
      </c>
      <c r="O135" s="18">
        <v>56</v>
      </c>
      <c r="P135" s="18">
        <v>56</v>
      </c>
      <c r="Q135" s="18">
        <v>56</v>
      </c>
      <c r="R135" s="18">
        <v>56</v>
      </c>
      <c r="S135" s="18">
        <v>224</v>
      </c>
      <c r="T135" s="19">
        <f>VLOOKUP($B135,G2.PL1!$C$10:$AF$35,17,0)</f>
        <v>54900</v>
      </c>
      <c r="U135" s="18">
        <f t="shared" si="1"/>
        <v>12297600</v>
      </c>
      <c r="V135" s="19" t="str">
        <f>VLOOKUP($B135,G2.PL1!$C$10:$AF$35,30,0)</f>
        <v>Công ty Cổ phần Dược phẩm Nam Hà</v>
      </c>
      <c r="W135" s="17" t="s">
        <v>322</v>
      </c>
      <c r="X135" s="20" t="s">
        <v>312</v>
      </c>
      <c r="Y135" s="17" t="s">
        <v>323</v>
      </c>
      <c r="Z135" s="21"/>
      <c r="AA135" s="21" t="e">
        <f>VLOOKUP(W135,#REF!,2,0)</f>
        <v>#REF!</v>
      </c>
      <c r="AB135" s="21"/>
    </row>
    <row r="136" spans="1:28" s="10" customFormat="1" ht="48" customHeight="1">
      <c r="A136" s="38">
        <v>8</v>
      </c>
      <c r="B136" s="38" t="s">
        <v>75</v>
      </c>
      <c r="C136" s="17" t="str">
        <f>VLOOKUP(B136,G2.PL1!$C$10:$D$34,2,0)</f>
        <v>Zanimex 1,5g</v>
      </c>
      <c r="D136" s="17" t="str">
        <f>VLOOKUP($B136,G2.PL1!$C$10:$E$34,3,0)</f>
        <v>Cefuroxim (dưới dạng Cefuroxim natri)</v>
      </c>
      <c r="E136" s="17" t="str">
        <f>VLOOKUP($B136,G2.PL1!$C$10:$F$34,4,0)</f>
        <v>1,5g</v>
      </c>
      <c r="F136" s="17" t="str">
        <f>VLOOKUP($B136,G2.PL1!$C$10:$AF$35,5,0)</f>
        <v>Tiêm</v>
      </c>
      <c r="G136" s="17" t="str">
        <f>VLOOKUP($B136,G2.PL1!$C$10:$AF$35,6,0)</f>
        <v>Thuốc bột pha tiêm</v>
      </c>
      <c r="H136" s="17" t="str">
        <f>VLOOKUP($B136,G2.PL1!$C$10:$AF$35,7,0)</f>
        <v>Hộp 10 lọ</v>
      </c>
      <c r="I136" s="38" t="s">
        <v>13</v>
      </c>
      <c r="J136" s="17" t="str">
        <f>VLOOKUP($B136,G2.PL1!$C$10:$AF$35,9,0)</f>
        <v>24 tháng</v>
      </c>
      <c r="K136" s="17" t="str">
        <f>VLOOKUP($B136,G2.PL1!$C$10:$AF$35,10,0)</f>
        <v>VD-34181-20</v>
      </c>
      <c r="L136" s="17" t="str">
        <f>VLOOKUP($B136,G2.PL1!$C$10:$AF$35,11,0)</f>
        <v>Chi nhánh 3 - Công ty cổ phần dược phẩm Imexpharm tại Bình Dương</v>
      </c>
      <c r="M136" s="17" t="str">
        <f>VLOOKUP($B136,G2.PL1!$C$10:$AF$35,12,0)</f>
        <v>Việt Nam</v>
      </c>
      <c r="N136" s="17" t="str">
        <f>VLOOKUP($B136,G2.PL1!$C$10:$AF$35,13,0)</f>
        <v>Lọ</v>
      </c>
      <c r="O136" s="39">
        <v>80</v>
      </c>
      <c r="P136" s="39">
        <v>80</v>
      </c>
      <c r="Q136" s="39">
        <v>80</v>
      </c>
      <c r="R136" s="39">
        <v>80</v>
      </c>
      <c r="S136" s="40">
        <v>320</v>
      </c>
      <c r="T136" s="19">
        <f>VLOOKUP($B136,G2.PL1!$C$10:$AF$35,17,0)</f>
        <v>21000</v>
      </c>
      <c r="U136" s="18">
        <f t="shared" si="1"/>
        <v>6720000</v>
      </c>
      <c r="V136" s="19" t="str">
        <f>VLOOKUP($B136,G2.PL1!$C$10:$AF$35,30,0)</f>
        <v xml:space="preserve">Công ty CP Dược phẩm Imexpharm </v>
      </c>
      <c r="W136" s="17" t="s">
        <v>322</v>
      </c>
      <c r="X136" s="56" t="s">
        <v>312</v>
      </c>
      <c r="Y136" s="41" t="s">
        <v>323</v>
      </c>
      <c r="Z136" s="21"/>
      <c r="AA136" s="21" t="e">
        <f>VLOOKUP(W136,#REF!,2,0)</f>
        <v>#REF!</v>
      </c>
      <c r="AB136" s="21"/>
    </row>
    <row r="137" spans="1:28" s="10" customFormat="1" ht="60">
      <c r="A137" s="38">
        <v>9</v>
      </c>
      <c r="B137" s="38" t="s">
        <v>70</v>
      </c>
      <c r="C137" s="17" t="str">
        <f>VLOOKUP(B137,G2.PL1!$C$10:$D$34,2,0)</f>
        <v xml:space="preserve">Cifga </v>
      </c>
      <c r="D137" s="17" t="str">
        <f>VLOOKUP($B137,G2.PL1!$C$10:$E$34,3,0)</f>
        <v>Ciprofloxacin (dưới dạng Ciprofloxacin hydroclorid)</v>
      </c>
      <c r="E137" s="17" t="str">
        <f>VLOOKUP($B137,G2.PL1!$C$10:$F$34,4,0)</f>
        <v>500mg</v>
      </c>
      <c r="F137" s="17" t="str">
        <f>VLOOKUP($B137,G2.PL1!$C$10:$AF$35,5,0)</f>
        <v>Uống</v>
      </c>
      <c r="G137" s="17" t="str">
        <f>VLOOKUP($B137,G2.PL1!$C$10:$AF$35,6,0)</f>
        <v>viên nén bao phim</v>
      </c>
      <c r="H137" s="17" t="str">
        <f>VLOOKUP($B137,G2.PL1!$C$10:$AF$35,7,0)</f>
        <v>hộp 2 vỉ x 10 viên</v>
      </c>
      <c r="I137" s="38" t="s">
        <v>13</v>
      </c>
      <c r="J137" s="17" t="str">
        <f>VLOOKUP($B137,G2.PL1!$C$10:$AF$35,9,0)</f>
        <v xml:space="preserve">36 tháng </v>
      </c>
      <c r="K137" s="17" t="str">
        <f>VLOOKUP($B137,G2.PL1!$C$10:$AF$35,10,0)</f>
        <v>VD-20549-14</v>
      </c>
      <c r="L137" s="17" t="str">
        <f>VLOOKUP($B137,G2.PL1!$C$10:$AF$35,11,0)</f>
        <v>Công ty Cổ phần Dược Hậu Giang - Chi nhánh nhà máy Dược phẩm DHG tại Hậu Giang</v>
      </c>
      <c r="M137" s="17" t="str">
        <f>VLOOKUP($B137,G2.PL1!$C$10:$AF$35,12,0)</f>
        <v>Việt Nam</v>
      </c>
      <c r="N137" s="17" t="str">
        <f>VLOOKUP($B137,G2.PL1!$C$10:$AF$35,13,0)</f>
        <v>Viên</v>
      </c>
      <c r="O137" s="39">
        <v>100</v>
      </c>
      <c r="P137" s="39">
        <v>100</v>
      </c>
      <c r="Q137" s="39">
        <v>100</v>
      </c>
      <c r="R137" s="39">
        <v>100</v>
      </c>
      <c r="S137" s="40">
        <v>400</v>
      </c>
      <c r="T137" s="19">
        <f>VLOOKUP($B137,G2.PL1!$C$10:$AF$35,17,0)</f>
        <v>889</v>
      </c>
      <c r="U137" s="18">
        <f t="shared" si="1"/>
        <v>355600</v>
      </c>
      <c r="V137" s="19" t="str">
        <f>VLOOKUP($B137,G2.PL1!$C$10:$AF$35,30,0)</f>
        <v>Công ty Cổ phần Dược Hậu Giang</v>
      </c>
      <c r="W137" s="17" t="s">
        <v>322</v>
      </c>
      <c r="X137" s="56" t="s">
        <v>312</v>
      </c>
      <c r="Y137" s="41" t="s">
        <v>323</v>
      </c>
      <c r="Z137" s="21"/>
      <c r="AA137" s="21" t="e">
        <f>VLOOKUP(W137,#REF!,2,0)</f>
        <v>#REF!</v>
      </c>
      <c r="AB137" s="21"/>
    </row>
    <row r="138" spans="1:28" s="10" customFormat="1" ht="60">
      <c r="A138" s="38">
        <v>12</v>
      </c>
      <c r="B138" s="38" t="s">
        <v>54</v>
      </c>
      <c r="C138" s="17" t="str">
        <f>VLOOKUP(B138,G2.PL1!$C$10:$D$34,2,0)</f>
        <v>Raciper 20mg</v>
      </c>
      <c r="D138" s="17" t="str">
        <f>VLOOKUP($B138,G2.PL1!$C$10:$E$34,3,0)</f>
        <v xml:space="preserve">Esomeprazole (dưới dạng Esomeprazole magnesium vô định hình) </v>
      </c>
      <c r="E138" s="17" t="str">
        <f>VLOOKUP($B138,G2.PL1!$C$10:$F$34,4,0)</f>
        <v>20mg</v>
      </c>
      <c r="F138" s="17" t="str">
        <f>VLOOKUP($B138,G2.PL1!$C$10:$AF$35,5,0)</f>
        <v>Uống</v>
      </c>
      <c r="G138" s="17" t="str">
        <f>VLOOKUP($B138,G2.PL1!$C$10:$AF$35,6,0)</f>
        <v>Viên nén bao phim kháng acid dạ dày</v>
      </c>
      <c r="H138" s="17" t="str">
        <f>VLOOKUP($B138,G2.PL1!$C$10:$AF$35,7,0)</f>
        <v>Hộp 2 vỉ x 7 viên; Hộp 4 vỉ x 7 viên</v>
      </c>
      <c r="I138" s="38" t="s">
        <v>13</v>
      </c>
      <c r="J138" s="17" t="str">
        <f>VLOOKUP($B138,G2.PL1!$C$10:$AF$35,9,0)</f>
        <v>24 tháng</v>
      </c>
      <c r="K138" s="17" t="str">
        <f>VLOOKUP($B138,G2.PL1!$C$10:$AF$35,10,0)</f>
        <v>VN-16032-12</v>
      </c>
      <c r="L138" s="17" t="str">
        <f>VLOOKUP($B138,G2.PL1!$C$10:$AF$35,11,0)</f>
        <v>Sun Pharmaceutical Industries Limited</v>
      </c>
      <c r="M138" s="17" t="str">
        <f>VLOOKUP($B138,G2.PL1!$C$10:$AF$35,12,0)</f>
        <v>Ấn Độ</v>
      </c>
      <c r="N138" s="17" t="str">
        <f>VLOOKUP($B138,G2.PL1!$C$10:$AF$35,13,0)</f>
        <v>Viên</v>
      </c>
      <c r="O138" s="39">
        <v>35</v>
      </c>
      <c r="P138" s="39">
        <v>35</v>
      </c>
      <c r="Q138" s="39">
        <v>35</v>
      </c>
      <c r="R138" s="39">
        <v>35</v>
      </c>
      <c r="S138" s="40">
        <v>140</v>
      </c>
      <c r="T138" s="19">
        <f>VLOOKUP($B138,G2.PL1!$C$10:$AF$35,17,0)</f>
        <v>950</v>
      </c>
      <c r="U138" s="18">
        <f t="shared" ref="U138:U201" si="2">S138*T138</f>
        <v>133000</v>
      </c>
      <c r="V138" s="19" t="str">
        <f>VLOOKUP($B138,G2.PL1!$C$10:$AF$35,30,0)</f>
        <v>Công ty Cổ phần Dược phẩm Thiết bị Y tế Hà Nội</v>
      </c>
      <c r="W138" s="17" t="s">
        <v>322</v>
      </c>
      <c r="X138" s="56" t="s">
        <v>312</v>
      </c>
      <c r="Y138" s="41" t="s">
        <v>323</v>
      </c>
      <c r="Z138" s="21"/>
      <c r="AA138" s="21" t="e">
        <f>VLOOKUP(W138,#REF!,2,0)</f>
        <v>#REF!</v>
      </c>
      <c r="AB138" s="21"/>
    </row>
    <row r="139" spans="1:28" s="11" customFormat="1" ht="60">
      <c r="A139" s="38">
        <v>13</v>
      </c>
      <c r="B139" s="38" t="s">
        <v>48</v>
      </c>
      <c r="C139" s="17" t="str">
        <f>VLOOKUP(B139,G2.PL1!$C$10:$D$34,2,0)</f>
        <v>Glumeform 500</v>
      </c>
      <c r="D139" s="17" t="str">
        <f>VLOOKUP($B139,G2.PL1!$C$10:$E$34,3,0)</f>
        <v xml:space="preserve">Metformin hydroclorid </v>
      </c>
      <c r="E139" s="17" t="str">
        <f>VLOOKUP($B139,G2.PL1!$C$10:$F$34,4,0)</f>
        <v>500mg</v>
      </c>
      <c r="F139" s="17" t="str">
        <f>VLOOKUP($B139,G2.PL1!$C$10:$AF$35,5,0)</f>
        <v>Uống</v>
      </c>
      <c r="G139" s="17" t="str">
        <f>VLOOKUP($B139,G2.PL1!$C$10:$AF$35,6,0)</f>
        <v>viên nén bao phim</v>
      </c>
      <c r="H139" s="17" t="str">
        <f>VLOOKUP($B139,G2.PL1!$C$10:$AF$35,7,0)</f>
        <v>hộp 10 vỉ x 10 viên</v>
      </c>
      <c r="I139" s="38" t="s">
        <v>13</v>
      </c>
      <c r="J139" s="17" t="str">
        <f>VLOOKUP($B139,G2.PL1!$C$10:$AF$35,9,0)</f>
        <v xml:space="preserve">36 tháng </v>
      </c>
      <c r="K139" s="17" t="str">
        <f>VLOOKUP($B139,G2.PL1!$C$10:$AF$35,10,0)</f>
        <v>VD-21779-14</v>
      </c>
      <c r="L139" s="17" t="str">
        <f>VLOOKUP($B139,G2.PL1!$C$10:$AF$35,11,0)</f>
        <v>Công ty Cổ phần Dược Hậu Giang - Chi nhánh nhà máy Dược phẩm DHG tại Hậu Giang</v>
      </c>
      <c r="M139" s="17" t="str">
        <f>VLOOKUP($B139,G2.PL1!$C$10:$AF$35,12,0)</f>
        <v>Việt Nam</v>
      </c>
      <c r="N139" s="17" t="str">
        <f>VLOOKUP($B139,G2.PL1!$C$10:$AF$35,13,0)</f>
        <v>Viên</v>
      </c>
      <c r="O139" s="39">
        <v>25</v>
      </c>
      <c r="P139" s="39">
        <v>25</v>
      </c>
      <c r="Q139" s="39">
        <v>25</v>
      </c>
      <c r="R139" s="39">
        <v>25</v>
      </c>
      <c r="S139" s="40">
        <v>100</v>
      </c>
      <c r="T139" s="19">
        <f>VLOOKUP($B139,G2.PL1!$C$10:$AF$35,17,0)</f>
        <v>289</v>
      </c>
      <c r="U139" s="18">
        <f t="shared" si="2"/>
        <v>28900</v>
      </c>
      <c r="V139" s="19" t="str">
        <f>VLOOKUP($B139,G2.PL1!$C$10:$AF$35,30,0)</f>
        <v>Công ty Cổ phần Dược Hậu Giang</v>
      </c>
      <c r="W139" s="17" t="s">
        <v>322</v>
      </c>
      <c r="X139" s="56" t="s">
        <v>312</v>
      </c>
      <c r="Y139" s="41" t="s">
        <v>323</v>
      </c>
      <c r="Z139" s="24"/>
      <c r="AA139" s="21" t="e">
        <f>VLOOKUP(W139,#REF!,2,0)</f>
        <v>#REF!</v>
      </c>
      <c r="AB139" s="24"/>
    </row>
    <row r="140" spans="1:28" s="12" customFormat="1" ht="36">
      <c r="A140" s="38">
        <v>14</v>
      </c>
      <c r="B140" s="38" t="s">
        <v>40</v>
      </c>
      <c r="C140" s="17" t="str">
        <f>VLOOKUP(B140,G2.PL1!$C$10:$D$34,2,0)</f>
        <v>OCID</v>
      </c>
      <c r="D140" s="17" t="str">
        <f>VLOOKUP($B140,G2.PL1!$C$10:$E$34,3,0)</f>
        <v>Omeprazole (dạng hạt bao tan trong ruột)</v>
      </c>
      <c r="E140" s="17" t="str">
        <f>VLOOKUP($B140,G2.PL1!$C$10:$F$34,4,0)</f>
        <v>20mg</v>
      </c>
      <c r="F140" s="17" t="str">
        <f>VLOOKUP($B140,G2.PL1!$C$10:$AF$35,5,0)</f>
        <v>Uống</v>
      </c>
      <c r="G140" s="17" t="str">
        <f>VLOOKUP($B140,G2.PL1!$C$10:$AF$35,6,0)</f>
        <v>Viên nang cứng</v>
      </c>
      <c r="H140" s="17" t="str">
        <f>VLOOKUP($B140,G2.PL1!$C$10:$AF$35,7,0)</f>
        <v>Hộp 10 vỉ x 10 viên</v>
      </c>
      <c r="I140" s="38" t="s">
        <v>13</v>
      </c>
      <c r="J140" s="17" t="str">
        <f>VLOOKUP($B140,G2.PL1!$C$10:$AF$35,9,0)</f>
        <v>36 tháng</v>
      </c>
      <c r="K140" s="17" t="str">
        <f>VLOOKUP($B140,G2.PL1!$C$10:$AF$35,10,0)</f>
        <v>VN-10166-10</v>
      </c>
      <c r="L140" s="17" t="str">
        <f>VLOOKUP($B140,G2.PL1!$C$10:$AF$35,11,0)</f>
        <v>Cadila Healthcare Ltd.</v>
      </c>
      <c r="M140" s="17" t="str">
        <f>VLOOKUP($B140,G2.PL1!$C$10:$AF$35,12,0)</f>
        <v>Ấn Độ</v>
      </c>
      <c r="N140" s="17" t="str">
        <f>VLOOKUP($B140,G2.PL1!$C$10:$AF$35,13,0)</f>
        <v>Viên</v>
      </c>
      <c r="O140" s="39">
        <v>50</v>
      </c>
      <c r="P140" s="39">
        <v>50</v>
      </c>
      <c r="Q140" s="39">
        <v>50</v>
      </c>
      <c r="R140" s="39">
        <v>50</v>
      </c>
      <c r="S140" s="40">
        <v>200</v>
      </c>
      <c r="T140" s="19">
        <f>VLOOKUP($B140,G2.PL1!$C$10:$AF$35,17,0)</f>
        <v>215</v>
      </c>
      <c r="U140" s="18">
        <f t="shared" si="2"/>
        <v>43000</v>
      </c>
      <c r="V140" s="19" t="str">
        <f>VLOOKUP($B140,G2.PL1!$C$10:$AF$35,30,0)</f>
        <v>Công ty Cổ phần Dược phẩm Thiết bị Y tế Hà Nội</v>
      </c>
      <c r="W140" s="17" t="s">
        <v>322</v>
      </c>
      <c r="X140" s="56" t="s">
        <v>312</v>
      </c>
      <c r="Y140" s="41" t="s">
        <v>323</v>
      </c>
      <c r="Z140" s="21"/>
      <c r="AA140" s="21" t="e">
        <f>VLOOKUP(W140,#REF!,2,0)</f>
        <v>#REF!</v>
      </c>
      <c r="AB140" s="21"/>
    </row>
    <row r="141" spans="1:28" s="10" customFormat="1" ht="36">
      <c r="A141" s="17">
        <v>1</v>
      </c>
      <c r="B141" s="17" t="s">
        <v>6</v>
      </c>
      <c r="C141" s="17" t="str">
        <f>VLOOKUP(B141,G2.PL1!$C$10:$D$34,2,0)</f>
        <v>Cefoxitine Gerda 1G</v>
      </c>
      <c r="D141" s="17" t="str">
        <f>VLOOKUP($B141,G2.PL1!$C$10:$E$34,3,0)</f>
        <v>Cefoxitin  (dưới dạng Cefoxitin natri)</v>
      </c>
      <c r="E141" s="17" t="str">
        <f>VLOOKUP($B141,G2.PL1!$C$10:$F$34,4,0)</f>
        <v>1g</v>
      </c>
      <c r="F141" s="17" t="str">
        <f>VLOOKUP($B141,G2.PL1!$C$10:$AF$35,5,0)</f>
        <v>Tiêm</v>
      </c>
      <c r="G141" s="17" t="str">
        <f>VLOOKUP($B141,G2.PL1!$C$10:$AF$35,6,0)</f>
        <v>Bột pha dung dịch tiêm</v>
      </c>
      <c r="H141" s="17" t="str">
        <f>VLOOKUP($B141,G2.PL1!$C$10:$AF$35,7,0)</f>
        <v>Hộp 10 lọ</v>
      </c>
      <c r="I141" s="17" t="s">
        <v>3</v>
      </c>
      <c r="J141" s="17" t="str">
        <f>VLOOKUP($B141,G2.PL1!$C$10:$AF$35,9,0)</f>
        <v>24 tháng</v>
      </c>
      <c r="K141" s="17" t="str">
        <f>VLOOKUP($B141,G2.PL1!$C$10:$AF$35,10,0)</f>
        <v>VN-20445-17</v>
      </c>
      <c r="L141" s="17" t="str">
        <f>VLOOKUP($B141,G2.PL1!$C$10:$AF$35,11,0)</f>
        <v>LDP Laboratorios
 Torlan SA</v>
      </c>
      <c r="M141" s="17" t="str">
        <f>VLOOKUP($B141,G2.PL1!$C$10:$AF$35,12,0)</f>
        <v>Tây Ban Nha</v>
      </c>
      <c r="N141" s="17" t="str">
        <f>VLOOKUP($B141,G2.PL1!$C$10:$AF$35,13,0)</f>
        <v>Lọ</v>
      </c>
      <c r="O141" s="18">
        <v>2000</v>
      </c>
      <c r="P141" s="18">
        <v>2000</v>
      </c>
      <c r="Q141" s="18">
        <v>2000</v>
      </c>
      <c r="R141" s="18">
        <v>2000</v>
      </c>
      <c r="S141" s="18">
        <v>8000</v>
      </c>
      <c r="T141" s="19">
        <f>VLOOKUP($B141,G2.PL1!$C$10:$AF$35,17,0)</f>
        <v>123000</v>
      </c>
      <c r="U141" s="18">
        <f t="shared" si="2"/>
        <v>984000000</v>
      </c>
      <c r="V141" s="19" t="str">
        <f>VLOOKUP($B141,G2.PL1!$C$10:$AF$35,30,0)</f>
        <v>Công ty Trách nhiệm hữu hạn Dược Phẩm Tự Đức</v>
      </c>
      <c r="W141" s="17" t="s">
        <v>291</v>
      </c>
      <c r="X141" s="20" t="s">
        <v>290</v>
      </c>
      <c r="Y141" s="17" t="s">
        <v>292</v>
      </c>
      <c r="Z141" s="21"/>
      <c r="AA141" s="21" t="e">
        <f>VLOOKUP(W141,#REF!,2,0)</f>
        <v>#REF!</v>
      </c>
      <c r="AB141" s="21"/>
    </row>
    <row r="142" spans="1:28" s="10" customFormat="1" ht="36">
      <c r="A142" s="32">
        <v>3</v>
      </c>
      <c r="B142" s="32" t="s">
        <v>81</v>
      </c>
      <c r="C142" s="17" t="str">
        <f>VLOOKUP(B142,G2.PL1!$C$10:$D$34,2,0)</f>
        <v>Oxitan 100mg/20ml</v>
      </c>
      <c r="D142" s="17" t="str">
        <f>VLOOKUP($B142,G2.PL1!$C$10:$E$34,3,0)</f>
        <v>Oxaliplatin</v>
      </c>
      <c r="E142" s="17" t="str">
        <f>VLOOKUP($B142,G2.PL1!$C$10:$F$34,4,0)</f>
        <v>100mg/ 20ml</v>
      </c>
      <c r="F142" s="17" t="str">
        <f>VLOOKUP($B142,G2.PL1!$C$10:$AF$35,5,0)</f>
        <v>Tiêm truyền tĩnh mạch</v>
      </c>
      <c r="G142" s="17" t="str">
        <f>VLOOKUP($B142,G2.PL1!$C$10:$AF$35,6,0)</f>
        <v>Dung dịch đậm đặc để pha tiêm truyền</v>
      </c>
      <c r="H142" s="17" t="str">
        <f>VLOOKUP($B142,G2.PL1!$C$10:$AF$35,7,0)</f>
        <v>Hộp 1 lọ 20ml</v>
      </c>
      <c r="I142" s="32" t="s">
        <v>13</v>
      </c>
      <c r="J142" s="17" t="str">
        <f>VLOOKUP($B142,G2.PL1!$C$10:$AF$35,9,0)</f>
        <v>24 tháng</v>
      </c>
      <c r="K142" s="17" t="str">
        <f>VLOOKUP($B142,G2.PL1!$C$10:$AF$35,10,0)</f>
        <v>890114071223 (VN-20247-17)</v>
      </c>
      <c r="L142" s="17" t="str">
        <f>VLOOKUP($B142,G2.PL1!$C$10:$AF$35,11,0)</f>
        <v>Fresenius Kabi Oncology Limited</v>
      </c>
      <c r="M142" s="17" t="str">
        <f>VLOOKUP($B142,G2.PL1!$C$10:$AF$35,12,0)</f>
        <v>Ấn Độ</v>
      </c>
      <c r="N142" s="17" t="str">
        <f>VLOOKUP($B142,G2.PL1!$C$10:$AF$35,13,0)</f>
        <v>Lọ</v>
      </c>
      <c r="O142" s="33">
        <v>82</v>
      </c>
      <c r="P142" s="33">
        <v>82</v>
      </c>
      <c r="Q142" s="33">
        <v>83</v>
      </c>
      <c r="R142" s="33">
        <v>83</v>
      </c>
      <c r="S142" s="18">
        <v>330</v>
      </c>
      <c r="T142" s="19">
        <f>VLOOKUP($B142,G2.PL1!$C$10:$AF$35,17,0)</f>
        <v>330510</v>
      </c>
      <c r="U142" s="18">
        <f t="shared" si="2"/>
        <v>109068300</v>
      </c>
      <c r="V142" s="19" t="str">
        <f>VLOOKUP($B142,G2.PL1!$C$10:$AF$35,30,0)</f>
        <v>Công ty Cổ phần Dược liệu Trung ương 2</v>
      </c>
      <c r="W142" s="17" t="s">
        <v>291</v>
      </c>
      <c r="X142" s="34" t="s">
        <v>290</v>
      </c>
      <c r="Y142" s="17" t="s">
        <v>292</v>
      </c>
      <c r="Z142" s="29"/>
      <c r="AA142" s="29" t="e">
        <f>VLOOKUP(W142,#REF!,2,0)</f>
        <v>#REF!</v>
      </c>
      <c r="AB142" s="21"/>
    </row>
    <row r="143" spans="1:28" s="10" customFormat="1" ht="60">
      <c r="A143" s="38">
        <v>9</v>
      </c>
      <c r="B143" s="38" t="s">
        <v>70</v>
      </c>
      <c r="C143" s="17" t="str">
        <f>VLOOKUP(B143,G2.PL1!$C$10:$D$34,2,0)</f>
        <v xml:space="preserve">Cifga </v>
      </c>
      <c r="D143" s="17" t="str">
        <f>VLOOKUP($B143,G2.PL1!$C$10:$E$34,3,0)</f>
        <v>Ciprofloxacin (dưới dạng Ciprofloxacin hydroclorid)</v>
      </c>
      <c r="E143" s="17" t="str">
        <f>VLOOKUP($B143,G2.PL1!$C$10:$F$34,4,0)</f>
        <v>500mg</v>
      </c>
      <c r="F143" s="17" t="str">
        <f>VLOOKUP($B143,G2.PL1!$C$10:$AF$35,5,0)</f>
        <v>Uống</v>
      </c>
      <c r="G143" s="17" t="str">
        <f>VLOOKUP($B143,G2.PL1!$C$10:$AF$35,6,0)</f>
        <v>viên nén bao phim</v>
      </c>
      <c r="H143" s="17" t="str">
        <f>VLOOKUP($B143,G2.PL1!$C$10:$AF$35,7,0)</f>
        <v>hộp 2 vỉ x 10 viên</v>
      </c>
      <c r="I143" s="38" t="s">
        <v>13</v>
      </c>
      <c r="J143" s="17" t="str">
        <f>VLOOKUP($B143,G2.PL1!$C$10:$AF$35,9,0)</f>
        <v xml:space="preserve">36 tháng </v>
      </c>
      <c r="K143" s="17" t="str">
        <f>VLOOKUP($B143,G2.PL1!$C$10:$AF$35,10,0)</f>
        <v>VD-20549-14</v>
      </c>
      <c r="L143" s="17" t="str">
        <f>VLOOKUP($B143,G2.PL1!$C$10:$AF$35,11,0)</f>
        <v>Công ty Cổ phần Dược Hậu Giang - Chi nhánh nhà máy Dược phẩm DHG tại Hậu Giang</v>
      </c>
      <c r="M143" s="17" t="str">
        <f>VLOOKUP($B143,G2.PL1!$C$10:$AF$35,12,0)</f>
        <v>Việt Nam</v>
      </c>
      <c r="N143" s="17" t="str">
        <f>VLOOKUP($B143,G2.PL1!$C$10:$AF$35,13,0)</f>
        <v>Viên</v>
      </c>
      <c r="O143" s="39">
        <v>15000</v>
      </c>
      <c r="P143" s="39">
        <v>15000</v>
      </c>
      <c r="Q143" s="39">
        <v>15000</v>
      </c>
      <c r="R143" s="39">
        <v>15000</v>
      </c>
      <c r="S143" s="40">
        <v>60000</v>
      </c>
      <c r="T143" s="19">
        <f>VLOOKUP($B143,G2.PL1!$C$10:$AF$35,17,0)</f>
        <v>889</v>
      </c>
      <c r="U143" s="18">
        <f t="shared" si="2"/>
        <v>53340000</v>
      </c>
      <c r="V143" s="19" t="str">
        <f>VLOOKUP($B143,G2.PL1!$C$10:$AF$35,30,0)</f>
        <v>Công ty Cổ phần Dược Hậu Giang</v>
      </c>
      <c r="W143" s="17" t="s">
        <v>291</v>
      </c>
      <c r="X143" s="56" t="s">
        <v>290</v>
      </c>
      <c r="Y143" s="41" t="s">
        <v>292</v>
      </c>
      <c r="Z143" s="21"/>
      <c r="AA143" s="21" t="e">
        <f>VLOOKUP(W143,#REF!,2,0)</f>
        <v>#REF!</v>
      </c>
      <c r="AB143" s="21"/>
    </row>
    <row r="144" spans="1:28" s="10" customFormat="1" ht="48">
      <c r="A144" s="38">
        <v>11</v>
      </c>
      <c r="B144" s="38" t="s">
        <v>63</v>
      </c>
      <c r="C144" s="17" t="str">
        <f>VLOOKUP(B144,G2.PL1!$C$10:$D$34,2,0)</f>
        <v>Docetaxel "Ebewe"</v>
      </c>
      <c r="D144" s="17" t="str">
        <f>VLOOKUP($B144,G2.PL1!$C$10:$E$34,3,0)</f>
        <v>Docetaxel</v>
      </c>
      <c r="E144" s="17" t="str">
        <f>VLOOKUP($B144,G2.PL1!$C$10:$F$34,4,0)</f>
        <v>10mg/ml</v>
      </c>
      <c r="F144" s="17" t="str">
        <f>VLOOKUP($B144,G2.PL1!$C$10:$AF$35,5,0)</f>
        <v>Tiêm truyền tĩnh mạch</v>
      </c>
      <c r="G144" s="17" t="str">
        <f>VLOOKUP($B144,G2.PL1!$C$10:$AF$35,6,0)</f>
        <v>Dung dịch đậm đặc để pha dung dịch tiêm truyền</v>
      </c>
      <c r="H144" s="17" t="str">
        <f>VLOOKUP($B144,G2.PL1!$C$10:$AF$35,7,0)</f>
        <v>Hộp 1 lọ 8 ml</v>
      </c>
      <c r="I144" s="38" t="s">
        <v>3</v>
      </c>
      <c r="J144" s="17" t="str">
        <f>VLOOKUP($B144,G2.PL1!$C$10:$AF$35,9,0)</f>
        <v>24 tháng</v>
      </c>
      <c r="K144" s="17" t="str">
        <f>VLOOKUP($B144,G2.PL1!$C$10:$AF$35,10,0)</f>
        <v>VN-17425-13</v>
      </c>
      <c r="L144" s="17" t="str">
        <f>VLOOKUP($B144,G2.PL1!$C$10:$AF$35,11,0)</f>
        <v>Fareva Unterach GmbH (tên cũ: Ebewe Pharma Ges.m.b.H.Nfg.KG)</v>
      </c>
      <c r="M144" s="17" t="str">
        <f>VLOOKUP($B144,G2.PL1!$C$10:$AF$35,12,0)</f>
        <v>Áo</v>
      </c>
      <c r="N144" s="17" t="str">
        <f>VLOOKUP($B144,G2.PL1!$C$10:$AF$35,13,0)</f>
        <v>Lọ</v>
      </c>
      <c r="O144" s="39">
        <v>20</v>
      </c>
      <c r="P144" s="39">
        <v>20</v>
      </c>
      <c r="Q144" s="39">
        <v>20</v>
      </c>
      <c r="R144" s="39">
        <v>20</v>
      </c>
      <c r="S144" s="40">
        <v>80</v>
      </c>
      <c r="T144" s="19">
        <f>VLOOKUP($B144,G2.PL1!$C$10:$AF$35,17,0)</f>
        <v>668439</v>
      </c>
      <c r="U144" s="18">
        <f t="shared" si="2"/>
        <v>53475120</v>
      </c>
      <c r="V144" s="19" t="str">
        <f>VLOOKUP($B144,G2.PL1!$C$10:$AF$35,30,0)</f>
        <v>Công ty Cổ phần Dược liệu Trung ương 2</v>
      </c>
      <c r="W144" s="17" t="s">
        <v>291</v>
      </c>
      <c r="X144" s="56" t="s">
        <v>290</v>
      </c>
      <c r="Y144" s="41" t="s">
        <v>292</v>
      </c>
      <c r="Z144" s="21"/>
      <c r="AA144" s="21" t="e">
        <f>VLOOKUP(W144,#REF!,2,0)</f>
        <v>#REF!</v>
      </c>
      <c r="AB144" s="21"/>
    </row>
    <row r="145" spans="1:28" s="10" customFormat="1" ht="48" customHeight="1">
      <c r="A145" s="38">
        <v>12</v>
      </c>
      <c r="B145" s="38" t="s">
        <v>54</v>
      </c>
      <c r="C145" s="17" t="str">
        <f>VLOOKUP(B145,G2.PL1!$C$10:$D$34,2,0)</f>
        <v>Raciper 20mg</v>
      </c>
      <c r="D145" s="17" t="str">
        <f>VLOOKUP($B145,G2.PL1!$C$10:$E$34,3,0)</f>
        <v xml:space="preserve">Esomeprazole (dưới dạng Esomeprazole magnesium vô định hình) </v>
      </c>
      <c r="E145" s="17" t="str">
        <f>VLOOKUP($B145,G2.PL1!$C$10:$F$34,4,0)</f>
        <v>20mg</v>
      </c>
      <c r="F145" s="17" t="str">
        <f>VLOOKUP($B145,G2.PL1!$C$10:$AF$35,5,0)</f>
        <v>Uống</v>
      </c>
      <c r="G145" s="17" t="str">
        <f>VLOOKUP($B145,G2.PL1!$C$10:$AF$35,6,0)</f>
        <v>Viên nén bao phim kháng acid dạ dày</v>
      </c>
      <c r="H145" s="17" t="str">
        <f>VLOOKUP($B145,G2.PL1!$C$10:$AF$35,7,0)</f>
        <v>Hộp 2 vỉ x 7 viên; Hộp 4 vỉ x 7 viên</v>
      </c>
      <c r="I145" s="38" t="s">
        <v>13</v>
      </c>
      <c r="J145" s="17" t="str">
        <f>VLOOKUP($B145,G2.PL1!$C$10:$AF$35,9,0)</f>
        <v>24 tháng</v>
      </c>
      <c r="K145" s="17" t="str">
        <f>VLOOKUP($B145,G2.PL1!$C$10:$AF$35,10,0)</f>
        <v>VN-16032-12</v>
      </c>
      <c r="L145" s="17" t="str">
        <f>VLOOKUP($B145,G2.PL1!$C$10:$AF$35,11,0)</f>
        <v>Sun Pharmaceutical Industries Limited</v>
      </c>
      <c r="M145" s="17" t="str">
        <f>VLOOKUP($B145,G2.PL1!$C$10:$AF$35,12,0)</f>
        <v>Ấn Độ</v>
      </c>
      <c r="N145" s="17" t="str">
        <f>VLOOKUP($B145,G2.PL1!$C$10:$AF$35,13,0)</f>
        <v>Viên</v>
      </c>
      <c r="O145" s="39">
        <v>69500</v>
      </c>
      <c r="P145" s="39">
        <v>69500</v>
      </c>
      <c r="Q145" s="39">
        <v>69500</v>
      </c>
      <c r="R145" s="39">
        <v>69500</v>
      </c>
      <c r="S145" s="40">
        <v>278000</v>
      </c>
      <c r="T145" s="19">
        <f>VLOOKUP($B145,G2.PL1!$C$10:$AF$35,17,0)</f>
        <v>950</v>
      </c>
      <c r="U145" s="18">
        <f t="shared" si="2"/>
        <v>264100000</v>
      </c>
      <c r="V145" s="19" t="str">
        <f>VLOOKUP($B145,G2.PL1!$C$10:$AF$35,30,0)</f>
        <v>Công ty Cổ phần Dược phẩm Thiết bị Y tế Hà Nội</v>
      </c>
      <c r="W145" s="17" t="s">
        <v>291</v>
      </c>
      <c r="X145" s="56" t="s">
        <v>290</v>
      </c>
      <c r="Y145" s="41" t="s">
        <v>292</v>
      </c>
      <c r="Z145" s="21"/>
      <c r="AA145" s="21" t="e">
        <f>VLOOKUP(W145,#REF!,2,0)</f>
        <v>#REF!</v>
      </c>
      <c r="AB145" s="21"/>
    </row>
    <row r="146" spans="1:28" s="10" customFormat="1" ht="60">
      <c r="A146" s="38">
        <v>9</v>
      </c>
      <c r="B146" s="38" t="s">
        <v>70</v>
      </c>
      <c r="C146" s="17" t="str">
        <f>VLOOKUP(B146,G2.PL1!$C$10:$D$34,2,0)</f>
        <v xml:space="preserve">Cifga </v>
      </c>
      <c r="D146" s="17" t="str">
        <f>VLOOKUP($B146,G2.PL1!$C$10:$E$34,3,0)</f>
        <v>Ciprofloxacin (dưới dạng Ciprofloxacin hydroclorid)</v>
      </c>
      <c r="E146" s="17" t="str">
        <f>VLOOKUP($B146,G2.PL1!$C$10:$F$34,4,0)</f>
        <v>500mg</v>
      </c>
      <c r="F146" s="17" t="str">
        <f>VLOOKUP($B146,G2.PL1!$C$10:$AF$35,5,0)</f>
        <v>Uống</v>
      </c>
      <c r="G146" s="17" t="str">
        <f>VLOOKUP($B146,G2.PL1!$C$10:$AF$35,6,0)</f>
        <v>viên nén bao phim</v>
      </c>
      <c r="H146" s="17" t="str">
        <f>VLOOKUP($B146,G2.PL1!$C$10:$AF$35,7,0)</f>
        <v>hộp 2 vỉ x 10 viên</v>
      </c>
      <c r="I146" s="38" t="s">
        <v>13</v>
      </c>
      <c r="J146" s="17" t="str">
        <f>VLOOKUP($B146,G2.PL1!$C$10:$AF$35,9,0)</f>
        <v xml:space="preserve">36 tháng </v>
      </c>
      <c r="K146" s="17" t="str">
        <f>VLOOKUP($B146,G2.PL1!$C$10:$AF$35,10,0)</f>
        <v>VD-20549-14</v>
      </c>
      <c r="L146" s="17" t="str">
        <f>VLOOKUP($B146,G2.PL1!$C$10:$AF$35,11,0)</f>
        <v>Công ty Cổ phần Dược Hậu Giang - Chi nhánh nhà máy Dược phẩm DHG tại Hậu Giang</v>
      </c>
      <c r="M146" s="17" t="str">
        <f>VLOOKUP($B146,G2.PL1!$C$10:$AF$35,12,0)</f>
        <v>Việt Nam</v>
      </c>
      <c r="N146" s="17" t="str">
        <f>VLOOKUP($B146,G2.PL1!$C$10:$AF$35,13,0)</f>
        <v>Viên</v>
      </c>
      <c r="O146" s="39">
        <v>150</v>
      </c>
      <c r="P146" s="39">
        <v>150</v>
      </c>
      <c r="Q146" s="39">
        <v>150</v>
      </c>
      <c r="R146" s="39">
        <v>150</v>
      </c>
      <c r="S146" s="40">
        <v>600</v>
      </c>
      <c r="T146" s="19">
        <f>VLOOKUP($B146,G2.PL1!$C$10:$AF$35,17,0)</f>
        <v>889</v>
      </c>
      <c r="U146" s="18">
        <f t="shared" si="2"/>
        <v>533400</v>
      </c>
      <c r="V146" s="19" t="str">
        <f>VLOOKUP($B146,G2.PL1!$C$10:$AF$35,30,0)</f>
        <v>Công ty Cổ phần Dược Hậu Giang</v>
      </c>
      <c r="W146" s="17" t="s">
        <v>611</v>
      </c>
      <c r="X146" s="56" t="s">
        <v>290</v>
      </c>
      <c r="Y146" s="41" t="s">
        <v>612</v>
      </c>
      <c r="Z146" s="21"/>
      <c r="AA146" s="21" t="e">
        <f>VLOOKUP(W146,#REF!,2,0)</f>
        <v>#REF!</v>
      </c>
      <c r="AB146" s="21"/>
    </row>
    <row r="147" spans="1:28" s="10" customFormat="1" ht="48" customHeight="1">
      <c r="A147" s="38">
        <v>15</v>
      </c>
      <c r="B147" s="38" t="s">
        <v>39</v>
      </c>
      <c r="C147" s="17" t="str">
        <f>VLOOKUP(B147,G2.PL1!$C$10:$D$34,2,0)</f>
        <v>OCID</v>
      </c>
      <c r="D147" s="17" t="str">
        <f>VLOOKUP($B147,G2.PL1!$C$10:$E$34,3,0)</f>
        <v>Omeprazole (dạng hạt bao tan trong ruột)</v>
      </c>
      <c r="E147" s="17" t="str">
        <f>VLOOKUP($B147,G2.PL1!$C$10:$F$34,4,0)</f>
        <v>20mg</v>
      </c>
      <c r="F147" s="17" t="str">
        <f>VLOOKUP($B147,G2.PL1!$C$10:$AF$35,5,0)</f>
        <v>Uống</v>
      </c>
      <c r="G147" s="17" t="str">
        <f>VLOOKUP($B147,G2.PL1!$C$10:$AF$35,6,0)</f>
        <v>Viên nang cứng</v>
      </c>
      <c r="H147" s="17" t="str">
        <f>VLOOKUP($B147,G2.PL1!$C$10:$AF$35,7,0)</f>
        <v>Hộp 10 vỉ x 10 viên</v>
      </c>
      <c r="I147" s="38" t="s">
        <v>13</v>
      </c>
      <c r="J147" s="17" t="str">
        <f>VLOOKUP($B147,G2.PL1!$C$10:$AF$35,9,0)</f>
        <v>36 tháng</v>
      </c>
      <c r="K147" s="17" t="str">
        <f>VLOOKUP($B147,G2.PL1!$C$10:$AF$35,10,0)</f>
        <v>VN-10166-10</v>
      </c>
      <c r="L147" s="17" t="str">
        <f>VLOOKUP($B147,G2.PL1!$C$10:$AF$35,11,0)</f>
        <v>Cadila Healthcare Ltd.</v>
      </c>
      <c r="M147" s="17" t="str">
        <f>VLOOKUP($B147,G2.PL1!$C$10:$AF$35,12,0)</f>
        <v>Ấn Độ</v>
      </c>
      <c r="N147" s="17" t="str">
        <f>VLOOKUP($B147,G2.PL1!$C$10:$AF$35,13,0)</f>
        <v>Viên</v>
      </c>
      <c r="O147" s="39">
        <v>5000</v>
      </c>
      <c r="P147" s="39">
        <v>5000</v>
      </c>
      <c r="Q147" s="39">
        <v>5000</v>
      </c>
      <c r="R147" s="39">
        <v>5000</v>
      </c>
      <c r="S147" s="40">
        <v>20000</v>
      </c>
      <c r="T147" s="19">
        <f>VLOOKUP($B147,G2.PL1!$C$10:$AF$35,17,0)</f>
        <v>215</v>
      </c>
      <c r="U147" s="18">
        <f t="shared" si="2"/>
        <v>4300000</v>
      </c>
      <c r="V147" s="19" t="str">
        <f>VLOOKUP($B147,G2.PL1!$C$10:$AF$35,30,0)</f>
        <v>Công ty Cổ phần Dược phẩm Thiết bị Y tế Hà Nội</v>
      </c>
      <c r="W147" s="17" t="s">
        <v>611</v>
      </c>
      <c r="X147" s="56" t="s">
        <v>290</v>
      </c>
      <c r="Y147" s="41" t="s">
        <v>612</v>
      </c>
      <c r="Z147" s="21"/>
      <c r="AA147" s="21" t="e">
        <f>VLOOKUP(W147,#REF!,2,0)</f>
        <v>#REF!</v>
      </c>
      <c r="AB147" s="21"/>
    </row>
    <row r="148" spans="1:28" s="10" customFormat="1" ht="60">
      <c r="A148" s="38">
        <v>12</v>
      </c>
      <c r="B148" s="38" t="s">
        <v>54</v>
      </c>
      <c r="C148" s="17" t="str">
        <f>VLOOKUP(B148,G2.PL1!$C$10:$D$34,2,0)</f>
        <v>Raciper 20mg</v>
      </c>
      <c r="D148" s="17" t="str">
        <f>VLOOKUP($B148,G2.PL1!$C$10:$E$34,3,0)</f>
        <v xml:space="preserve">Esomeprazole (dưới dạng Esomeprazole magnesium vô định hình) </v>
      </c>
      <c r="E148" s="17" t="str">
        <f>VLOOKUP($B148,G2.PL1!$C$10:$F$34,4,0)</f>
        <v>20mg</v>
      </c>
      <c r="F148" s="17" t="str">
        <f>VLOOKUP($B148,G2.PL1!$C$10:$AF$35,5,0)</f>
        <v>Uống</v>
      </c>
      <c r="G148" s="17" t="str">
        <f>VLOOKUP($B148,G2.PL1!$C$10:$AF$35,6,0)</f>
        <v>Viên nén bao phim kháng acid dạ dày</v>
      </c>
      <c r="H148" s="17" t="str">
        <f>VLOOKUP($B148,G2.PL1!$C$10:$AF$35,7,0)</f>
        <v>Hộp 2 vỉ x 7 viên; Hộp 4 vỉ x 7 viên</v>
      </c>
      <c r="I148" s="38" t="s">
        <v>13</v>
      </c>
      <c r="J148" s="17" t="str">
        <f>VLOOKUP($B148,G2.PL1!$C$10:$AF$35,9,0)</f>
        <v>24 tháng</v>
      </c>
      <c r="K148" s="17" t="str">
        <f>VLOOKUP($B148,G2.PL1!$C$10:$AF$35,10,0)</f>
        <v>VN-16032-12</v>
      </c>
      <c r="L148" s="17" t="str">
        <f>VLOOKUP($B148,G2.PL1!$C$10:$AF$35,11,0)</f>
        <v>Sun Pharmaceutical Industries Limited</v>
      </c>
      <c r="M148" s="17" t="str">
        <f>VLOOKUP($B148,G2.PL1!$C$10:$AF$35,12,0)</f>
        <v>Ấn Độ</v>
      </c>
      <c r="N148" s="17" t="str">
        <f>VLOOKUP($B148,G2.PL1!$C$10:$AF$35,13,0)</f>
        <v>Viên</v>
      </c>
      <c r="O148" s="39">
        <v>625</v>
      </c>
      <c r="P148" s="39">
        <v>625</v>
      </c>
      <c r="Q148" s="39">
        <v>625</v>
      </c>
      <c r="R148" s="39">
        <v>625</v>
      </c>
      <c r="S148" s="40">
        <v>2500</v>
      </c>
      <c r="T148" s="19">
        <f>VLOOKUP($B148,G2.PL1!$C$10:$AF$35,17,0)</f>
        <v>950</v>
      </c>
      <c r="U148" s="18">
        <f t="shared" si="2"/>
        <v>2375000</v>
      </c>
      <c r="V148" s="19" t="str">
        <f>VLOOKUP($B148,G2.PL1!$C$10:$AF$35,30,0)</f>
        <v>Công ty Cổ phần Dược phẩm Thiết bị Y tế Hà Nội</v>
      </c>
      <c r="W148" s="17" t="s">
        <v>422</v>
      </c>
      <c r="X148" s="56" t="s">
        <v>290</v>
      </c>
      <c r="Y148" s="41" t="s">
        <v>423</v>
      </c>
      <c r="Z148" s="21"/>
      <c r="AA148" s="21" t="e">
        <f>VLOOKUP(W148,#REF!,2,0)</f>
        <v>#REF!</v>
      </c>
      <c r="AB148" s="21"/>
    </row>
    <row r="149" spans="1:28" s="10" customFormat="1" ht="60">
      <c r="A149" s="38">
        <v>13</v>
      </c>
      <c r="B149" s="38" t="s">
        <v>48</v>
      </c>
      <c r="C149" s="17" t="str">
        <f>VLOOKUP(B149,G2.PL1!$C$10:$D$34,2,0)</f>
        <v>Glumeform 500</v>
      </c>
      <c r="D149" s="17" t="str">
        <f>VLOOKUP($B149,G2.PL1!$C$10:$E$34,3,0)</f>
        <v xml:space="preserve">Metformin hydroclorid </v>
      </c>
      <c r="E149" s="17" t="str">
        <f>VLOOKUP($B149,G2.PL1!$C$10:$F$34,4,0)</f>
        <v>500mg</v>
      </c>
      <c r="F149" s="17" t="str">
        <f>VLOOKUP($B149,G2.PL1!$C$10:$AF$35,5,0)</f>
        <v>Uống</v>
      </c>
      <c r="G149" s="17" t="str">
        <f>VLOOKUP($B149,G2.PL1!$C$10:$AF$35,6,0)</f>
        <v>viên nén bao phim</v>
      </c>
      <c r="H149" s="17" t="str">
        <f>VLOOKUP($B149,G2.PL1!$C$10:$AF$35,7,0)</f>
        <v>hộp 10 vỉ x 10 viên</v>
      </c>
      <c r="I149" s="38" t="s">
        <v>13</v>
      </c>
      <c r="J149" s="17" t="str">
        <f>VLOOKUP($B149,G2.PL1!$C$10:$AF$35,9,0)</f>
        <v xml:space="preserve">36 tháng </v>
      </c>
      <c r="K149" s="17" t="str">
        <f>VLOOKUP($B149,G2.PL1!$C$10:$AF$35,10,0)</f>
        <v>VD-21779-14</v>
      </c>
      <c r="L149" s="17" t="str">
        <f>VLOOKUP($B149,G2.PL1!$C$10:$AF$35,11,0)</f>
        <v>Công ty Cổ phần Dược Hậu Giang - Chi nhánh nhà máy Dược phẩm DHG tại Hậu Giang</v>
      </c>
      <c r="M149" s="17" t="str">
        <f>VLOOKUP($B149,G2.PL1!$C$10:$AF$35,12,0)</f>
        <v>Việt Nam</v>
      </c>
      <c r="N149" s="17" t="str">
        <f>VLOOKUP($B149,G2.PL1!$C$10:$AF$35,13,0)</f>
        <v>Viên</v>
      </c>
      <c r="O149" s="39">
        <v>12500</v>
      </c>
      <c r="P149" s="39">
        <v>12500</v>
      </c>
      <c r="Q149" s="39">
        <v>12500</v>
      </c>
      <c r="R149" s="39">
        <v>12500</v>
      </c>
      <c r="S149" s="40">
        <v>50000</v>
      </c>
      <c r="T149" s="19">
        <f>VLOOKUP($B149,G2.PL1!$C$10:$AF$35,17,0)</f>
        <v>289</v>
      </c>
      <c r="U149" s="18">
        <f t="shared" si="2"/>
        <v>14450000</v>
      </c>
      <c r="V149" s="19" t="str">
        <f>VLOOKUP($B149,G2.PL1!$C$10:$AF$35,30,0)</f>
        <v>Công ty Cổ phần Dược Hậu Giang</v>
      </c>
      <c r="W149" s="17" t="s">
        <v>422</v>
      </c>
      <c r="X149" s="56" t="s">
        <v>290</v>
      </c>
      <c r="Y149" s="41" t="s">
        <v>423</v>
      </c>
      <c r="Z149" s="21"/>
      <c r="AA149" s="21" t="e">
        <f>VLOOKUP(W149,#REF!,2,0)</f>
        <v>#REF!</v>
      </c>
      <c r="AB149" s="21"/>
    </row>
    <row r="150" spans="1:28" s="10" customFormat="1" ht="36">
      <c r="A150" s="38">
        <v>15</v>
      </c>
      <c r="B150" s="38" t="s">
        <v>39</v>
      </c>
      <c r="C150" s="17" t="str">
        <f>VLOOKUP(B150,G2.PL1!$C$10:$D$34,2,0)</f>
        <v>OCID</v>
      </c>
      <c r="D150" s="17" t="str">
        <f>VLOOKUP($B150,G2.PL1!$C$10:$E$34,3,0)</f>
        <v>Omeprazole (dạng hạt bao tan trong ruột)</v>
      </c>
      <c r="E150" s="17" t="str">
        <f>VLOOKUP($B150,G2.PL1!$C$10:$F$34,4,0)</f>
        <v>20mg</v>
      </c>
      <c r="F150" s="17" t="str">
        <f>VLOOKUP($B150,G2.PL1!$C$10:$AF$35,5,0)</f>
        <v>Uống</v>
      </c>
      <c r="G150" s="17" t="str">
        <f>VLOOKUP($B150,G2.PL1!$C$10:$AF$35,6,0)</f>
        <v>Viên nang cứng</v>
      </c>
      <c r="H150" s="17" t="str">
        <f>VLOOKUP($B150,G2.PL1!$C$10:$AF$35,7,0)</f>
        <v>Hộp 10 vỉ x 10 viên</v>
      </c>
      <c r="I150" s="38" t="s">
        <v>13</v>
      </c>
      <c r="J150" s="17" t="str">
        <f>VLOOKUP($B150,G2.PL1!$C$10:$AF$35,9,0)</f>
        <v>36 tháng</v>
      </c>
      <c r="K150" s="17" t="str">
        <f>VLOOKUP($B150,G2.PL1!$C$10:$AF$35,10,0)</f>
        <v>VN-10166-10</v>
      </c>
      <c r="L150" s="17" t="str">
        <f>VLOOKUP($B150,G2.PL1!$C$10:$AF$35,11,0)</f>
        <v>Cadila Healthcare Ltd.</v>
      </c>
      <c r="M150" s="17" t="str">
        <f>VLOOKUP($B150,G2.PL1!$C$10:$AF$35,12,0)</f>
        <v>Ấn Độ</v>
      </c>
      <c r="N150" s="17" t="str">
        <f>VLOOKUP($B150,G2.PL1!$C$10:$AF$35,13,0)</f>
        <v>Viên</v>
      </c>
      <c r="O150" s="39">
        <v>6250</v>
      </c>
      <c r="P150" s="39">
        <v>6250</v>
      </c>
      <c r="Q150" s="39">
        <v>6250</v>
      </c>
      <c r="R150" s="39">
        <v>6250</v>
      </c>
      <c r="S150" s="40">
        <v>25000</v>
      </c>
      <c r="T150" s="19">
        <f>VLOOKUP($B150,G2.PL1!$C$10:$AF$35,17,0)</f>
        <v>215</v>
      </c>
      <c r="U150" s="18">
        <f t="shared" si="2"/>
        <v>5375000</v>
      </c>
      <c r="V150" s="19" t="str">
        <f>VLOOKUP($B150,G2.PL1!$C$10:$AF$35,30,0)</f>
        <v>Công ty Cổ phần Dược phẩm Thiết bị Y tế Hà Nội</v>
      </c>
      <c r="W150" s="17" t="s">
        <v>422</v>
      </c>
      <c r="X150" s="56" t="s">
        <v>290</v>
      </c>
      <c r="Y150" s="41" t="s">
        <v>423</v>
      </c>
      <c r="Z150" s="21"/>
      <c r="AA150" s="21" t="e">
        <f>VLOOKUP(W150,#REF!,2,0)</f>
        <v>#REF!</v>
      </c>
      <c r="AB150" s="21"/>
    </row>
    <row r="151" spans="1:28" s="10" customFormat="1" ht="36">
      <c r="A151" s="17">
        <v>1</v>
      </c>
      <c r="B151" s="17" t="s">
        <v>6</v>
      </c>
      <c r="C151" s="17" t="str">
        <f>VLOOKUP(B151,G2.PL1!$C$10:$D$34,2,0)</f>
        <v>Cefoxitine Gerda 1G</v>
      </c>
      <c r="D151" s="17" t="str">
        <f>VLOOKUP($B151,G2.PL1!$C$10:$E$34,3,0)</f>
        <v>Cefoxitin  (dưới dạng Cefoxitin natri)</v>
      </c>
      <c r="E151" s="17" t="str">
        <f>VLOOKUP($B151,G2.PL1!$C$10:$F$34,4,0)</f>
        <v>1g</v>
      </c>
      <c r="F151" s="17" t="str">
        <f>VLOOKUP($B151,G2.PL1!$C$10:$AF$35,5,0)</f>
        <v>Tiêm</v>
      </c>
      <c r="G151" s="17" t="str">
        <f>VLOOKUP($B151,G2.PL1!$C$10:$AF$35,6,0)</f>
        <v>Bột pha dung dịch tiêm</v>
      </c>
      <c r="H151" s="17" t="str">
        <f>VLOOKUP($B151,G2.PL1!$C$10:$AF$35,7,0)</f>
        <v>Hộp 10 lọ</v>
      </c>
      <c r="I151" s="17" t="s">
        <v>3</v>
      </c>
      <c r="J151" s="17" t="str">
        <f>VLOOKUP($B151,G2.PL1!$C$10:$AF$35,9,0)</f>
        <v>24 tháng</v>
      </c>
      <c r="K151" s="17" t="str">
        <f>VLOOKUP($B151,G2.PL1!$C$10:$AF$35,10,0)</f>
        <v>VN-20445-17</v>
      </c>
      <c r="L151" s="17" t="str">
        <f>VLOOKUP($B151,G2.PL1!$C$10:$AF$35,11,0)</f>
        <v>LDP Laboratorios
 Torlan SA</v>
      </c>
      <c r="M151" s="17" t="str">
        <f>VLOOKUP($B151,G2.PL1!$C$10:$AF$35,12,0)</f>
        <v>Tây Ban Nha</v>
      </c>
      <c r="N151" s="17" t="str">
        <f>VLOOKUP($B151,G2.PL1!$C$10:$AF$35,13,0)</f>
        <v>Lọ</v>
      </c>
      <c r="O151" s="18">
        <v>800</v>
      </c>
      <c r="P151" s="18">
        <v>800</v>
      </c>
      <c r="Q151" s="18">
        <v>800</v>
      </c>
      <c r="R151" s="18">
        <v>800</v>
      </c>
      <c r="S151" s="18">
        <v>3200</v>
      </c>
      <c r="T151" s="19">
        <f>VLOOKUP($B151,G2.PL1!$C$10:$AF$35,17,0)</f>
        <v>123000</v>
      </c>
      <c r="U151" s="18">
        <f t="shared" si="2"/>
        <v>393600000</v>
      </c>
      <c r="V151" s="19" t="str">
        <f>VLOOKUP($B151,G2.PL1!$C$10:$AF$35,30,0)</f>
        <v>Công ty Trách nhiệm hữu hạn Dược Phẩm Tự Đức</v>
      </c>
      <c r="W151" s="17" t="s">
        <v>299</v>
      </c>
      <c r="X151" s="20" t="s">
        <v>290</v>
      </c>
      <c r="Y151" s="17" t="s">
        <v>300</v>
      </c>
      <c r="Z151" s="21"/>
      <c r="AA151" s="21" t="e">
        <f>VLOOKUP(W151,#REF!,2,0)</f>
        <v>#REF!</v>
      </c>
      <c r="AB151" s="21"/>
    </row>
    <row r="152" spans="1:28" s="10" customFormat="1" ht="48">
      <c r="A152" s="17">
        <v>2</v>
      </c>
      <c r="B152" s="17" t="s">
        <v>86</v>
      </c>
      <c r="C152" s="17" t="str">
        <f>VLOOKUP(B152,G2.PL1!$C$10:$D$34,2,0)</f>
        <v>Cefoxitin 1g</v>
      </c>
      <c r="D152" s="17" t="str">
        <f>VLOOKUP($B152,G2.PL1!$C$10:$E$34,3,0)</f>
        <v xml:space="preserve">Cefoxitin (dưới dạng Cefoxitin natri) </v>
      </c>
      <c r="E152" s="17" t="str">
        <f>VLOOKUP($B152,G2.PL1!$C$10:$F$34,4,0)</f>
        <v>1g</v>
      </c>
      <c r="F152" s="17" t="str">
        <f>VLOOKUP($B152,G2.PL1!$C$10:$AF$35,5,0)</f>
        <v>Tiêm</v>
      </c>
      <c r="G152" s="17" t="str">
        <f>VLOOKUP($B152,G2.PL1!$C$10:$AF$35,6,0)</f>
        <v>Thuốc bột pha tiêm</v>
      </c>
      <c r="H152" s="17" t="str">
        <f>VLOOKUP($B152,G2.PL1!$C$10:$AF$35,7,0)</f>
        <v>Hộp 10 lọ</v>
      </c>
      <c r="I152" s="17" t="s">
        <v>13</v>
      </c>
      <c r="J152" s="17" t="str">
        <f>VLOOKUP($B152,G2.PL1!$C$10:$AF$35,9,0)</f>
        <v>24 tháng</v>
      </c>
      <c r="K152" s="17" t="str">
        <f>VLOOKUP($B152,G2.PL1!$C$10:$AF$35,10,0)</f>
        <v>VD-26841-17</v>
      </c>
      <c r="L152" s="17" t="str">
        <f>VLOOKUP($B152,G2.PL1!$C$10:$AF$35,11,0)</f>
        <v>Chi nhánh 3- Công ty cổ phần dược phẩm Imexpharm tại Bình Dương</v>
      </c>
      <c r="M152" s="17" t="str">
        <f>VLOOKUP($B152,G2.PL1!$C$10:$AF$35,12,0)</f>
        <v>Việt Nam</v>
      </c>
      <c r="N152" s="17" t="str">
        <f>VLOOKUP($B152,G2.PL1!$C$10:$AF$35,13,0)</f>
        <v>Lọ</v>
      </c>
      <c r="O152" s="18">
        <v>400</v>
      </c>
      <c r="P152" s="18">
        <v>400</v>
      </c>
      <c r="Q152" s="18">
        <v>400</v>
      </c>
      <c r="R152" s="18">
        <v>400</v>
      </c>
      <c r="S152" s="18">
        <v>1600</v>
      </c>
      <c r="T152" s="19">
        <f>VLOOKUP($B152,G2.PL1!$C$10:$AF$35,17,0)</f>
        <v>54900</v>
      </c>
      <c r="U152" s="18">
        <f t="shared" si="2"/>
        <v>87840000</v>
      </c>
      <c r="V152" s="19" t="str">
        <f>VLOOKUP($B152,G2.PL1!$C$10:$AF$35,30,0)</f>
        <v>Công ty Cổ phần Dược phẩm Nam Hà</v>
      </c>
      <c r="W152" s="17" t="s">
        <v>299</v>
      </c>
      <c r="X152" s="20" t="s">
        <v>290</v>
      </c>
      <c r="Y152" s="17" t="s">
        <v>300</v>
      </c>
      <c r="Z152" s="21"/>
      <c r="AA152" s="21" t="e">
        <f>VLOOKUP(W152,#REF!,2,0)</f>
        <v>#REF!</v>
      </c>
      <c r="AB152" s="21"/>
    </row>
    <row r="153" spans="1:28" s="10" customFormat="1" ht="36">
      <c r="A153" s="38">
        <v>15</v>
      </c>
      <c r="B153" s="38" t="s">
        <v>39</v>
      </c>
      <c r="C153" s="17" t="str">
        <f>VLOOKUP(B153,G2.PL1!$C$10:$D$34,2,0)</f>
        <v>OCID</v>
      </c>
      <c r="D153" s="17" t="str">
        <f>VLOOKUP($B153,G2.PL1!$C$10:$E$34,3,0)</f>
        <v>Omeprazole (dạng hạt bao tan trong ruột)</v>
      </c>
      <c r="E153" s="17" t="str">
        <f>VLOOKUP($B153,G2.PL1!$C$10:$F$34,4,0)</f>
        <v>20mg</v>
      </c>
      <c r="F153" s="17" t="str">
        <f>VLOOKUP($B153,G2.PL1!$C$10:$AF$35,5,0)</f>
        <v>Uống</v>
      </c>
      <c r="G153" s="17" t="str">
        <f>VLOOKUP($B153,G2.PL1!$C$10:$AF$35,6,0)</f>
        <v>Viên nang cứng</v>
      </c>
      <c r="H153" s="17" t="str">
        <f>VLOOKUP($B153,G2.PL1!$C$10:$AF$35,7,0)</f>
        <v>Hộp 10 vỉ x 10 viên</v>
      </c>
      <c r="I153" s="38" t="s">
        <v>13</v>
      </c>
      <c r="J153" s="17" t="str">
        <f>VLOOKUP($B153,G2.PL1!$C$10:$AF$35,9,0)</f>
        <v>36 tháng</v>
      </c>
      <c r="K153" s="17" t="str">
        <f>VLOOKUP($B153,G2.PL1!$C$10:$AF$35,10,0)</f>
        <v>VN-10166-10</v>
      </c>
      <c r="L153" s="17" t="str">
        <f>VLOOKUP($B153,G2.PL1!$C$10:$AF$35,11,0)</f>
        <v>Cadila Healthcare Ltd.</v>
      </c>
      <c r="M153" s="17" t="str">
        <f>VLOOKUP($B153,G2.PL1!$C$10:$AF$35,12,0)</f>
        <v>Ấn Độ</v>
      </c>
      <c r="N153" s="17" t="str">
        <f>VLOOKUP($B153,G2.PL1!$C$10:$AF$35,13,0)</f>
        <v>Viên</v>
      </c>
      <c r="O153" s="39">
        <v>30000</v>
      </c>
      <c r="P153" s="39">
        <v>30000</v>
      </c>
      <c r="Q153" s="39">
        <v>30000</v>
      </c>
      <c r="R153" s="39">
        <v>30000</v>
      </c>
      <c r="S153" s="40">
        <v>120000</v>
      </c>
      <c r="T153" s="19">
        <f>VLOOKUP($B153,G2.PL1!$C$10:$AF$35,17,0)</f>
        <v>215</v>
      </c>
      <c r="U153" s="18">
        <f t="shared" si="2"/>
        <v>25800000</v>
      </c>
      <c r="V153" s="19" t="str">
        <f>VLOOKUP($B153,G2.PL1!$C$10:$AF$35,30,0)</f>
        <v>Công ty Cổ phần Dược phẩm Thiết bị Y tế Hà Nội</v>
      </c>
      <c r="W153" s="17" t="s">
        <v>299</v>
      </c>
      <c r="X153" s="56" t="s">
        <v>290</v>
      </c>
      <c r="Y153" s="41" t="s">
        <v>300</v>
      </c>
      <c r="Z153" s="21"/>
      <c r="AA153" s="21" t="e">
        <f>VLOOKUP(W153,#REF!,2,0)</f>
        <v>#REF!</v>
      </c>
      <c r="AB153" s="21"/>
    </row>
    <row r="154" spans="1:28" s="10" customFormat="1" ht="36">
      <c r="A154" s="17">
        <v>1</v>
      </c>
      <c r="B154" s="17" t="s">
        <v>6</v>
      </c>
      <c r="C154" s="17" t="str">
        <f>VLOOKUP(B154,G2.PL1!$C$10:$D$34,2,0)</f>
        <v>Cefoxitine Gerda 1G</v>
      </c>
      <c r="D154" s="17" t="str">
        <f>VLOOKUP($B154,G2.PL1!$C$10:$E$34,3,0)</f>
        <v>Cefoxitin  (dưới dạng Cefoxitin natri)</v>
      </c>
      <c r="E154" s="17" t="str">
        <f>VLOOKUP($B154,G2.PL1!$C$10:$F$34,4,0)</f>
        <v>1g</v>
      </c>
      <c r="F154" s="17" t="str">
        <f>VLOOKUP($B154,G2.PL1!$C$10:$AF$35,5,0)</f>
        <v>Tiêm</v>
      </c>
      <c r="G154" s="17" t="str">
        <f>VLOOKUP($B154,G2.PL1!$C$10:$AF$35,6,0)</f>
        <v>Bột pha dung dịch tiêm</v>
      </c>
      <c r="H154" s="17" t="str">
        <f>VLOOKUP($B154,G2.PL1!$C$10:$AF$35,7,0)</f>
        <v>Hộp 10 lọ</v>
      </c>
      <c r="I154" s="17" t="s">
        <v>3</v>
      </c>
      <c r="J154" s="17" t="str">
        <f>VLOOKUP($B154,G2.PL1!$C$10:$AF$35,9,0)</f>
        <v>24 tháng</v>
      </c>
      <c r="K154" s="17" t="str">
        <f>VLOOKUP($B154,G2.PL1!$C$10:$AF$35,10,0)</f>
        <v>VN-20445-17</v>
      </c>
      <c r="L154" s="17" t="str">
        <f>VLOOKUP($B154,G2.PL1!$C$10:$AF$35,11,0)</f>
        <v>LDP Laboratorios
 Torlan SA</v>
      </c>
      <c r="M154" s="17" t="str">
        <f>VLOOKUP($B154,G2.PL1!$C$10:$AF$35,12,0)</f>
        <v>Tây Ban Nha</v>
      </c>
      <c r="N154" s="17" t="str">
        <f>VLOOKUP($B154,G2.PL1!$C$10:$AF$35,13,0)</f>
        <v>Lọ</v>
      </c>
      <c r="O154" s="18">
        <v>240</v>
      </c>
      <c r="P154" s="18">
        <v>240</v>
      </c>
      <c r="Q154" s="18">
        <v>240</v>
      </c>
      <c r="R154" s="18">
        <v>240</v>
      </c>
      <c r="S154" s="18">
        <v>960</v>
      </c>
      <c r="T154" s="19">
        <f>VLOOKUP($B154,G2.PL1!$C$10:$AF$35,17,0)</f>
        <v>123000</v>
      </c>
      <c r="U154" s="18">
        <f t="shared" si="2"/>
        <v>118080000</v>
      </c>
      <c r="V154" s="19" t="str">
        <f>VLOOKUP($B154,G2.PL1!$C$10:$AF$35,30,0)</f>
        <v>Công ty Trách nhiệm hữu hạn Dược Phẩm Tự Đức</v>
      </c>
      <c r="W154" s="17" t="s">
        <v>297</v>
      </c>
      <c r="X154" s="20" t="s">
        <v>290</v>
      </c>
      <c r="Y154" s="17" t="s">
        <v>298</v>
      </c>
      <c r="Z154" s="21"/>
      <c r="AA154" s="21" t="e">
        <f>VLOOKUP(W154,#REF!,2,0)</f>
        <v>#REF!</v>
      </c>
      <c r="AB154" s="21"/>
    </row>
    <row r="155" spans="1:28" s="10" customFormat="1" ht="48">
      <c r="A155" s="17">
        <v>2</v>
      </c>
      <c r="B155" s="17" t="s">
        <v>86</v>
      </c>
      <c r="C155" s="17" t="str">
        <f>VLOOKUP(B155,G2.PL1!$C$10:$D$34,2,0)</f>
        <v>Cefoxitin 1g</v>
      </c>
      <c r="D155" s="17" t="str">
        <f>VLOOKUP($B155,G2.PL1!$C$10:$E$34,3,0)</f>
        <v xml:space="preserve">Cefoxitin (dưới dạng Cefoxitin natri) </v>
      </c>
      <c r="E155" s="17" t="str">
        <f>VLOOKUP($B155,G2.PL1!$C$10:$F$34,4,0)</f>
        <v>1g</v>
      </c>
      <c r="F155" s="17" t="str">
        <f>VLOOKUP($B155,G2.PL1!$C$10:$AF$35,5,0)</f>
        <v>Tiêm</v>
      </c>
      <c r="G155" s="17" t="str">
        <f>VLOOKUP($B155,G2.PL1!$C$10:$AF$35,6,0)</f>
        <v>Thuốc bột pha tiêm</v>
      </c>
      <c r="H155" s="17" t="str">
        <f>VLOOKUP($B155,G2.PL1!$C$10:$AF$35,7,0)</f>
        <v>Hộp 10 lọ</v>
      </c>
      <c r="I155" s="17" t="s">
        <v>13</v>
      </c>
      <c r="J155" s="17" t="str">
        <f>VLOOKUP($B155,G2.PL1!$C$10:$AF$35,9,0)</f>
        <v>24 tháng</v>
      </c>
      <c r="K155" s="17" t="str">
        <f>VLOOKUP($B155,G2.PL1!$C$10:$AF$35,10,0)</f>
        <v>VD-26841-17</v>
      </c>
      <c r="L155" s="17" t="str">
        <f>VLOOKUP($B155,G2.PL1!$C$10:$AF$35,11,0)</f>
        <v>Chi nhánh 3- Công ty cổ phần dược phẩm Imexpharm tại Bình Dương</v>
      </c>
      <c r="M155" s="17" t="str">
        <f>VLOOKUP($B155,G2.PL1!$C$10:$AF$35,12,0)</f>
        <v>Việt Nam</v>
      </c>
      <c r="N155" s="17" t="str">
        <f>VLOOKUP($B155,G2.PL1!$C$10:$AF$35,13,0)</f>
        <v>Lọ</v>
      </c>
      <c r="O155" s="18">
        <v>400</v>
      </c>
      <c r="P155" s="18">
        <v>400</v>
      </c>
      <c r="Q155" s="18">
        <v>400</v>
      </c>
      <c r="R155" s="18">
        <v>400</v>
      </c>
      <c r="S155" s="18">
        <v>1600</v>
      </c>
      <c r="T155" s="19">
        <f>VLOOKUP($B155,G2.PL1!$C$10:$AF$35,17,0)</f>
        <v>54900</v>
      </c>
      <c r="U155" s="18">
        <f t="shared" si="2"/>
        <v>87840000</v>
      </c>
      <c r="V155" s="19" t="str">
        <f>VLOOKUP($B155,G2.PL1!$C$10:$AF$35,30,0)</f>
        <v>Công ty Cổ phần Dược phẩm Nam Hà</v>
      </c>
      <c r="W155" s="17" t="s">
        <v>382</v>
      </c>
      <c r="X155" s="20" t="s">
        <v>290</v>
      </c>
      <c r="Y155" s="17" t="s">
        <v>383</v>
      </c>
      <c r="Z155" s="21"/>
      <c r="AA155" s="21" t="e">
        <f>VLOOKUP(W155,#REF!,2,0)</f>
        <v>#REF!</v>
      </c>
      <c r="AB155" s="21"/>
    </row>
    <row r="156" spans="1:28" s="10" customFormat="1" ht="60">
      <c r="A156" s="38">
        <v>12</v>
      </c>
      <c r="B156" s="38" t="s">
        <v>54</v>
      </c>
      <c r="C156" s="17" t="str">
        <f>VLOOKUP(B156,G2.PL1!$C$10:$D$34,2,0)</f>
        <v>Raciper 20mg</v>
      </c>
      <c r="D156" s="17" t="str">
        <f>VLOOKUP($B156,G2.PL1!$C$10:$E$34,3,0)</f>
        <v xml:space="preserve">Esomeprazole (dưới dạng Esomeprazole magnesium vô định hình) </v>
      </c>
      <c r="E156" s="17" t="str">
        <f>VLOOKUP($B156,G2.PL1!$C$10:$F$34,4,0)</f>
        <v>20mg</v>
      </c>
      <c r="F156" s="17" t="str">
        <f>VLOOKUP($B156,G2.PL1!$C$10:$AF$35,5,0)</f>
        <v>Uống</v>
      </c>
      <c r="G156" s="17" t="str">
        <f>VLOOKUP($B156,G2.PL1!$C$10:$AF$35,6,0)</f>
        <v>Viên nén bao phim kháng acid dạ dày</v>
      </c>
      <c r="H156" s="17" t="str">
        <f>VLOOKUP($B156,G2.PL1!$C$10:$AF$35,7,0)</f>
        <v>Hộp 2 vỉ x 7 viên; Hộp 4 vỉ x 7 viên</v>
      </c>
      <c r="I156" s="38" t="s">
        <v>13</v>
      </c>
      <c r="J156" s="17" t="str">
        <f>VLOOKUP($B156,G2.PL1!$C$10:$AF$35,9,0)</f>
        <v>24 tháng</v>
      </c>
      <c r="K156" s="17" t="str">
        <f>VLOOKUP($B156,G2.PL1!$C$10:$AF$35,10,0)</f>
        <v>VN-16032-12</v>
      </c>
      <c r="L156" s="17" t="str">
        <f>VLOOKUP($B156,G2.PL1!$C$10:$AF$35,11,0)</f>
        <v>Sun Pharmaceutical Industries Limited</v>
      </c>
      <c r="M156" s="17" t="str">
        <f>VLOOKUP($B156,G2.PL1!$C$10:$AF$35,12,0)</f>
        <v>Ấn Độ</v>
      </c>
      <c r="N156" s="17" t="str">
        <f>VLOOKUP($B156,G2.PL1!$C$10:$AF$35,13,0)</f>
        <v>Viên</v>
      </c>
      <c r="O156" s="39">
        <v>1000</v>
      </c>
      <c r="P156" s="39">
        <v>1000</v>
      </c>
      <c r="Q156" s="39">
        <v>1000</v>
      </c>
      <c r="R156" s="39">
        <v>1000</v>
      </c>
      <c r="S156" s="40">
        <v>4000</v>
      </c>
      <c r="T156" s="19">
        <f>VLOOKUP($B156,G2.PL1!$C$10:$AF$35,17,0)</f>
        <v>950</v>
      </c>
      <c r="U156" s="18">
        <f t="shared" si="2"/>
        <v>3800000</v>
      </c>
      <c r="V156" s="19" t="str">
        <f>VLOOKUP($B156,G2.PL1!$C$10:$AF$35,30,0)</f>
        <v>Công ty Cổ phần Dược phẩm Thiết bị Y tế Hà Nội</v>
      </c>
      <c r="W156" s="17" t="s">
        <v>382</v>
      </c>
      <c r="X156" s="56" t="s">
        <v>290</v>
      </c>
      <c r="Y156" s="41" t="s">
        <v>383</v>
      </c>
      <c r="Z156" s="21"/>
      <c r="AA156" s="21" t="e">
        <f>VLOOKUP(W156,#REF!,2,0)</f>
        <v>#REF!</v>
      </c>
      <c r="AB156" s="21"/>
    </row>
    <row r="157" spans="1:28" s="10" customFormat="1" ht="60">
      <c r="A157" s="38">
        <v>13</v>
      </c>
      <c r="B157" s="38" t="s">
        <v>48</v>
      </c>
      <c r="C157" s="17" t="str">
        <f>VLOOKUP(B157,G2.PL1!$C$10:$D$34,2,0)</f>
        <v>Glumeform 500</v>
      </c>
      <c r="D157" s="17" t="str">
        <f>VLOOKUP($B157,G2.PL1!$C$10:$E$34,3,0)</f>
        <v xml:space="preserve">Metformin hydroclorid </v>
      </c>
      <c r="E157" s="17" t="str">
        <f>VLOOKUP($B157,G2.PL1!$C$10:$F$34,4,0)</f>
        <v>500mg</v>
      </c>
      <c r="F157" s="17" t="str">
        <f>VLOOKUP($B157,G2.PL1!$C$10:$AF$35,5,0)</f>
        <v>Uống</v>
      </c>
      <c r="G157" s="17" t="str">
        <f>VLOOKUP($B157,G2.PL1!$C$10:$AF$35,6,0)</f>
        <v>viên nén bao phim</v>
      </c>
      <c r="H157" s="17" t="str">
        <f>VLOOKUP($B157,G2.PL1!$C$10:$AF$35,7,0)</f>
        <v>hộp 10 vỉ x 10 viên</v>
      </c>
      <c r="I157" s="38" t="s">
        <v>13</v>
      </c>
      <c r="J157" s="17" t="str">
        <f>VLOOKUP($B157,G2.PL1!$C$10:$AF$35,9,0)</f>
        <v xml:space="preserve">36 tháng </v>
      </c>
      <c r="K157" s="17" t="str">
        <f>VLOOKUP($B157,G2.PL1!$C$10:$AF$35,10,0)</f>
        <v>VD-21779-14</v>
      </c>
      <c r="L157" s="17" t="str">
        <f>VLOOKUP($B157,G2.PL1!$C$10:$AF$35,11,0)</f>
        <v>Công ty Cổ phần Dược Hậu Giang - Chi nhánh nhà máy Dược phẩm DHG tại Hậu Giang</v>
      </c>
      <c r="M157" s="17" t="str">
        <f>VLOOKUP($B157,G2.PL1!$C$10:$AF$35,12,0)</f>
        <v>Việt Nam</v>
      </c>
      <c r="N157" s="17" t="str">
        <f>VLOOKUP($B157,G2.PL1!$C$10:$AF$35,13,0)</f>
        <v>Viên</v>
      </c>
      <c r="O157" s="39">
        <v>2500</v>
      </c>
      <c r="P157" s="39">
        <v>2500</v>
      </c>
      <c r="Q157" s="39">
        <v>2500</v>
      </c>
      <c r="R157" s="39">
        <v>2500</v>
      </c>
      <c r="S157" s="40">
        <v>10000</v>
      </c>
      <c r="T157" s="19">
        <f>VLOOKUP($B157,G2.PL1!$C$10:$AF$35,17,0)</f>
        <v>289</v>
      </c>
      <c r="U157" s="18">
        <f t="shared" si="2"/>
        <v>2890000</v>
      </c>
      <c r="V157" s="19" t="str">
        <f>VLOOKUP($B157,G2.PL1!$C$10:$AF$35,30,0)</f>
        <v>Công ty Cổ phần Dược Hậu Giang</v>
      </c>
      <c r="W157" s="17" t="s">
        <v>382</v>
      </c>
      <c r="X157" s="56" t="s">
        <v>290</v>
      </c>
      <c r="Y157" s="41" t="s">
        <v>383</v>
      </c>
      <c r="Z157" s="21"/>
      <c r="AA157" s="21" t="e">
        <f>VLOOKUP(W157,#REF!,2,0)</f>
        <v>#REF!</v>
      </c>
      <c r="AB157" s="21"/>
    </row>
    <row r="158" spans="1:28" s="10" customFormat="1" ht="36">
      <c r="A158" s="38">
        <v>14</v>
      </c>
      <c r="B158" s="38" t="s">
        <v>40</v>
      </c>
      <c r="C158" s="17" t="str">
        <f>VLOOKUP(B158,G2.PL1!$C$10:$D$34,2,0)</f>
        <v>OCID</v>
      </c>
      <c r="D158" s="17" t="str">
        <f>VLOOKUP($B158,G2.PL1!$C$10:$E$34,3,0)</f>
        <v>Omeprazole (dạng hạt bao tan trong ruột)</v>
      </c>
      <c r="E158" s="17" t="str">
        <f>VLOOKUP($B158,G2.PL1!$C$10:$F$34,4,0)</f>
        <v>20mg</v>
      </c>
      <c r="F158" s="17" t="str">
        <f>VLOOKUP($B158,G2.PL1!$C$10:$AF$35,5,0)</f>
        <v>Uống</v>
      </c>
      <c r="G158" s="17" t="str">
        <f>VLOOKUP($B158,G2.PL1!$C$10:$AF$35,6,0)</f>
        <v>Viên nang cứng</v>
      </c>
      <c r="H158" s="17" t="str">
        <f>VLOOKUP($B158,G2.PL1!$C$10:$AF$35,7,0)</f>
        <v>Hộp 10 vỉ x 10 viên</v>
      </c>
      <c r="I158" s="38" t="s">
        <v>13</v>
      </c>
      <c r="J158" s="17" t="str">
        <f>VLOOKUP($B158,G2.PL1!$C$10:$AF$35,9,0)</f>
        <v>36 tháng</v>
      </c>
      <c r="K158" s="17" t="str">
        <f>VLOOKUP($B158,G2.PL1!$C$10:$AF$35,10,0)</f>
        <v>VN-10166-10</v>
      </c>
      <c r="L158" s="17" t="str">
        <f>VLOOKUP($B158,G2.PL1!$C$10:$AF$35,11,0)</f>
        <v>Cadila Healthcare Ltd.</v>
      </c>
      <c r="M158" s="17" t="str">
        <f>VLOOKUP($B158,G2.PL1!$C$10:$AF$35,12,0)</f>
        <v>Ấn Độ</v>
      </c>
      <c r="N158" s="17" t="str">
        <f>VLOOKUP($B158,G2.PL1!$C$10:$AF$35,13,0)</f>
        <v>Viên</v>
      </c>
      <c r="O158" s="39">
        <v>5000</v>
      </c>
      <c r="P158" s="39">
        <v>5000</v>
      </c>
      <c r="Q158" s="39">
        <v>5000</v>
      </c>
      <c r="R158" s="39">
        <v>5000</v>
      </c>
      <c r="S158" s="40">
        <v>20000</v>
      </c>
      <c r="T158" s="19">
        <f>VLOOKUP($B158,G2.PL1!$C$10:$AF$35,17,0)</f>
        <v>215</v>
      </c>
      <c r="U158" s="18">
        <f t="shared" si="2"/>
        <v>4300000</v>
      </c>
      <c r="V158" s="19" t="str">
        <f>VLOOKUP($B158,G2.PL1!$C$10:$AF$35,30,0)</f>
        <v>Công ty Cổ phần Dược phẩm Thiết bị Y tế Hà Nội</v>
      </c>
      <c r="W158" s="17" t="s">
        <v>382</v>
      </c>
      <c r="X158" s="56" t="s">
        <v>290</v>
      </c>
      <c r="Y158" s="41" t="s">
        <v>383</v>
      </c>
      <c r="Z158" s="21"/>
      <c r="AA158" s="21" t="e">
        <f>VLOOKUP(W158,#REF!,2,0)</f>
        <v>#REF!</v>
      </c>
      <c r="AB158" s="21"/>
    </row>
    <row r="159" spans="1:28" s="10" customFormat="1" ht="36">
      <c r="A159" s="38">
        <v>15</v>
      </c>
      <c r="B159" s="38" t="s">
        <v>39</v>
      </c>
      <c r="C159" s="17" t="str">
        <f>VLOOKUP(B159,G2.PL1!$C$10:$D$34,2,0)</f>
        <v>OCID</v>
      </c>
      <c r="D159" s="17" t="str">
        <f>VLOOKUP($B159,G2.PL1!$C$10:$E$34,3,0)</f>
        <v>Omeprazole (dạng hạt bao tan trong ruột)</v>
      </c>
      <c r="E159" s="17" t="str">
        <f>VLOOKUP($B159,G2.PL1!$C$10:$F$34,4,0)</f>
        <v>20mg</v>
      </c>
      <c r="F159" s="17" t="str">
        <f>VLOOKUP($B159,G2.PL1!$C$10:$AF$35,5,0)</f>
        <v>Uống</v>
      </c>
      <c r="G159" s="17" t="str">
        <f>VLOOKUP($B159,G2.PL1!$C$10:$AF$35,6,0)</f>
        <v>Viên nang cứng</v>
      </c>
      <c r="H159" s="17" t="str">
        <f>VLOOKUP($B159,G2.PL1!$C$10:$AF$35,7,0)</f>
        <v>Hộp 10 vỉ x 10 viên</v>
      </c>
      <c r="I159" s="38" t="s">
        <v>13</v>
      </c>
      <c r="J159" s="17" t="str">
        <f>VLOOKUP($B159,G2.PL1!$C$10:$AF$35,9,0)</f>
        <v>36 tháng</v>
      </c>
      <c r="K159" s="17" t="str">
        <f>VLOOKUP($B159,G2.PL1!$C$10:$AF$35,10,0)</f>
        <v>VN-10166-10</v>
      </c>
      <c r="L159" s="17" t="str">
        <f>VLOOKUP($B159,G2.PL1!$C$10:$AF$35,11,0)</f>
        <v>Cadila Healthcare Ltd.</v>
      </c>
      <c r="M159" s="17" t="str">
        <f>VLOOKUP($B159,G2.PL1!$C$10:$AF$35,12,0)</f>
        <v>Ấn Độ</v>
      </c>
      <c r="N159" s="17" t="str">
        <f>VLOOKUP($B159,G2.PL1!$C$10:$AF$35,13,0)</f>
        <v>Viên</v>
      </c>
      <c r="O159" s="39">
        <v>7500</v>
      </c>
      <c r="P159" s="39">
        <v>7500</v>
      </c>
      <c r="Q159" s="39">
        <v>7500</v>
      </c>
      <c r="R159" s="39">
        <v>7500</v>
      </c>
      <c r="S159" s="40">
        <v>30000</v>
      </c>
      <c r="T159" s="19">
        <f>VLOOKUP($B159,G2.PL1!$C$10:$AF$35,17,0)</f>
        <v>215</v>
      </c>
      <c r="U159" s="18">
        <f t="shared" si="2"/>
        <v>6450000</v>
      </c>
      <c r="V159" s="19" t="str">
        <f>VLOOKUP($B159,G2.PL1!$C$10:$AF$35,30,0)</f>
        <v>Công ty Cổ phần Dược phẩm Thiết bị Y tế Hà Nội</v>
      </c>
      <c r="W159" s="17" t="s">
        <v>382</v>
      </c>
      <c r="X159" s="56" t="s">
        <v>290</v>
      </c>
      <c r="Y159" s="41" t="s">
        <v>383</v>
      </c>
      <c r="Z159" s="21"/>
      <c r="AA159" s="21" t="e">
        <f>VLOOKUP(W159,#REF!,2,0)</f>
        <v>#REF!</v>
      </c>
      <c r="AB159" s="21"/>
    </row>
    <row r="160" spans="1:28" s="10" customFormat="1" ht="48">
      <c r="A160" s="17">
        <v>2</v>
      </c>
      <c r="B160" s="17" t="s">
        <v>86</v>
      </c>
      <c r="C160" s="17" t="str">
        <f>VLOOKUP(B160,G2.PL1!$C$10:$D$34,2,0)</f>
        <v>Cefoxitin 1g</v>
      </c>
      <c r="D160" s="17" t="str">
        <f>VLOOKUP($B160,G2.PL1!$C$10:$E$34,3,0)</f>
        <v xml:space="preserve">Cefoxitin (dưới dạng Cefoxitin natri) </v>
      </c>
      <c r="E160" s="17" t="str">
        <f>VLOOKUP($B160,G2.PL1!$C$10:$F$34,4,0)</f>
        <v>1g</v>
      </c>
      <c r="F160" s="17" t="str">
        <f>VLOOKUP($B160,G2.PL1!$C$10:$AF$35,5,0)</f>
        <v>Tiêm</v>
      </c>
      <c r="G160" s="17" t="str">
        <f>VLOOKUP($B160,G2.PL1!$C$10:$AF$35,6,0)</f>
        <v>Thuốc bột pha tiêm</v>
      </c>
      <c r="H160" s="17" t="str">
        <f>VLOOKUP($B160,G2.PL1!$C$10:$AF$35,7,0)</f>
        <v>Hộp 10 lọ</v>
      </c>
      <c r="I160" s="17" t="s">
        <v>13</v>
      </c>
      <c r="J160" s="17" t="str">
        <f>VLOOKUP($B160,G2.PL1!$C$10:$AF$35,9,0)</f>
        <v>24 tháng</v>
      </c>
      <c r="K160" s="17" t="str">
        <f>VLOOKUP($B160,G2.PL1!$C$10:$AF$35,10,0)</f>
        <v>VD-26841-17</v>
      </c>
      <c r="L160" s="17" t="str">
        <f>VLOOKUP($B160,G2.PL1!$C$10:$AF$35,11,0)</f>
        <v>Chi nhánh 3- Công ty cổ phần dược phẩm Imexpharm tại Bình Dương</v>
      </c>
      <c r="M160" s="17" t="str">
        <f>VLOOKUP($B160,G2.PL1!$C$10:$AF$35,12,0)</f>
        <v>Việt Nam</v>
      </c>
      <c r="N160" s="17" t="str">
        <f>VLOOKUP($B160,G2.PL1!$C$10:$AF$35,13,0)</f>
        <v>Lọ</v>
      </c>
      <c r="O160" s="18">
        <v>80</v>
      </c>
      <c r="P160" s="18">
        <v>80</v>
      </c>
      <c r="Q160" s="18">
        <v>80</v>
      </c>
      <c r="R160" s="18">
        <v>80</v>
      </c>
      <c r="S160" s="18">
        <v>320</v>
      </c>
      <c r="T160" s="19">
        <f>VLOOKUP($B160,G2.PL1!$C$10:$AF$35,17,0)</f>
        <v>54900</v>
      </c>
      <c r="U160" s="18">
        <f t="shared" si="2"/>
        <v>17568000</v>
      </c>
      <c r="V160" s="19" t="str">
        <f>VLOOKUP($B160,G2.PL1!$C$10:$AF$35,30,0)</f>
        <v>Công ty Cổ phần Dược phẩm Nam Hà</v>
      </c>
      <c r="W160" s="17" t="s">
        <v>384</v>
      </c>
      <c r="X160" s="20" t="s">
        <v>290</v>
      </c>
      <c r="Y160" s="17" t="s">
        <v>385</v>
      </c>
      <c r="Z160" s="21"/>
      <c r="AA160" s="21" t="e">
        <f>VLOOKUP(W160,#REF!,2,0)</f>
        <v>#REF!</v>
      </c>
      <c r="AB160" s="21"/>
    </row>
    <row r="161" spans="1:28" s="10" customFormat="1" ht="60">
      <c r="A161" s="38">
        <v>9</v>
      </c>
      <c r="B161" s="38" t="s">
        <v>70</v>
      </c>
      <c r="C161" s="17" t="str">
        <f>VLOOKUP(B161,G2.PL1!$C$10:$D$34,2,0)</f>
        <v xml:space="preserve">Cifga </v>
      </c>
      <c r="D161" s="17" t="str">
        <f>VLOOKUP($B161,G2.PL1!$C$10:$E$34,3,0)</f>
        <v>Ciprofloxacin (dưới dạng Ciprofloxacin hydroclorid)</v>
      </c>
      <c r="E161" s="17" t="str">
        <f>VLOOKUP($B161,G2.PL1!$C$10:$F$34,4,0)</f>
        <v>500mg</v>
      </c>
      <c r="F161" s="17" t="str">
        <f>VLOOKUP($B161,G2.PL1!$C$10:$AF$35,5,0)</f>
        <v>Uống</v>
      </c>
      <c r="G161" s="17" t="str">
        <f>VLOOKUP($B161,G2.PL1!$C$10:$AF$35,6,0)</f>
        <v>viên nén bao phim</v>
      </c>
      <c r="H161" s="17" t="str">
        <f>VLOOKUP($B161,G2.PL1!$C$10:$AF$35,7,0)</f>
        <v>hộp 2 vỉ x 10 viên</v>
      </c>
      <c r="I161" s="38" t="s">
        <v>13</v>
      </c>
      <c r="J161" s="17" t="str">
        <f>VLOOKUP($B161,G2.PL1!$C$10:$AF$35,9,0)</f>
        <v xml:space="preserve">36 tháng </v>
      </c>
      <c r="K161" s="17" t="str">
        <f>VLOOKUP($B161,G2.PL1!$C$10:$AF$35,10,0)</f>
        <v>VD-20549-14</v>
      </c>
      <c r="L161" s="17" t="str">
        <f>VLOOKUP($B161,G2.PL1!$C$10:$AF$35,11,0)</f>
        <v>Công ty Cổ phần Dược Hậu Giang - Chi nhánh nhà máy Dược phẩm DHG tại Hậu Giang</v>
      </c>
      <c r="M161" s="17" t="str">
        <f>VLOOKUP($B161,G2.PL1!$C$10:$AF$35,12,0)</f>
        <v>Việt Nam</v>
      </c>
      <c r="N161" s="17" t="str">
        <f>VLOOKUP($B161,G2.PL1!$C$10:$AF$35,13,0)</f>
        <v>Viên</v>
      </c>
      <c r="O161" s="39">
        <v>2500</v>
      </c>
      <c r="P161" s="39">
        <v>2500</v>
      </c>
      <c r="Q161" s="39">
        <v>2500</v>
      </c>
      <c r="R161" s="39">
        <v>2500</v>
      </c>
      <c r="S161" s="40">
        <v>10000</v>
      </c>
      <c r="T161" s="19">
        <f>VLOOKUP($B161,G2.PL1!$C$10:$AF$35,17,0)</f>
        <v>889</v>
      </c>
      <c r="U161" s="18">
        <f t="shared" si="2"/>
        <v>8890000</v>
      </c>
      <c r="V161" s="19" t="str">
        <f>VLOOKUP($B161,G2.PL1!$C$10:$AF$35,30,0)</f>
        <v>Công ty Cổ phần Dược Hậu Giang</v>
      </c>
      <c r="W161" s="17" t="s">
        <v>384</v>
      </c>
      <c r="X161" s="56" t="s">
        <v>290</v>
      </c>
      <c r="Y161" s="41" t="s">
        <v>385</v>
      </c>
      <c r="Z161" s="21"/>
      <c r="AA161" s="21" t="e">
        <f>VLOOKUP(W161,#REF!,2,0)</f>
        <v>#REF!</v>
      </c>
      <c r="AB161" s="21"/>
    </row>
    <row r="162" spans="1:28" s="10" customFormat="1" ht="36">
      <c r="A162" s="38">
        <v>14</v>
      </c>
      <c r="B162" s="38" t="s">
        <v>40</v>
      </c>
      <c r="C162" s="17" t="str">
        <f>VLOOKUP(B162,G2.PL1!$C$10:$D$34,2,0)</f>
        <v>OCID</v>
      </c>
      <c r="D162" s="17" t="str">
        <f>VLOOKUP($B162,G2.PL1!$C$10:$E$34,3,0)</f>
        <v>Omeprazole (dạng hạt bao tan trong ruột)</v>
      </c>
      <c r="E162" s="17" t="str">
        <f>VLOOKUP($B162,G2.PL1!$C$10:$F$34,4,0)</f>
        <v>20mg</v>
      </c>
      <c r="F162" s="17" t="str">
        <f>VLOOKUP($B162,G2.PL1!$C$10:$AF$35,5,0)</f>
        <v>Uống</v>
      </c>
      <c r="G162" s="17" t="str">
        <f>VLOOKUP($B162,G2.PL1!$C$10:$AF$35,6,0)</f>
        <v>Viên nang cứng</v>
      </c>
      <c r="H162" s="17" t="str">
        <f>VLOOKUP($B162,G2.PL1!$C$10:$AF$35,7,0)</f>
        <v>Hộp 10 vỉ x 10 viên</v>
      </c>
      <c r="I162" s="38" t="s">
        <v>13</v>
      </c>
      <c r="J162" s="17" t="str">
        <f>VLOOKUP($B162,G2.PL1!$C$10:$AF$35,9,0)</f>
        <v>36 tháng</v>
      </c>
      <c r="K162" s="17" t="str">
        <f>VLOOKUP($B162,G2.PL1!$C$10:$AF$35,10,0)</f>
        <v>VN-10166-10</v>
      </c>
      <c r="L162" s="17" t="str">
        <f>VLOOKUP($B162,G2.PL1!$C$10:$AF$35,11,0)</f>
        <v>Cadila Healthcare Ltd.</v>
      </c>
      <c r="M162" s="17" t="str">
        <f>VLOOKUP($B162,G2.PL1!$C$10:$AF$35,12,0)</f>
        <v>Ấn Độ</v>
      </c>
      <c r="N162" s="17" t="str">
        <f>VLOOKUP($B162,G2.PL1!$C$10:$AF$35,13,0)</f>
        <v>Viên</v>
      </c>
      <c r="O162" s="39">
        <v>10000</v>
      </c>
      <c r="P162" s="39">
        <v>10000</v>
      </c>
      <c r="Q162" s="39">
        <v>10000</v>
      </c>
      <c r="R162" s="39">
        <v>10000</v>
      </c>
      <c r="S162" s="40">
        <v>40000</v>
      </c>
      <c r="T162" s="19">
        <f>VLOOKUP($B162,G2.PL1!$C$10:$AF$35,17,0)</f>
        <v>215</v>
      </c>
      <c r="U162" s="18">
        <f t="shared" si="2"/>
        <v>8600000</v>
      </c>
      <c r="V162" s="19" t="str">
        <f>VLOOKUP($B162,G2.PL1!$C$10:$AF$35,30,0)</f>
        <v>Công ty Cổ phần Dược phẩm Thiết bị Y tế Hà Nội</v>
      </c>
      <c r="W162" s="17" t="s">
        <v>384</v>
      </c>
      <c r="X162" s="56" t="s">
        <v>290</v>
      </c>
      <c r="Y162" s="41" t="s">
        <v>385</v>
      </c>
      <c r="Z162" s="21"/>
      <c r="AA162" s="21" t="e">
        <f>VLOOKUP(W162,#REF!,2,0)</f>
        <v>#REF!</v>
      </c>
      <c r="AB162" s="21"/>
    </row>
    <row r="163" spans="1:28" s="10" customFormat="1" ht="48">
      <c r="A163" s="38">
        <v>8</v>
      </c>
      <c r="B163" s="38" t="s">
        <v>75</v>
      </c>
      <c r="C163" s="17" t="str">
        <f>VLOOKUP(B163,G2.PL1!$C$10:$D$34,2,0)</f>
        <v>Zanimex 1,5g</v>
      </c>
      <c r="D163" s="17" t="str">
        <f>VLOOKUP($B163,G2.PL1!$C$10:$E$34,3,0)</f>
        <v>Cefuroxim (dưới dạng Cefuroxim natri)</v>
      </c>
      <c r="E163" s="17" t="str">
        <f>VLOOKUP($B163,G2.PL1!$C$10:$F$34,4,0)</f>
        <v>1,5g</v>
      </c>
      <c r="F163" s="17" t="str">
        <f>VLOOKUP($B163,G2.PL1!$C$10:$AF$35,5,0)</f>
        <v>Tiêm</v>
      </c>
      <c r="G163" s="17" t="str">
        <f>VLOOKUP($B163,G2.PL1!$C$10:$AF$35,6,0)</f>
        <v>Thuốc bột pha tiêm</v>
      </c>
      <c r="H163" s="17" t="str">
        <f>VLOOKUP($B163,G2.PL1!$C$10:$AF$35,7,0)</f>
        <v>Hộp 10 lọ</v>
      </c>
      <c r="I163" s="38" t="s">
        <v>13</v>
      </c>
      <c r="J163" s="17" t="str">
        <f>VLOOKUP($B163,G2.PL1!$C$10:$AF$35,9,0)</f>
        <v>24 tháng</v>
      </c>
      <c r="K163" s="17" t="str">
        <f>VLOOKUP($B163,G2.PL1!$C$10:$AF$35,10,0)</f>
        <v>VD-34181-20</v>
      </c>
      <c r="L163" s="17" t="str">
        <f>VLOOKUP($B163,G2.PL1!$C$10:$AF$35,11,0)</f>
        <v>Chi nhánh 3 - Công ty cổ phần dược phẩm Imexpharm tại Bình Dương</v>
      </c>
      <c r="M163" s="17" t="str">
        <f>VLOOKUP($B163,G2.PL1!$C$10:$AF$35,12,0)</f>
        <v>Việt Nam</v>
      </c>
      <c r="N163" s="17" t="str">
        <f>VLOOKUP($B163,G2.PL1!$C$10:$AF$35,13,0)</f>
        <v>Lọ</v>
      </c>
      <c r="O163" s="39">
        <v>25</v>
      </c>
      <c r="P163" s="39">
        <v>25</v>
      </c>
      <c r="Q163" s="39">
        <v>25</v>
      </c>
      <c r="R163" s="39">
        <v>25</v>
      </c>
      <c r="S163" s="40">
        <v>100</v>
      </c>
      <c r="T163" s="19">
        <f>VLOOKUP($B163,G2.PL1!$C$10:$AF$35,17,0)</f>
        <v>21000</v>
      </c>
      <c r="U163" s="18">
        <f t="shared" si="2"/>
        <v>2100000</v>
      </c>
      <c r="V163" s="19" t="str">
        <f>VLOOKUP($B163,G2.PL1!$C$10:$AF$35,30,0)</f>
        <v xml:space="preserve">Công ty CP Dược phẩm Imexpharm </v>
      </c>
      <c r="W163" s="17" t="s">
        <v>436</v>
      </c>
      <c r="X163" s="56" t="s">
        <v>290</v>
      </c>
      <c r="Y163" s="41" t="s">
        <v>437</v>
      </c>
      <c r="Z163" s="21"/>
      <c r="AA163" s="21" t="e">
        <f>VLOOKUP(W163,#REF!,2,0)</f>
        <v>#REF!</v>
      </c>
      <c r="AB163" s="21"/>
    </row>
    <row r="164" spans="1:28" s="13" customFormat="1" ht="60">
      <c r="A164" s="38">
        <v>9</v>
      </c>
      <c r="B164" s="38" t="s">
        <v>70</v>
      </c>
      <c r="C164" s="17" t="str">
        <f>VLOOKUP(B164,G2.PL1!$C$10:$D$34,2,0)</f>
        <v xml:space="preserve">Cifga </v>
      </c>
      <c r="D164" s="17" t="str">
        <f>VLOOKUP($B164,G2.PL1!$C$10:$E$34,3,0)</f>
        <v>Ciprofloxacin (dưới dạng Ciprofloxacin hydroclorid)</v>
      </c>
      <c r="E164" s="17" t="str">
        <f>VLOOKUP($B164,G2.PL1!$C$10:$F$34,4,0)</f>
        <v>500mg</v>
      </c>
      <c r="F164" s="17" t="str">
        <f>VLOOKUP($B164,G2.PL1!$C$10:$AF$35,5,0)</f>
        <v>Uống</v>
      </c>
      <c r="G164" s="17" t="str">
        <f>VLOOKUP($B164,G2.PL1!$C$10:$AF$35,6,0)</f>
        <v>viên nén bao phim</v>
      </c>
      <c r="H164" s="17" t="str">
        <f>VLOOKUP($B164,G2.PL1!$C$10:$AF$35,7,0)</f>
        <v>hộp 2 vỉ x 10 viên</v>
      </c>
      <c r="I164" s="38" t="s">
        <v>13</v>
      </c>
      <c r="J164" s="17" t="str">
        <f>VLOOKUP($B164,G2.PL1!$C$10:$AF$35,9,0)</f>
        <v xml:space="preserve">36 tháng </v>
      </c>
      <c r="K164" s="17" t="str">
        <f>VLOOKUP($B164,G2.PL1!$C$10:$AF$35,10,0)</f>
        <v>VD-20549-14</v>
      </c>
      <c r="L164" s="17" t="str">
        <f>VLOOKUP($B164,G2.PL1!$C$10:$AF$35,11,0)</f>
        <v>Công ty Cổ phần Dược Hậu Giang - Chi nhánh nhà máy Dược phẩm DHG tại Hậu Giang</v>
      </c>
      <c r="M164" s="17" t="str">
        <f>VLOOKUP($B164,G2.PL1!$C$10:$AF$35,12,0)</f>
        <v>Việt Nam</v>
      </c>
      <c r="N164" s="17" t="str">
        <f>VLOOKUP($B164,G2.PL1!$C$10:$AF$35,13,0)</f>
        <v>Viên</v>
      </c>
      <c r="O164" s="39">
        <v>2500</v>
      </c>
      <c r="P164" s="39">
        <v>2500</v>
      </c>
      <c r="Q164" s="39">
        <v>2500</v>
      </c>
      <c r="R164" s="39">
        <v>2500</v>
      </c>
      <c r="S164" s="40">
        <v>10000</v>
      </c>
      <c r="T164" s="19">
        <f>VLOOKUP($B164,G2.PL1!$C$10:$AF$35,17,0)</f>
        <v>889</v>
      </c>
      <c r="U164" s="18">
        <f t="shared" si="2"/>
        <v>8890000</v>
      </c>
      <c r="V164" s="19" t="str">
        <f>VLOOKUP($B164,G2.PL1!$C$10:$AF$35,30,0)</f>
        <v>Công ty Cổ phần Dược Hậu Giang</v>
      </c>
      <c r="W164" s="17" t="s">
        <v>436</v>
      </c>
      <c r="X164" s="56" t="s">
        <v>290</v>
      </c>
      <c r="Y164" s="41" t="s">
        <v>437</v>
      </c>
      <c r="Z164" s="37"/>
      <c r="AA164" s="24" t="e">
        <f>VLOOKUP(W164,#REF!,2,0)</f>
        <v>#REF!</v>
      </c>
      <c r="AB164" s="37"/>
    </row>
    <row r="165" spans="1:28" s="10" customFormat="1" ht="36">
      <c r="A165" s="38">
        <v>14</v>
      </c>
      <c r="B165" s="38" t="s">
        <v>40</v>
      </c>
      <c r="C165" s="17" t="str">
        <f>VLOOKUP(B165,G2.PL1!$C$10:$D$34,2,0)</f>
        <v>OCID</v>
      </c>
      <c r="D165" s="17" t="str">
        <f>VLOOKUP($B165,G2.PL1!$C$10:$E$34,3,0)</f>
        <v>Omeprazole (dạng hạt bao tan trong ruột)</v>
      </c>
      <c r="E165" s="17" t="str">
        <f>VLOOKUP($B165,G2.PL1!$C$10:$F$34,4,0)</f>
        <v>20mg</v>
      </c>
      <c r="F165" s="17" t="str">
        <f>VLOOKUP($B165,G2.PL1!$C$10:$AF$35,5,0)</f>
        <v>Uống</v>
      </c>
      <c r="G165" s="17" t="str">
        <f>VLOOKUP($B165,G2.PL1!$C$10:$AF$35,6,0)</f>
        <v>Viên nang cứng</v>
      </c>
      <c r="H165" s="17" t="str">
        <f>VLOOKUP($B165,G2.PL1!$C$10:$AF$35,7,0)</f>
        <v>Hộp 10 vỉ x 10 viên</v>
      </c>
      <c r="I165" s="38" t="s">
        <v>13</v>
      </c>
      <c r="J165" s="17" t="str">
        <f>VLOOKUP($B165,G2.PL1!$C$10:$AF$35,9,0)</f>
        <v>36 tháng</v>
      </c>
      <c r="K165" s="17" t="str">
        <f>VLOOKUP($B165,G2.PL1!$C$10:$AF$35,10,0)</f>
        <v>VN-10166-10</v>
      </c>
      <c r="L165" s="17" t="str">
        <f>VLOOKUP($B165,G2.PL1!$C$10:$AF$35,11,0)</f>
        <v>Cadila Healthcare Ltd.</v>
      </c>
      <c r="M165" s="17" t="str">
        <f>VLOOKUP($B165,G2.PL1!$C$10:$AF$35,12,0)</f>
        <v>Ấn Độ</v>
      </c>
      <c r="N165" s="17" t="str">
        <f>VLOOKUP($B165,G2.PL1!$C$10:$AF$35,13,0)</f>
        <v>Viên</v>
      </c>
      <c r="O165" s="39">
        <v>10000</v>
      </c>
      <c r="P165" s="39">
        <v>10000</v>
      </c>
      <c r="Q165" s="39">
        <v>10000</v>
      </c>
      <c r="R165" s="39">
        <v>10000</v>
      </c>
      <c r="S165" s="40">
        <v>40000</v>
      </c>
      <c r="T165" s="19">
        <f>VLOOKUP($B165,G2.PL1!$C$10:$AF$35,17,0)</f>
        <v>215</v>
      </c>
      <c r="U165" s="18">
        <f t="shared" si="2"/>
        <v>8600000</v>
      </c>
      <c r="V165" s="19" t="str">
        <f>VLOOKUP($B165,G2.PL1!$C$10:$AF$35,30,0)</f>
        <v>Công ty Cổ phần Dược phẩm Thiết bị Y tế Hà Nội</v>
      </c>
      <c r="W165" s="17" t="s">
        <v>436</v>
      </c>
      <c r="X165" s="56" t="s">
        <v>290</v>
      </c>
      <c r="Y165" s="41" t="s">
        <v>437</v>
      </c>
      <c r="Z165" s="21"/>
      <c r="AA165" s="21" t="e">
        <f>VLOOKUP(W165,#REF!,2,0)</f>
        <v>#REF!</v>
      </c>
      <c r="AB165" s="21"/>
    </row>
    <row r="166" spans="1:28" s="10" customFormat="1" ht="36">
      <c r="A166" s="38">
        <v>14</v>
      </c>
      <c r="B166" s="38" t="s">
        <v>40</v>
      </c>
      <c r="C166" s="17" t="str">
        <f>VLOOKUP(B166,G2.PL1!$C$10:$D$34,2,0)</f>
        <v>OCID</v>
      </c>
      <c r="D166" s="17" t="str">
        <f>VLOOKUP($B166,G2.PL1!$C$10:$E$34,3,0)</f>
        <v>Omeprazole (dạng hạt bao tan trong ruột)</v>
      </c>
      <c r="E166" s="17" t="str">
        <f>VLOOKUP($B166,G2.PL1!$C$10:$F$34,4,0)</f>
        <v>20mg</v>
      </c>
      <c r="F166" s="17" t="str">
        <f>VLOOKUP($B166,G2.PL1!$C$10:$AF$35,5,0)</f>
        <v>Uống</v>
      </c>
      <c r="G166" s="17" t="str">
        <f>VLOOKUP($B166,G2.PL1!$C$10:$AF$35,6,0)</f>
        <v>Viên nang cứng</v>
      </c>
      <c r="H166" s="17" t="str">
        <f>VLOOKUP($B166,G2.PL1!$C$10:$AF$35,7,0)</f>
        <v>Hộp 10 vỉ x 10 viên</v>
      </c>
      <c r="I166" s="38" t="s">
        <v>13</v>
      </c>
      <c r="J166" s="17" t="str">
        <f>VLOOKUP($B166,G2.PL1!$C$10:$AF$35,9,0)</f>
        <v>36 tháng</v>
      </c>
      <c r="K166" s="17" t="str">
        <f>VLOOKUP($B166,G2.PL1!$C$10:$AF$35,10,0)</f>
        <v>VN-10166-10</v>
      </c>
      <c r="L166" s="17" t="str">
        <f>VLOOKUP($B166,G2.PL1!$C$10:$AF$35,11,0)</f>
        <v>Cadila Healthcare Ltd.</v>
      </c>
      <c r="M166" s="17" t="str">
        <f>VLOOKUP($B166,G2.PL1!$C$10:$AF$35,12,0)</f>
        <v>Ấn Độ</v>
      </c>
      <c r="N166" s="17" t="str">
        <f>VLOOKUP($B166,G2.PL1!$C$10:$AF$35,13,0)</f>
        <v>Viên</v>
      </c>
      <c r="O166" s="39">
        <v>8750</v>
      </c>
      <c r="P166" s="39">
        <v>8750</v>
      </c>
      <c r="Q166" s="39">
        <v>8750</v>
      </c>
      <c r="R166" s="39">
        <v>8750</v>
      </c>
      <c r="S166" s="40">
        <v>35000</v>
      </c>
      <c r="T166" s="19">
        <f>VLOOKUP($B166,G2.PL1!$C$10:$AF$35,17,0)</f>
        <v>215</v>
      </c>
      <c r="U166" s="18">
        <f t="shared" si="2"/>
        <v>7525000</v>
      </c>
      <c r="V166" s="19" t="str">
        <f>VLOOKUP($B166,G2.PL1!$C$10:$AF$35,30,0)</f>
        <v>Công ty Cổ phần Dược phẩm Thiết bị Y tế Hà Nội</v>
      </c>
      <c r="W166" s="17" t="s">
        <v>432</v>
      </c>
      <c r="X166" s="56" t="s">
        <v>290</v>
      </c>
      <c r="Y166" s="41" t="s">
        <v>433</v>
      </c>
      <c r="Z166" s="21"/>
      <c r="AA166" s="21" t="e">
        <f>VLOOKUP(W166,#REF!,2,0)</f>
        <v>#REF!</v>
      </c>
      <c r="AB166" s="21"/>
    </row>
    <row r="167" spans="1:28" s="10" customFormat="1" ht="36">
      <c r="A167" s="17">
        <v>1</v>
      </c>
      <c r="B167" s="17" t="s">
        <v>6</v>
      </c>
      <c r="C167" s="17" t="str">
        <f>VLOOKUP(B167,G2.PL1!$C$10:$D$34,2,0)</f>
        <v>Cefoxitine Gerda 1G</v>
      </c>
      <c r="D167" s="17" t="str">
        <f>VLOOKUP($B167,G2.PL1!$C$10:$E$34,3,0)</f>
        <v>Cefoxitin  (dưới dạng Cefoxitin natri)</v>
      </c>
      <c r="E167" s="17" t="str">
        <f>VLOOKUP($B167,G2.PL1!$C$10:$F$34,4,0)</f>
        <v>1g</v>
      </c>
      <c r="F167" s="17" t="str">
        <f>VLOOKUP($B167,G2.PL1!$C$10:$AF$35,5,0)</f>
        <v>Tiêm</v>
      </c>
      <c r="G167" s="17" t="str">
        <f>VLOOKUP($B167,G2.PL1!$C$10:$AF$35,6,0)</f>
        <v>Bột pha dung dịch tiêm</v>
      </c>
      <c r="H167" s="17" t="str">
        <f>VLOOKUP($B167,G2.PL1!$C$10:$AF$35,7,0)</f>
        <v>Hộp 10 lọ</v>
      </c>
      <c r="I167" s="17" t="s">
        <v>3</v>
      </c>
      <c r="J167" s="17" t="str">
        <f>VLOOKUP($B167,G2.PL1!$C$10:$AF$35,9,0)</f>
        <v>24 tháng</v>
      </c>
      <c r="K167" s="17" t="str">
        <f>VLOOKUP($B167,G2.PL1!$C$10:$AF$35,10,0)</f>
        <v>VN-20445-17</v>
      </c>
      <c r="L167" s="17" t="str">
        <f>VLOOKUP($B167,G2.PL1!$C$10:$AF$35,11,0)</f>
        <v>LDP Laboratorios
 Torlan SA</v>
      </c>
      <c r="M167" s="17" t="str">
        <f>VLOOKUP($B167,G2.PL1!$C$10:$AF$35,12,0)</f>
        <v>Tây Ban Nha</v>
      </c>
      <c r="N167" s="17" t="str">
        <f>VLOOKUP($B167,G2.PL1!$C$10:$AF$35,13,0)</f>
        <v>Lọ</v>
      </c>
      <c r="O167" s="18">
        <v>400</v>
      </c>
      <c r="P167" s="18">
        <v>400</v>
      </c>
      <c r="Q167" s="18">
        <v>400</v>
      </c>
      <c r="R167" s="18">
        <v>400</v>
      </c>
      <c r="S167" s="18">
        <v>1600</v>
      </c>
      <c r="T167" s="19">
        <f>VLOOKUP($B167,G2.PL1!$C$10:$AF$35,17,0)</f>
        <v>123000</v>
      </c>
      <c r="U167" s="18">
        <f t="shared" si="2"/>
        <v>196800000</v>
      </c>
      <c r="V167" s="19" t="str">
        <f>VLOOKUP($B167,G2.PL1!$C$10:$AF$35,30,0)</f>
        <v>Công ty Trách nhiệm hữu hạn Dược Phẩm Tự Đức</v>
      </c>
      <c r="W167" s="17" t="s">
        <v>295</v>
      </c>
      <c r="X167" s="20" t="s">
        <v>290</v>
      </c>
      <c r="Y167" s="17" t="s">
        <v>296</v>
      </c>
      <c r="Z167" s="21"/>
      <c r="AA167" s="21" t="e">
        <f>VLOOKUP(W167,#REF!,2,0)</f>
        <v>#REF!</v>
      </c>
      <c r="AB167" s="21"/>
    </row>
    <row r="168" spans="1:28" s="10" customFormat="1" ht="36">
      <c r="A168" s="38">
        <v>14</v>
      </c>
      <c r="B168" s="38" t="s">
        <v>40</v>
      </c>
      <c r="C168" s="17" t="str">
        <f>VLOOKUP(B168,G2.PL1!$C$10:$D$34,2,0)</f>
        <v>OCID</v>
      </c>
      <c r="D168" s="17" t="str">
        <f>VLOOKUP($B168,G2.PL1!$C$10:$E$34,3,0)</f>
        <v>Omeprazole (dạng hạt bao tan trong ruột)</v>
      </c>
      <c r="E168" s="17" t="str">
        <f>VLOOKUP($B168,G2.PL1!$C$10:$F$34,4,0)</f>
        <v>20mg</v>
      </c>
      <c r="F168" s="17" t="str">
        <f>VLOOKUP($B168,G2.PL1!$C$10:$AF$35,5,0)</f>
        <v>Uống</v>
      </c>
      <c r="G168" s="17" t="str">
        <f>VLOOKUP($B168,G2.PL1!$C$10:$AF$35,6,0)</f>
        <v>Viên nang cứng</v>
      </c>
      <c r="H168" s="17" t="str">
        <f>VLOOKUP($B168,G2.PL1!$C$10:$AF$35,7,0)</f>
        <v>Hộp 10 vỉ x 10 viên</v>
      </c>
      <c r="I168" s="38" t="s">
        <v>13</v>
      </c>
      <c r="J168" s="17" t="str">
        <f>VLOOKUP($B168,G2.PL1!$C$10:$AF$35,9,0)</f>
        <v>36 tháng</v>
      </c>
      <c r="K168" s="17" t="str">
        <f>VLOOKUP($B168,G2.PL1!$C$10:$AF$35,10,0)</f>
        <v>VN-10166-10</v>
      </c>
      <c r="L168" s="17" t="str">
        <f>VLOOKUP($B168,G2.PL1!$C$10:$AF$35,11,0)</f>
        <v>Cadila Healthcare Ltd.</v>
      </c>
      <c r="M168" s="17" t="str">
        <f>VLOOKUP($B168,G2.PL1!$C$10:$AF$35,12,0)</f>
        <v>Ấn Độ</v>
      </c>
      <c r="N168" s="17" t="str">
        <f>VLOOKUP($B168,G2.PL1!$C$10:$AF$35,13,0)</f>
        <v>Viên</v>
      </c>
      <c r="O168" s="39">
        <v>15000</v>
      </c>
      <c r="P168" s="39">
        <v>15000</v>
      </c>
      <c r="Q168" s="39">
        <v>15000</v>
      </c>
      <c r="R168" s="39">
        <v>15000</v>
      </c>
      <c r="S168" s="40">
        <v>60000</v>
      </c>
      <c r="T168" s="19">
        <f>VLOOKUP($B168,G2.PL1!$C$10:$AF$35,17,0)</f>
        <v>215</v>
      </c>
      <c r="U168" s="18">
        <f t="shared" si="2"/>
        <v>12900000</v>
      </c>
      <c r="V168" s="19" t="str">
        <f>VLOOKUP($B168,G2.PL1!$C$10:$AF$35,30,0)</f>
        <v>Công ty Cổ phần Dược phẩm Thiết bị Y tế Hà Nội</v>
      </c>
      <c r="W168" s="17" t="s">
        <v>295</v>
      </c>
      <c r="X168" s="56" t="s">
        <v>290</v>
      </c>
      <c r="Y168" s="41" t="s">
        <v>296</v>
      </c>
      <c r="Z168" s="21"/>
      <c r="AA168" s="21" t="e">
        <f>VLOOKUP(W168,#REF!,2,0)</f>
        <v>#REF!</v>
      </c>
      <c r="AB168" s="21"/>
    </row>
    <row r="169" spans="1:28" s="10" customFormat="1" ht="36">
      <c r="A169" s="38">
        <v>14</v>
      </c>
      <c r="B169" s="38" t="s">
        <v>40</v>
      </c>
      <c r="C169" s="17" t="str">
        <f>VLOOKUP(B169,G2.PL1!$C$10:$D$34,2,0)</f>
        <v>OCID</v>
      </c>
      <c r="D169" s="17" t="str">
        <f>VLOOKUP($B169,G2.PL1!$C$10:$E$34,3,0)</f>
        <v>Omeprazole (dạng hạt bao tan trong ruột)</v>
      </c>
      <c r="E169" s="17" t="str">
        <f>VLOOKUP($B169,G2.PL1!$C$10:$F$34,4,0)</f>
        <v>20mg</v>
      </c>
      <c r="F169" s="17" t="str">
        <f>VLOOKUP($B169,G2.PL1!$C$10:$AF$35,5,0)</f>
        <v>Uống</v>
      </c>
      <c r="G169" s="17" t="str">
        <f>VLOOKUP($B169,G2.PL1!$C$10:$AF$35,6,0)</f>
        <v>Viên nang cứng</v>
      </c>
      <c r="H169" s="17" t="str">
        <f>VLOOKUP($B169,G2.PL1!$C$10:$AF$35,7,0)</f>
        <v>Hộp 10 vỉ x 10 viên</v>
      </c>
      <c r="I169" s="38" t="s">
        <v>13</v>
      </c>
      <c r="J169" s="17" t="str">
        <f>VLOOKUP($B169,G2.PL1!$C$10:$AF$35,9,0)</f>
        <v>36 tháng</v>
      </c>
      <c r="K169" s="17" t="str">
        <f>VLOOKUP($B169,G2.PL1!$C$10:$AF$35,10,0)</f>
        <v>VN-10166-10</v>
      </c>
      <c r="L169" s="17" t="str">
        <f>VLOOKUP($B169,G2.PL1!$C$10:$AF$35,11,0)</f>
        <v>Cadila Healthcare Ltd.</v>
      </c>
      <c r="M169" s="17" t="str">
        <f>VLOOKUP($B169,G2.PL1!$C$10:$AF$35,12,0)</f>
        <v>Ấn Độ</v>
      </c>
      <c r="N169" s="17" t="str">
        <f>VLOOKUP($B169,G2.PL1!$C$10:$AF$35,13,0)</f>
        <v>Viên</v>
      </c>
      <c r="O169" s="39">
        <v>2500</v>
      </c>
      <c r="P169" s="39">
        <v>2500</v>
      </c>
      <c r="Q169" s="39">
        <v>3000</v>
      </c>
      <c r="R169" s="39">
        <v>3000</v>
      </c>
      <c r="S169" s="40">
        <v>11000</v>
      </c>
      <c r="T169" s="19">
        <f>VLOOKUP($B169,G2.PL1!$C$10:$AF$35,17,0)</f>
        <v>215</v>
      </c>
      <c r="U169" s="18">
        <f t="shared" si="2"/>
        <v>2365000</v>
      </c>
      <c r="V169" s="19" t="str">
        <f>VLOOKUP($B169,G2.PL1!$C$10:$AF$35,30,0)</f>
        <v>Công ty Cổ phần Dược phẩm Thiết bị Y tế Hà Nội</v>
      </c>
      <c r="W169" s="17" t="s">
        <v>430</v>
      </c>
      <c r="X169" s="56" t="s">
        <v>290</v>
      </c>
      <c r="Y169" s="41" t="s">
        <v>431</v>
      </c>
      <c r="Z169" s="21"/>
      <c r="AA169" s="21" t="e">
        <f>VLOOKUP(W169,#REF!,2,0)</f>
        <v>#REF!</v>
      </c>
      <c r="AB169" s="21"/>
    </row>
    <row r="170" spans="1:28" s="10" customFormat="1" ht="60">
      <c r="A170" s="38">
        <v>13</v>
      </c>
      <c r="B170" s="38" t="s">
        <v>48</v>
      </c>
      <c r="C170" s="17" t="str">
        <f>VLOOKUP(B170,G2.PL1!$C$10:$D$34,2,0)</f>
        <v>Glumeform 500</v>
      </c>
      <c r="D170" s="17" t="str">
        <f>VLOOKUP($B170,G2.PL1!$C$10:$E$34,3,0)</f>
        <v xml:space="preserve">Metformin hydroclorid </v>
      </c>
      <c r="E170" s="17" t="str">
        <f>VLOOKUP($B170,G2.PL1!$C$10:$F$34,4,0)</f>
        <v>500mg</v>
      </c>
      <c r="F170" s="17" t="str">
        <f>VLOOKUP($B170,G2.PL1!$C$10:$AF$35,5,0)</f>
        <v>Uống</v>
      </c>
      <c r="G170" s="17" t="str">
        <f>VLOOKUP($B170,G2.PL1!$C$10:$AF$35,6,0)</f>
        <v>viên nén bao phim</v>
      </c>
      <c r="H170" s="17" t="str">
        <f>VLOOKUP($B170,G2.PL1!$C$10:$AF$35,7,0)</f>
        <v>hộp 10 vỉ x 10 viên</v>
      </c>
      <c r="I170" s="38" t="s">
        <v>13</v>
      </c>
      <c r="J170" s="17" t="str">
        <f>VLOOKUP($B170,G2.PL1!$C$10:$AF$35,9,0)</f>
        <v xml:space="preserve">36 tháng </v>
      </c>
      <c r="K170" s="17" t="str">
        <f>VLOOKUP($B170,G2.PL1!$C$10:$AF$35,10,0)</f>
        <v>VD-21779-14</v>
      </c>
      <c r="L170" s="17" t="str">
        <f>VLOOKUP($B170,G2.PL1!$C$10:$AF$35,11,0)</f>
        <v>Công ty Cổ phần Dược Hậu Giang - Chi nhánh nhà máy Dược phẩm DHG tại Hậu Giang</v>
      </c>
      <c r="M170" s="17" t="str">
        <f>VLOOKUP($B170,G2.PL1!$C$10:$AF$35,12,0)</f>
        <v>Việt Nam</v>
      </c>
      <c r="N170" s="17" t="str">
        <f>VLOOKUP($B170,G2.PL1!$C$10:$AF$35,13,0)</f>
        <v>Viên</v>
      </c>
      <c r="O170" s="39">
        <v>15000</v>
      </c>
      <c r="P170" s="39">
        <v>15000</v>
      </c>
      <c r="Q170" s="39">
        <v>15000</v>
      </c>
      <c r="R170" s="39">
        <v>15000</v>
      </c>
      <c r="S170" s="40">
        <v>60000</v>
      </c>
      <c r="T170" s="19">
        <f>VLOOKUP($B170,G2.PL1!$C$10:$AF$35,17,0)</f>
        <v>289</v>
      </c>
      <c r="U170" s="18">
        <f t="shared" si="2"/>
        <v>17340000</v>
      </c>
      <c r="V170" s="19" t="str">
        <f>VLOOKUP($B170,G2.PL1!$C$10:$AF$35,30,0)</f>
        <v>Công ty Cổ phần Dược Hậu Giang</v>
      </c>
      <c r="W170" s="17" t="s">
        <v>434</v>
      </c>
      <c r="X170" s="56" t="s">
        <v>290</v>
      </c>
      <c r="Y170" s="41" t="s">
        <v>435</v>
      </c>
      <c r="Z170" s="21"/>
      <c r="AA170" s="21" t="e">
        <f>VLOOKUP(W170,#REF!,2,0)</f>
        <v>#REF!</v>
      </c>
      <c r="AB170" s="21"/>
    </row>
    <row r="171" spans="1:28" s="10" customFormat="1" ht="36">
      <c r="A171" s="38">
        <v>14</v>
      </c>
      <c r="B171" s="38" t="s">
        <v>40</v>
      </c>
      <c r="C171" s="17" t="str">
        <f>VLOOKUP(B171,G2.PL1!$C$10:$D$34,2,0)</f>
        <v>OCID</v>
      </c>
      <c r="D171" s="17" t="str">
        <f>VLOOKUP($B171,G2.PL1!$C$10:$E$34,3,0)</f>
        <v>Omeprazole (dạng hạt bao tan trong ruột)</v>
      </c>
      <c r="E171" s="17" t="str">
        <f>VLOOKUP($B171,G2.PL1!$C$10:$F$34,4,0)</f>
        <v>20mg</v>
      </c>
      <c r="F171" s="17" t="str">
        <f>VLOOKUP($B171,G2.PL1!$C$10:$AF$35,5,0)</f>
        <v>Uống</v>
      </c>
      <c r="G171" s="17" t="str">
        <f>VLOOKUP($B171,G2.PL1!$C$10:$AF$35,6,0)</f>
        <v>Viên nang cứng</v>
      </c>
      <c r="H171" s="17" t="str">
        <f>VLOOKUP($B171,G2.PL1!$C$10:$AF$35,7,0)</f>
        <v>Hộp 10 vỉ x 10 viên</v>
      </c>
      <c r="I171" s="38" t="s">
        <v>13</v>
      </c>
      <c r="J171" s="17" t="str">
        <f>VLOOKUP($B171,G2.PL1!$C$10:$AF$35,9,0)</f>
        <v>36 tháng</v>
      </c>
      <c r="K171" s="17" t="str">
        <f>VLOOKUP($B171,G2.PL1!$C$10:$AF$35,10,0)</f>
        <v>VN-10166-10</v>
      </c>
      <c r="L171" s="17" t="str">
        <f>VLOOKUP($B171,G2.PL1!$C$10:$AF$35,11,0)</f>
        <v>Cadila Healthcare Ltd.</v>
      </c>
      <c r="M171" s="17" t="str">
        <f>VLOOKUP($B171,G2.PL1!$C$10:$AF$35,12,0)</f>
        <v>Ấn Độ</v>
      </c>
      <c r="N171" s="17" t="str">
        <f>VLOOKUP($B171,G2.PL1!$C$10:$AF$35,13,0)</f>
        <v>Viên</v>
      </c>
      <c r="O171" s="39">
        <v>22000</v>
      </c>
      <c r="P171" s="39">
        <v>22000</v>
      </c>
      <c r="Q171" s="39">
        <v>23000</v>
      </c>
      <c r="R171" s="39">
        <v>23000</v>
      </c>
      <c r="S171" s="40">
        <v>90000</v>
      </c>
      <c r="T171" s="19">
        <f>VLOOKUP($B171,G2.PL1!$C$10:$AF$35,17,0)</f>
        <v>215</v>
      </c>
      <c r="U171" s="18">
        <f t="shared" si="2"/>
        <v>19350000</v>
      </c>
      <c r="V171" s="19" t="str">
        <f>VLOOKUP($B171,G2.PL1!$C$10:$AF$35,30,0)</f>
        <v>Công ty Cổ phần Dược phẩm Thiết bị Y tế Hà Nội</v>
      </c>
      <c r="W171" s="17" t="s">
        <v>434</v>
      </c>
      <c r="X171" s="56" t="s">
        <v>290</v>
      </c>
      <c r="Y171" s="41" t="s">
        <v>435</v>
      </c>
      <c r="Z171" s="21"/>
      <c r="AA171" s="21" t="e">
        <f>VLOOKUP(W171,#REF!,2,0)</f>
        <v>#REF!</v>
      </c>
      <c r="AB171" s="21"/>
    </row>
    <row r="172" spans="1:28" s="10" customFormat="1" ht="60">
      <c r="A172" s="38">
        <v>9</v>
      </c>
      <c r="B172" s="38" t="s">
        <v>70</v>
      </c>
      <c r="C172" s="17" t="str">
        <f>VLOOKUP(B172,G2.PL1!$C$10:$D$34,2,0)</f>
        <v xml:space="preserve">Cifga </v>
      </c>
      <c r="D172" s="17" t="str">
        <f>VLOOKUP($B172,G2.PL1!$C$10:$E$34,3,0)</f>
        <v>Ciprofloxacin (dưới dạng Ciprofloxacin hydroclorid)</v>
      </c>
      <c r="E172" s="17" t="str">
        <f>VLOOKUP($B172,G2.PL1!$C$10:$F$34,4,0)</f>
        <v>500mg</v>
      </c>
      <c r="F172" s="17" t="str">
        <f>VLOOKUP($B172,G2.PL1!$C$10:$AF$35,5,0)</f>
        <v>Uống</v>
      </c>
      <c r="G172" s="17" t="str">
        <f>VLOOKUP($B172,G2.PL1!$C$10:$AF$35,6,0)</f>
        <v>viên nén bao phim</v>
      </c>
      <c r="H172" s="17" t="str">
        <f>VLOOKUP($B172,G2.PL1!$C$10:$AF$35,7,0)</f>
        <v>hộp 2 vỉ x 10 viên</v>
      </c>
      <c r="I172" s="38" t="s">
        <v>13</v>
      </c>
      <c r="J172" s="17" t="str">
        <f>VLOOKUP($B172,G2.PL1!$C$10:$AF$35,9,0)</f>
        <v xml:space="preserve">36 tháng </v>
      </c>
      <c r="K172" s="17" t="str">
        <f>VLOOKUP($B172,G2.PL1!$C$10:$AF$35,10,0)</f>
        <v>VD-20549-14</v>
      </c>
      <c r="L172" s="17" t="str">
        <f>VLOOKUP($B172,G2.PL1!$C$10:$AF$35,11,0)</f>
        <v>Công ty Cổ phần Dược Hậu Giang - Chi nhánh nhà máy Dược phẩm DHG tại Hậu Giang</v>
      </c>
      <c r="M172" s="17" t="str">
        <f>VLOOKUP($B172,G2.PL1!$C$10:$AF$35,12,0)</f>
        <v>Việt Nam</v>
      </c>
      <c r="N172" s="17" t="str">
        <f>VLOOKUP($B172,G2.PL1!$C$10:$AF$35,13,0)</f>
        <v>Viên</v>
      </c>
      <c r="O172" s="39">
        <v>11750</v>
      </c>
      <c r="P172" s="39">
        <v>11750</v>
      </c>
      <c r="Q172" s="39">
        <v>11750</v>
      </c>
      <c r="R172" s="39">
        <v>11750</v>
      </c>
      <c r="S172" s="40">
        <v>47000</v>
      </c>
      <c r="T172" s="19">
        <f>VLOOKUP($B172,G2.PL1!$C$10:$AF$35,17,0)</f>
        <v>889</v>
      </c>
      <c r="U172" s="18">
        <f t="shared" si="2"/>
        <v>41783000</v>
      </c>
      <c r="V172" s="19" t="str">
        <f>VLOOKUP($B172,G2.PL1!$C$10:$AF$35,30,0)</f>
        <v>Công ty Cổ phần Dược Hậu Giang</v>
      </c>
      <c r="W172" s="17" t="s">
        <v>428</v>
      </c>
      <c r="X172" s="56" t="s">
        <v>290</v>
      </c>
      <c r="Y172" s="41" t="s">
        <v>429</v>
      </c>
      <c r="Z172" s="21"/>
      <c r="AA172" s="21" t="e">
        <f>VLOOKUP(W172,#REF!,2,0)</f>
        <v>#REF!</v>
      </c>
      <c r="AB172" s="21"/>
    </row>
    <row r="173" spans="1:28" s="10" customFormat="1" ht="36">
      <c r="A173" s="38">
        <v>14</v>
      </c>
      <c r="B173" s="38" t="s">
        <v>40</v>
      </c>
      <c r="C173" s="17" t="str">
        <f>VLOOKUP(B173,G2.PL1!$C$10:$D$34,2,0)</f>
        <v>OCID</v>
      </c>
      <c r="D173" s="17" t="str">
        <f>VLOOKUP($B173,G2.PL1!$C$10:$E$34,3,0)</f>
        <v>Omeprazole (dạng hạt bao tan trong ruột)</v>
      </c>
      <c r="E173" s="17" t="str">
        <f>VLOOKUP($B173,G2.PL1!$C$10:$F$34,4,0)</f>
        <v>20mg</v>
      </c>
      <c r="F173" s="17" t="str">
        <f>VLOOKUP($B173,G2.PL1!$C$10:$AF$35,5,0)</f>
        <v>Uống</v>
      </c>
      <c r="G173" s="17" t="str">
        <f>VLOOKUP($B173,G2.PL1!$C$10:$AF$35,6,0)</f>
        <v>Viên nang cứng</v>
      </c>
      <c r="H173" s="17" t="str">
        <f>VLOOKUP($B173,G2.PL1!$C$10:$AF$35,7,0)</f>
        <v>Hộp 10 vỉ x 10 viên</v>
      </c>
      <c r="I173" s="38" t="s">
        <v>13</v>
      </c>
      <c r="J173" s="17" t="str">
        <f>VLOOKUP($B173,G2.PL1!$C$10:$AF$35,9,0)</f>
        <v>36 tháng</v>
      </c>
      <c r="K173" s="17" t="str">
        <f>VLOOKUP($B173,G2.PL1!$C$10:$AF$35,10,0)</f>
        <v>VN-10166-10</v>
      </c>
      <c r="L173" s="17" t="str">
        <f>VLOOKUP($B173,G2.PL1!$C$10:$AF$35,11,0)</f>
        <v>Cadila Healthcare Ltd.</v>
      </c>
      <c r="M173" s="17" t="str">
        <f>VLOOKUP($B173,G2.PL1!$C$10:$AF$35,12,0)</f>
        <v>Ấn Độ</v>
      </c>
      <c r="N173" s="17" t="str">
        <f>VLOOKUP($B173,G2.PL1!$C$10:$AF$35,13,0)</f>
        <v>Viên</v>
      </c>
      <c r="O173" s="39">
        <v>20000</v>
      </c>
      <c r="P173" s="39">
        <v>20000</v>
      </c>
      <c r="Q173" s="39">
        <v>22000</v>
      </c>
      <c r="R173" s="39">
        <v>23000</v>
      </c>
      <c r="S173" s="40">
        <v>85000</v>
      </c>
      <c r="T173" s="19">
        <f>VLOOKUP($B173,G2.PL1!$C$10:$AF$35,17,0)</f>
        <v>215</v>
      </c>
      <c r="U173" s="18">
        <f t="shared" si="2"/>
        <v>18275000</v>
      </c>
      <c r="V173" s="19" t="str">
        <f>VLOOKUP($B173,G2.PL1!$C$10:$AF$35,30,0)</f>
        <v>Công ty Cổ phần Dược phẩm Thiết bị Y tế Hà Nội</v>
      </c>
      <c r="W173" s="17" t="s">
        <v>428</v>
      </c>
      <c r="X173" s="56" t="s">
        <v>290</v>
      </c>
      <c r="Y173" s="41" t="s">
        <v>429</v>
      </c>
      <c r="Z173" s="21"/>
      <c r="AA173" s="21" t="e">
        <f>VLOOKUP(W173,#REF!,2,0)</f>
        <v>#REF!</v>
      </c>
      <c r="AB173" s="21"/>
    </row>
    <row r="174" spans="1:28" s="10" customFormat="1" ht="60">
      <c r="A174" s="38">
        <v>12</v>
      </c>
      <c r="B174" s="38" t="s">
        <v>54</v>
      </c>
      <c r="C174" s="17" t="str">
        <f>VLOOKUP(B174,G2.PL1!$C$10:$D$34,2,0)</f>
        <v>Raciper 20mg</v>
      </c>
      <c r="D174" s="17" t="str">
        <f>VLOOKUP($B174,G2.PL1!$C$10:$E$34,3,0)</f>
        <v xml:space="preserve">Esomeprazole (dưới dạng Esomeprazole magnesium vô định hình) </v>
      </c>
      <c r="E174" s="17" t="str">
        <f>VLOOKUP($B174,G2.PL1!$C$10:$F$34,4,0)</f>
        <v>20mg</v>
      </c>
      <c r="F174" s="17" t="str">
        <f>VLOOKUP($B174,G2.PL1!$C$10:$AF$35,5,0)</f>
        <v>Uống</v>
      </c>
      <c r="G174" s="17" t="str">
        <f>VLOOKUP($B174,G2.PL1!$C$10:$AF$35,6,0)</f>
        <v>Viên nén bao phim kháng acid dạ dày</v>
      </c>
      <c r="H174" s="17" t="str">
        <f>VLOOKUP($B174,G2.PL1!$C$10:$AF$35,7,0)</f>
        <v>Hộp 2 vỉ x 7 viên; Hộp 4 vỉ x 7 viên</v>
      </c>
      <c r="I174" s="38" t="s">
        <v>13</v>
      </c>
      <c r="J174" s="17" t="str">
        <f>VLOOKUP($B174,G2.PL1!$C$10:$AF$35,9,0)</f>
        <v>24 tháng</v>
      </c>
      <c r="K174" s="17" t="str">
        <f>VLOOKUP($B174,G2.PL1!$C$10:$AF$35,10,0)</f>
        <v>VN-16032-12</v>
      </c>
      <c r="L174" s="17" t="str">
        <f>VLOOKUP($B174,G2.PL1!$C$10:$AF$35,11,0)</f>
        <v>Sun Pharmaceutical Industries Limited</v>
      </c>
      <c r="M174" s="17" t="str">
        <f>VLOOKUP($B174,G2.PL1!$C$10:$AF$35,12,0)</f>
        <v>Ấn Độ</v>
      </c>
      <c r="N174" s="17" t="str">
        <f>VLOOKUP($B174,G2.PL1!$C$10:$AF$35,13,0)</f>
        <v>Viên</v>
      </c>
      <c r="O174" s="39">
        <v>3700</v>
      </c>
      <c r="P174" s="39">
        <v>3700</v>
      </c>
      <c r="Q174" s="39">
        <v>3800</v>
      </c>
      <c r="R174" s="39">
        <v>3800</v>
      </c>
      <c r="S174" s="40">
        <v>15000</v>
      </c>
      <c r="T174" s="19">
        <f>VLOOKUP($B174,G2.PL1!$C$10:$AF$35,17,0)</f>
        <v>950</v>
      </c>
      <c r="U174" s="18">
        <f t="shared" si="2"/>
        <v>14250000</v>
      </c>
      <c r="V174" s="19" t="str">
        <f>VLOOKUP($B174,G2.PL1!$C$10:$AF$35,30,0)</f>
        <v>Công ty Cổ phần Dược phẩm Thiết bị Y tế Hà Nội</v>
      </c>
      <c r="W174" s="17" t="s">
        <v>426</v>
      </c>
      <c r="X174" s="56" t="s">
        <v>290</v>
      </c>
      <c r="Y174" s="41" t="s">
        <v>427</v>
      </c>
      <c r="Z174" s="21"/>
      <c r="AA174" s="21" t="e">
        <f>VLOOKUP(W174,#REF!,2,0)</f>
        <v>#REF!</v>
      </c>
      <c r="AB174" s="21"/>
    </row>
    <row r="175" spans="1:28" s="10" customFormat="1" ht="36">
      <c r="A175" s="38">
        <v>15</v>
      </c>
      <c r="B175" s="38" t="s">
        <v>39</v>
      </c>
      <c r="C175" s="17" t="str">
        <f>VLOOKUP(B175,G2.PL1!$C$10:$D$34,2,0)</f>
        <v>OCID</v>
      </c>
      <c r="D175" s="17" t="str">
        <f>VLOOKUP($B175,G2.PL1!$C$10:$E$34,3,0)</f>
        <v>Omeprazole (dạng hạt bao tan trong ruột)</v>
      </c>
      <c r="E175" s="17" t="str">
        <f>VLOOKUP($B175,G2.PL1!$C$10:$F$34,4,0)</f>
        <v>20mg</v>
      </c>
      <c r="F175" s="17" t="str">
        <f>VLOOKUP($B175,G2.PL1!$C$10:$AF$35,5,0)</f>
        <v>Uống</v>
      </c>
      <c r="G175" s="17" t="str">
        <f>VLOOKUP($B175,G2.PL1!$C$10:$AF$35,6,0)</f>
        <v>Viên nang cứng</v>
      </c>
      <c r="H175" s="17" t="str">
        <f>VLOOKUP($B175,G2.PL1!$C$10:$AF$35,7,0)</f>
        <v>Hộp 10 vỉ x 10 viên</v>
      </c>
      <c r="I175" s="38" t="s">
        <v>13</v>
      </c>
      <c r="J175" s="17" t="str">
        <f>VLOOKUP($B175,G2.PL1!$C$10:$AF$35,9,0)</f>
        <v>36 tháng</v>
      </c>
      <c r="K175" s="17" t="str">
        <f>VLOOKUP($B175,G2.PL1!$C$10:$AF$35,10,0)</f>
        <v>VN-10166-10</v>
      </c>
      <c r="L175" s="17" t="str">
        <f>VLOOKUP($B175,G2.PL1!$C$10:$AF$35,11,0)</f>
        <v>Cadila Healthcare Ltd.</v>
      </c>
      <c r="M175" s="17" t="str">
        <f>VLOOKUP($B175,G2.PL1!$C$10:$AF$35,12,0)</f>
        <v>Ấn Độ</v>
      </c>
      <c r="N175" s="17" t="str">
        <f>VLOOKUP($B175,G2.PL1!$C$10:$AF$35,13,0)</f>
        <v>Viên</v>
      </c>
      <c r="O175" s="39">
        <v>6200</v>
      </c>
      <c r="P175" s="39">
        <v>6200</v>
      </c>
      <c r="Q175" s="39">
        <v>6300</v>
      </c>
      <c r="R175" s="39">
        <v>6300</v>
      </c>
      <c r="S175" s="40">
        <v>25000</v>
      </c>
      <c r="T175" s="19">
        <f>VLOOKUP($B175,G2.PL1!$C$10:$AF$35,17,0)</f>
        <v>215</v>
      </c>
      <c r="U175" s="18">
        <f t="shared" si="2"/>
        <v>5375000</v>
      </c>
      <c r="V175" s="19" t="str">
        <f>VLOOKUP($B175,G2.PL1!$C$10:$AF$35,30,0)</f>
        <v>Công ty Cổ phần Dược phẩm Thiết bị Y tế Hà Nội</v>
      </c>
      <c r="W175" s="17" t="s">
        <v>426</v>
      </c>
      <c r="X175" s="56" t="s">
        <v>290</v>
      </c>
      <c r="Y175" s="41" t="s">
        <v>427</v>
      </c>
      <c r="Z175" s="21"/>
      <c r="AA175" s="21" t="e">
        <f>VLOOKUP(W175,#REF!,2,0)</f>
        <v>#REF!</v>
      </c>
      <c r="AB175" s="21"/>
    </row>
    <row r="176" spans="1:28" s="10" customFormat="1" ht="36">
      <c r="A176" s="17">
        <v>1</v>
      </c>
      <c r="B176" s="17" t="s">
        <v>6</v>
      </c>
      <c r="C176" s="17" t="str">
        <f>VLOOKUP(B176,G2.PL1!$C$10:$D$34,2,0)</f>
        <v>Cefoxitine Gerda 1G</v>
      </c>
      <c r="D176" s="17" t="str">
        <f>VLOOKUP($B176,G2.PL1!$C$10:$E$34,3,0)</f>
        <v>Cefoxitin  (dưới dạng Cefoxitin natri)</v>
      </c>
      <c r="E176" s="17" t="str">
        <f>VLOOKUP($B176,G2.PL1!$C$10:$F$34,4,0)</f>
        <v>1g</v>
      </c>
      <c r="F176" s="17" t="str">
        <f>VLOOKUP($B176,G2.PL1!$C$10:$AF$35,5,0)</f>
        <v>Tiêm</v>
      </c>
      <c r="G176" s="17" t="str">
        <f>VLOOKUP($B176,G2.PL1!$C$10:$AF$35,6,0)</f>
        <v>Bột pha dung dịch tiêm</v>
      </c>
      <c r="H176" s="17" t="str">
        <f>VLOOKUP($B176,G2.PL1!$C$10:$AF$35,7,0)</f>
        <v>Hộp 10 lọ</v>
      </c>
      <c r="I176" s="17" t="s">
        <v>3</v>
      </c>
      <c r="J176" s="17" t="str">
        <f>VLOOKUP($B176,G2.PL1!$C$10:$AF$35,9,0)</f>
        <v>24 tháng</v>
      </c>
      <c r="K176" s="17" t="str">
        <f>VLOOKUP($B176,G2.PL1!$C$10:$AF$35,10,0)</f>
        <v>VN-20445-17</v>
      </c>
      <c r="L176" s="17" t="str">
        <f>VLOOKUP($B176,G2.PL1!$C$10:$AF$35,11,0)</f>
        <v>LDP Laboratorios
 Torlan SA</v>
      </c>
      <c r="M176" s="17" t="str">
        <f>VLOOKUP($B176,G2.PL1!$C$10:$AF$35,12,0)</f>
        <v>Tây Ban Nha</v>
      </c>
      <c r="N176" s="17" t="str">
        <f>VLOOKUP($B176,G2.PL1!$C$10:$AF$35,13,0)</f>
        <v>Lọ</v>
      </c>
      <c r="O176" s="18">
        <v>520</v>
      </c>
      <c r="P176" s="18">
        <v>520</v>
      </c>
      <c r="Q176" s="18">
        <v>520</v>
      </c>
      <c r="R176" s="18">
        <v>520</v>
      </c>
      <c r="S176" s="18">
        <v>2080</v>
      </c>
      <c r="T176" s="19">
        <f>VLOOKUP($B176,G2.PL1!$C$10:$AF$35,17,0)</f>
        <v>123000</v>
      </c>
      <c r="U176" s="18">
        <f t="shared" si="2"/>
        <v>255840000</v>
      </c>
      <c r="V176" s="19" t="str">
        <f>VLOOKUP($B176,G2.PL1!$C$10:$AF$35,30,0)</f>
        <v>Công ty Trách nhiệm hữu hạn Dược Phẩm Tự Đức</v>
      </c>
      <c r="W176" s="17" t="s">
        <v>293</v>
      </c>
      <c r="X176" s="20" t="s">
        <v>290</v>
      </c>
      <c r="Y176" s="17" t="s">
        <v>294</v>
      </c>
      <c r="Z176" s="21"/>
      <c r="AA176" s="21" t="e">
        <f>VLOOKUP(W176,#REF!,2,0)</f>
        <v>#REF!</v>
      </c>
      <c r="AB176" s="21"/>
    </row>
    <row r="177" spans="1:28" s="10" customFormat="1" ht="36">
      <c r="A177" s="38">
        <v>14</v>
      </c>
      <c r="B177" s="38" t="s">
        <v>40</v>
      </c>
      <c r="C177" s="17" t="str">
        <f>VLOOKUP(B177,G2.PL1!$C$10:$D$34,2,0)</f>
        <v>OCID</v>
      </c>
      <c r="D177" s="17" t="str">
        <f>VLOOKUP($B177,G2.PL1!$C$10:$E$34,3,0)</f>
        <v>Omeprazole (dạng hạt bao tan trong ruột)</v>
      </c>
      <c r="E177" s="17" t="str">
        <f>VLOOKUP($B177,G2.PL1!$C$10:$F$34,4,0)</f>
        <v>20mg</v>
      </c>
      <c r="F177" s="17" t="str">
        <f>VLOOKUP($B177,G2.PL1!$C$10:$AF$35,5,0)</f>
        <v>Uống</v>
      </c>
      <c r="G177" s="17" t="str">
        <f>VLOOKUP($B177,G2.PL1!$C$10:$AF$35,6,0)</f>
        <v>Viên nang cứng</v>
      </c>
      <c r="H177" s="17" t="str">
        <f>VLOOKUP($B177,G2.PL1!$C$10:$AF$35,7,0)</f>
        <v>Hộp 10 vỉ x 10 viên</v>
      </c>
      <c r="I177" s="38" t="s">
        <v>13</v>
      </c>
      <c r="J177" s="17" t="str">
        <f>VLOOKUP($B177,G2.PL1!$C$10:$AF$35,9,0)</f>
        <v>36 tháng</v>
      </c>
      <c r="K177" s="17" t="str">
        <f>VLOOKUP($B177,G2.PL1!$C$10:$AF$35,10,0)</f>
        <v>VN-10166-10</v>
      </c>
      <c r="L177" s="17" t="str">
        <f>VLOOKUP($B177,G2.PL1!$C$10:$AF$35,11,0)</f>
        <v>Cadila Healthcare Ltd.</v>
      </c>
      <c r="M177" s="17" t="str">
        <f>VLOOKUP($B177,G2.PL1!$C$10:$AF$35,12,0)</f>
        <v>Ấn Độ</v>
      </c>
      <c r="N177" s="17" t="str">
        <f>VLOOKUP($B177,G2.PL1!$C$10:$AF$35,13,0)</f>
        <v>Viên</v>
      </c>
      <c r="O177" s="39">
        <v>12000</v>
      </c>
      <c r="P177" s="39">
        <v>12000</v>
      </c>
      <c r="Q177" s="39">
        <v>12000</v>
      </c>
      <c r="R177" s="39">
        <v>12000</v>
      </c>
      <c r="S177" s="40">
        <v>48000</v>
      </c>
      <c r="T177" s="19">
        <f>VLOOKUP($B177,G2.PL1!$C$10:$AF$35,17,0)</f>
        <v>215</v>
      </c>
      <c r="U177" s="18">
        <f t="shared" si="2"/>
        <v>10320000</v>
      </c>
      <c r="V177" s="19" t="str">
        <f>VLOOKUP($B177,G2.PL1!$C$10:$AF$35,30,0)</f>
        <v>Công ty Cổ phần Dược phẩm Thiết bị Y tế Hà Nội</v>
      </c>
      <c r="W177" s="17" t="s">
        <v>293</v>
      </c>
      <c r="X177" s="56" t="s">
        <v>290</v>
      </c>
      <c r="Y177" s="41" t="s">
        <v>294</v>
      </c>
      <c r="Z177" s="21"/>
      <c r="AA177" s="21" t="e">
        <f>VLOOKUP(W177,#REF!,2,0)</f>
        <v>#REF!</v>
      </c>
      <c r="AB177" s="21"/>
    </row>
    <row r="178" spans="1:28" s="13" customFormat="1" ht="60">
      <c r="A178" s="38">
        <v>12</v>
      </c>
      <c r="B178" s="38" t="s">
        <v>54</v>
      </c>
      <c r="C178" s="17" t="str">
        <f>VLOOKUP(B178,G2.PL1!$C$10:$D$34,2,0)</f>
        <v>Raciper 20mg</v>
      </c>
      <c r="D178" s="17" t="str">
        <f>VLOOKUP($B178,G2.PL1!$C$10:$E$34,3,0)</f>
        <v xml:space="preserve">Esomeprazole (dưới dạng Esomeprazole magnesium vô định hình) </v>
      </c>
      <c r="E178" s="17" t="str">
        <f>VLOOKUP($B178,G2.PL1!$C$10:$F$34,4,0)</f>
        <v>20mg</v>
      </c>
      <c r="F178" s="17" t="str">
        <f>VLOOKUP($B178,G2.PL1!$C$10:$AF$35,5,0)</f>
        <v>Uống</v>
      </c>
      <c r="G178" s="17" t="str">
        <f>VLOOKUP($B178,G2.PL1!$C$10:$AF$35,6,0)</f>
        <v>Viên nén bao phim kháng acid dạ dày</v>
      </c>
      <c r="H178" s="17" t="str">
        <f>VLOOKUP($B178,G2.PL1!$C$10:$AF$35,7,0)</f>
        <v>Hộp 2 vỉ x 7 viên; Hộp 4 vỉ x 7 viên</v>
      </c>
      <c r="I178" s="38" t="s">
        <v>13</v>
      </c>
      <c r="J178" s="17" t="str">
        <f>VLOOKUP($B178,G2.PL1!$C$10:$AF$35,9,0)</f>
        <v>24 tháng</v>
      </c>
      <c r="K178" s="17" t="str">
        <f>VLOOKUP($B178,G2.PL1!$C$10:$AF$35,10,0)</f>
        <v>VN-16032-12</v>
      </c>
      <c r="L178" s="17" t="str">
        <f>VLOOKUP($B178,G2.PL1!$C$10:$AF$35,11,0)</f>
        <v>Sun Pharmaceutical Industries Limited</v>
      </c>
      <c r="M178" s="17" t="str">
        <f>VLOOKUP($B178,G2.PL1!$C$10:$AF$35,12,0)</f>
        <v>Ấn Độ</v>
      </c>
      <c r="N178" s="17" t="str">
        <f>VLOOKUP($B178,G2.PL1!$C$10:$AF$35,13,0)</f>
        <v>Viên</v>
      </c>
      <c r="O178" s="39">
        <v>500</v>
      </c>
      <c r="P178" s="39">
        <v>500</v>
      </c>
      <c r="Q178" s="39">
        <v>500</v>
      </c>
      <c r="R178" s="39">
        <v>500</v>
      </c>
      <c r="S178" s="40">
        <v>2000</v>
      </c>
      <c r="T178" s="19">
        <f>VLOOKUP($B178,G2.PL1!$C$10:$AF$35,17,0)</f>
        <v>950</v>
      </c>
      <c r="U178" s="18">
        <f t="shared" si="2"/>
        <v>1900000</v>
      </c>
      <c r="V178" s="19" t="str">
        <f>VLOOKUP($B178,G2.PL1!$C$10:$AF$35,30,0)</f>
        <v>Công ty Cổ phần Dược phẩm Thiết bị Y tế Hà Nội</v>
      </c>
      <c r="W178" s="17" t="s">
        <v>760</v>
      </c>
      <c r="X178" s="56" t="s">
        <v>290</v>
      </c>
      <c r="Y178" s="38">
        <v>66024</v>
      </c>
      <c r="Z178" s="37"/>
      <c r="AA178" s="21" t="e">
        <f>VLOOKUP(W178,#REF!,2,0)</f>
        <v>#REF!</v>
      </c>
      <c r="AB178" s="37"/>
    </row>
    <row r="179" spans="1:28" ht="36">
      <c r="A179" s="38">
        <v>15</v>
      </c>
      <c r="B179" s="38" t="s">
        <v>39</v>
      </c>
      <c r="C179" s="17" t="str">
        <f>VLOOKUP(B179,G2.PL1!$C$10:$D$34,2,0)</f>
        <v>OCID</v>
      </c>
      <c r="D179" s="17" t="str">
        <f>VLOOKUP($B179,G2.PL1!$C$10:$E$34,3,0)</f>
        <v>Omeprazole (dạng hạt bao tan trong ruột)</v>
      </c>
      <c r="E179" s="17" t="str">
        <f>VLOOKUP($B179,G2.PL1!$C$10:$F$34,4,0)</f>
        <v>20mg</v>
      </c>
      <c r="F179" s="17" t="str">
        <f>VLOOKUP($B179,G2.PL1!$C$10:$AF$35,5,0)</f>
        <v>Uống</v>
      </c>
      <c r="G179" s="17" t="str">
        <f>VLOOKUP($B179,G2.PL1!$C$10:$AF$35,6,0)</f>
        <v>Viên nang cứng</v>
      </c>
      <c r="H179" s="17" t="str">
        <f>VLOOKUP($B179,G2.PL1!$C$10:$AF$35,7,0)</f>
        <v>Hộp 10 vỉ x 10 viên</v>
      </c>
      <c r="I179" s="38" t="s">
        <v>13</v>
      </c>
      <c r="J179" s="17" t="str">
        <f>VLOOKUP($B179,G2.PL1!$C$10:$AF$35,9,0)</f>
        <v>36 tháng</v>
      </c>
      <c r="K179" s="17" t="str">
        <f>VLOOKUP($B179,G2.PL1!$C$10:$AF$35,10,0)</f>
        <v>VN-10166-10</v>
      </c>
      <c r="L179" s="17" t="str">
        <f>VLOOKUP($B179,G2.PL1!$C$10:$AF$35,11,0)</f>
        <v>Cadila Healthcare Ltd.</v>
      </c>
      <c r="M179" s="17" t="str">
        <f>VLOOKUP($B179,G2.PL1!$C$10:$AF$35,12,0)</f>
        <v>Ấn Độ</v>
      </c>
      <c r="N179" s="17" t="str">
        <f>VLOOKUP($B179,G2.PL1!$C$10:$AF$35,13,0)</f>
        <v>Viên</v>
      </c>
      <c r="O179" s="39">
        <v>625</v>
      </c>
      <c r="P179" s="39">
        <v>625</v>
      </c>
      <c r="Q179" s="39">
        <v>625</v>
      </c>
      <c r="R179" s="39">
        <v>625</v>
      </c>
      <c r="S179" s="40">
        <v>2500</v>
      </c>
      <c r="T179" s="19">
        <f>VLOOKUP($B179,G2.PL1!$C$10:$AF$35,17,0)</f>
        <v>215</v>
      </c>
      <c r="U179" s="18">
        <f t="shared" si="2"/>
        <v>537500</v>
      </c>
      <c r="V179" s="19" t="str">
        <f>VLOOKUP($B179,G2.PL1!$C$10:$AF$35,30,0)</f>
        <v>Công ty Cổ phần Dược phẩm Thiết bị Y tế Hà Nội</v>
      </c>
      <c r="W179" s="17" t="s">
        <v>807</v>
      </c>
      <c r="X179" s="56" t="s">
        <v>290</v>
      </c>
      <c r="Y179" s="41">
        <v>66024</v>
      </c>
      <c r="Z179" s="16"/>
      <c r="AA179" s="21" t="e">
        <f>VLOOKUP(W179,#REF!,2,0)</f>
        <v>#REF!</v>
      </c>
      <c r="AB179" s="16"/>
    </row>
    <row r="180" spans="1:28" ht="60">
      <c r="A180" s="38">
        <v>9</v>
      </c>
      <c r="B180" s="38" t="s">
        <v>70</v>
      </c>
      <c r="C180" s="17" t="str">
        <f>VLOOKUP(B180,G2.PL1!$C$10:$D$34,2,0)</f>
        <v xml:space="preserve">Cifga </v>
      </c>
      <c r="D180" s="17" t="str">
        <f>VLOOKUP($B180,G2.PL1!$C$10:$E$34,3,0)</f>
        <v>Ciprofloxacin (dưới dạng Ciprofloxacin hydroclorid)</v>
      </c>
      <c r="E180" s="17" t="str">
        <f>VLOOKUP($B180,G2.PL1!$C$10:$F$34,4,0)</f>
        <v>500mg</v>
      </c>
      <c r="F180" s="17" t="str">
        <f>VLOOKUP($B180,G2.PL1!$C$10:$AF$35,5,0)</f>
        <v>Uống</v>
      </c>
      <c r="G180" s="17" t="str">
        <f>VLOOKUP($B180,G2.PL1!$C$10:$AF$35,6,0)</f>
        <v>viên nén bao phim</v>
      </c>
      <c r="H180" s="17" t="str">
        <f>VLOOKUP($B180,G2.PL1!$C$10:$AF$35,7,0)</f>
        <v>hộp 2 vỉ x 10 viên</v>
      </c>
      <c r="I180" s="38" t="s">
        <v>13</v>
      </c>
      <c r="J180" s="17" t="str">
        <f>VLOOKUP($B180,G2.PL1!$C$10:$AF$35,9,0)</f>
        <v xml:space="preserve">36 tháng </v>
      </c>
      <c r="K180" s="17" t="str">
        <f>VLOOKUP($B180,G2.PL1!$C$10:$AF$35,10,0)</f>
        <v>VD-20549-14</v>
      </c>
      <c r="L180" s="17" t="str">
        <f>VLOOKUP($B180,G2.PL1!$C$10:$AF$35,11,0)</f>
        <v>Công ty Cổ phần Dược Hậu Giang - Chi nhánh nhà máy Dược phẩm DHG tại Hậu Giang</v>
      </c>
      <c r="M180" s="17" t="str">
        <f>VLOOKUP($B180,G2.PL1!$C$10:$AF$35,12,0)</f>
        <v>Việt Nam</v>
      </c>
      <c r="N180" s="17" t="str">
        <f>VLOOKUP($B180,G2.PL1!$C$10:$AF$35,13,0)</f>
        <v>Viên</v>
      </c>
      <c r="O180" s="39">
        <v>10000</v>
      </c>
      <c r="P180" s="39">
        <v>10000</v>
      </c>
      <c r="Q180" s="39">
        <v>10000</v>
      </c>
      <c r="R180" s="39">
        <v>10000</v>
      </c>
      <c r="S180" s="40">
        <v>40000</v>
      </c>
      <c r="T180" s="19">
        <f>VLOOKUP($B180,G2.PL1!$C$10:$AF$35,17,0)</f>
        <v>889</v>
      </c>
      <c r="U180" s="18">
        <f t="shared" si="2"/>
        <v>35560000</v>
      </c>
      <c r="V180" s="19" t="str">
        <f>VLOOKUP($B180,G2.PL1!$C$10:$AF$35,30,0)</f>
        <v>Công ty Cổ phần Dược Hậu Giang</v>
      </c>
      <c r="W180" s="17" t="s">
        <v>155</v>
      </c>
      <c r="X180" s="56" t="s">
        <v>290</v>
      </c>
      <c r="Y180" s="41" t="s">
        <v>421</v>
      </c>
      <c r="Z180" s="16"/>
      <c r="AA180" s="21" t="e">
        <f>VLOOKUP(W180,#REF!,2,0)</f>
        <v>#REF!</v>
      </c>
      <c r="AB180" s="16"/>
    </row>
    <row r="181" spans="1:28" ht="60">
      <c r="A181" s="38">
        <v>12</v>
      </c>
      <c r="B181" s="38" t="s">
        <v>54</v>
      </c>
      <c r="C181" s="17" t="str">
        <f>VLOOKUP(B181,G2.PL1!$C$10:$D$34,2,0)</f>
        <v>Raciper 20mg</v>
      </c>
      <c r="D181" s="17" t="str">
        <f>VLOOKUP($B181,G2.PL1!$C$10:$E$34,3,0)</f>
        <v xml:space="preserve">Esomeprazole (dưới dạng Esomeprazole magnesium vô định hình) </v>
      </c>
      <c r="E181" s="17" t="str">
        <f>VLOOKUP($B181,G2.PL1!$C$10:$F$34,4,0)</f>
        <v>20mg</v>
      </c>
      <c r="F181" s="17" t="str">
        <f>VLOOKUP($B181,G2.PL1!$C$10:$AF$35,5,0)</f>
        <v>Uống</v>
      </c>
      <c r="G181" s="17" t="str">
        <f>VLOOKUP($B181,G2.PL1!$C$10:$AF$35,6,0)</f>
        <v>Viên nén bao phim kháng acid dạ dày</v>
      </c>
      <c r="H181" s="17" t="str">
        <f>VLOOKUP($B181,G2.PL1!$C$10:$AF$35,7,0)</f>
        <v>Hộp 2 vỉ x 7 viên; Hộp 4 vỉ x 7 viên</v>
      </c>
      <c r="I181" s="38" t="s">
        <v>13</v>
      </c>
      <c r="J181" s="17" t="str">
        <f>VLOOKUP($B181,G2.PL1!$C$10:$AF$35,9,0)</f>
        <v>24 tháng</v>
      </c>
      <c r="K181" s="17" t="str">
        <f>VLOOKUP($B181,G2.PL1!$C$10:$AF$35,10,0)</f>
        <v>VN-16032-12</v>
      </c>
      <c r="L181" s="17" t="str">
        <f>VLOOKUP($B181,G2.PL1!$C$10:$AF$35,11,0)</f>
        <v>Sun Pharmaceutical Industries Limited</v>
      </c>
      <c r="M181" s="17" t="str">
        <f>VLOOKUP($B181,G2.PL1!$C$10:$AF$35,12,0)</f>
        <v>Ấn Độ</v>
      </c>
      <c r="N181" s="17" t="str">
        <f>VLOOKUP($B181,G2.PL1!$C$10:$AF$35,13,0)</f>
        <v>Viên</v>
      </c>
      <c r="O181" s="39">
        <v>875</v>
      </c>
      <c r="P181" s="39">
        <v>875</v>
      </c>
      <c r="Q181" s="39">
        <v>875</v>
      </c>
      <c r="R181" s="39">
        <v>875</v>
      </c>
      <c r="S181" s="40">
        <v>3500</v>
      </c>
      <c r="T181" s="19">
        <f>VLOOKUP($B181,G2.PL1!$C$10:$AF$35,17,0)</f>
        <v>950</v>
      </c>
      <c r="U181" s="18">
        <f t="shared" si="2"/>
        <v>3325000</v>
      </c>
      <c r="V181" s="19" t="str">
        <f>VLOOKUP($B181,G2.PL1!$C$10:$AF$35,30,0)</f>
        <v>Công ty Cổ phần Dược phẩm Thiết bị Y tế Hà Nội</v>
      </c>
      <c r="W181" s="17" t="s">
        <v>155</v>
      </c>
      <c r="X181" s="56" t="s">
        <v>290</v>
      </c>
      <c r="Y181" s="41" t="s">
        <v>421</v>
      </c>
      <c r="Z181" s="16"/>
      <c r="AA181" s="21" t="e">
        <f>VLOOKUP(W181,#REF!,2,0)</f>
        <v>#REF!</v>
      </c>
      <c r="AB181" s="16"/>
    </row>
    <row r="182" spans="1:28" ht="36">
      <c r="A182" s="38">
        <v>14</v>
      </c>
      <c r="B182" s="38" t="s">
        <v>40</v>
      </c>
      <c r="C182" s="17" t="str">
        <f>VLOOKUP(B182,G2.PL1!$C$10:$D$34,2,0)</f>
        <v>OCID</v>
      </c>
      <c r="D182" s="17" t="str">
        <f>VLOOKUP($B182,G2.PL1!$C$10:$E$34,3,0)</f>
        <v>Omeprazole (dạng hạt bao tan trong ruột)</v>
      </c>
      <c r="E182" s="17" t="str">
        <f>VLOOKUP($B182,G2.PL1!$C$10:$F$34,4,0)</f>
        <v>20mg</v>
      </c>
      <c r="F182" s="17" t="str">
        <f>VLOOKUP($B182,G2.PL1!$C$10:$AF$35,5,0)</f>
        <v>Uống</v>
      </c>
      <c r="G182" s="17" t="str">
        <f>VLOOKUP($B182,G2.PL1!$C$10:$AF$35,6,0)</f>
        <v>Viên nang cứng</v>
      </c>
      <c r="H182" s="17" t="str">
        <f>VLOOKUP($B182,G2.PL1!$C$10:$AF$35,7,0)</f>
        <v>Hộp 10 vỉ x 10 viên</v>
      </c>
      <c r="I182" s="38" t="s">
        <v>13</v>
      </c>
      <c r="J182" s="17" t="str">
        <f>VLOOKUP($B182,G2.PL1!$C$10:$AF$35,9,0)</f>
        <v>36 tháng</v>
      </c>
      <c r="K182" s="17" t="str">
        <f>VLOOKUP($B182,G2.PL1!$C$10:$AF$35,10,0)</f>
        <v>VN-10166-10</v>
      </c>
      <c r="L182" s="17" t="str">
        <f>VLOOKUP($B182,G2.PL1!$C$10:$AF$35,11,0)</f>
        <v>Cadila Healthcare Ltd.</v>
      </c>
      <c r="M182" s="17" t="str">
        <f>VLOOKUP($B182,G2.PL1!$C$10:$AF$35,12,0)</f>
        <v>Ấn Độ</v>
      </c>
      <c r="N182" s="17" t="str">
        <f>VLOOKUP($B182,G2.PL1!$C$10:$AF$35,13,0)</f>
        <v>Viên</v>
      </c>
      <c r="O182" s="39">
        <v>1917</v>
      </c>
      <c r="P182" s="39">
        <v>1917</v>
      </c>
      <c r="Q182" s="39">
        <v>1917</v>
      </c>
      <c r="R182" s="39">
        <v>1917</v>
      </c>
      <c r="S182" s="40">
        <v>7668</v>
      </c>
      <c r="T182" s="19">
        <f>VLOOKUP($B182,G2.PL1!$C$10:$AF$35,17,0)</f>
        <v>215</v>
      </c>
      <c r="U182" s="18">
        <f t="shared" si="2"/>
        <v>1648620</v>
      </c>
      <c r="V182" s="19" t="str">
        <f>VLOOKUP($B182,G2.PL1!$C$10:$AF$35,30,0)</f>
        <v>Công ty Cổ phần Dược phẩm Thiết bị Y tế Hà Nội</v>
      </c>
      <c r="W182" s="17" t="s">
        <v>155</v>
      </c>
      <c r="X182" s="56" t="s">
        <v>290</v>
      </c>
      <c r="Y182" s="41" t="s">
        <v>421</v>
      </c>
      <c r="Z182" s="16"/>
      <c r="AA182" s="21" t="e">
        <f>VLOOKUP(W182,#REF!,2,0)</f>
        <v>#REF!</v>
      </c>
      <c r="AB182" s="16"/>
    </row>
    <row r="183" spans="1:28" ht="36">
      <c r="A183" s="38">
        <v>14</v>
      </c>
      <c r="B183" s="38" t="s">
        <v>40</v>
      </c>
      <c r="C183" s="17" t="str">
        <f>VLOOKUP(B183,G2.PL1!$C$10:$D$34,2,0)</f>
        <v>OCID</v>
      </c>
      <c r="D183" s="17" t="str">
        <f>VLOOKUP($B183,G2.PL1!$C$10:$E$34,3,0)</f>
        <v>Omeprazole (dạng hạt bao tan trong ruột)</v>
      </c>
      <c r="E183" s="17" t="str">
        <f>VLOOKUP($B183,G2.PL1!$C$10:$F$34,4,0)</f>
        <v>20mg</v>
      </c>
      <c r="F183" s="17" t="str">
        <f>VLOOKUP($B183,G2.PL1!$C$10:$AF$35,5,0)</f>
        <v>Uống</v>
      </c>
      <c r="G183" s="17" t="str">
        <f>VLOOKUP($B183,G2.PL1!$C$10:$AF$35,6,0)</f>
        <v>Viên nang cứng</v>
      </c>
      <c r="H183" s="17" t="str">
        <f>VLOOKUP($B183,G2.PL1!$C$10:$AF$35,7,0)</f>
        <v>Hộp 10 vỉ x 10 viên</v>
      </c>
      <c r="I183" s="38" t="s">
        <v>13</v>
      </c>
      <c r="J183" s="17" t="str">
        <f>VLOOKUP($B183,G2.PL1!$C$10:$AF$35,9,0)</f>
        <v>36 tháng</v>
      </c>
      <c r="K183" s="17" t="str">
        <f>VLOOKUP($B183,G2.PL1!$C$10:$AF$35,10,0)</f>
        <v>VN-10166-10</v>
      </c>
      <c r="L183" s="17" t="str">
        <f>VLOOKUP($B183,G2.PL1!$C$10:$AF$35,11,0)</f>
        <v>Cadila Healthcare Ltd.</v>
      </c>
      <c r="M183" s="17" t="str">
        <f>VLOOKUP($B183,G2.PL1!$C$10:$AF$35,12,0)</f>
        <v>Ấn Độ</v>
      </c>
      <c r="N183" s="17" t="str">
        <f>VLOOKUP($B183,G2.PL1!$C$10:$AF$35,13,0)</f>
        <v>Viên</v>
      </c>
      <c r="O183" s="39">
        <v>4500</v>
      </c>
      <c r="P183" s="39">
        <v>4500</v>
      </c>
      <c r="Q183" s="39">
        <v>4500</v>
      </c>
      <c r="R183" s="39">
        <v>4500</v>
      </c>
      <c r="S183" s="40">
        <v>18000</v>
      </c>
      <c r="T183" s="19">
        <f>VLOOKUP($B183,G2.PL1!$C$10:$AF$35,17,0)</f>
        <v>215</v>
      </c>
      <c r="U183" s="18">
        <f t="shared" si="2"/>
        <v>3870000</v>
      </c>
      <c r="V183" s="19" t="str">
        <f>VLOOKUP($B183,G2.PL1!$C$10:$AF$35,30,0)</f>
        <v>Công ty Cổ phần Dược phẩm Thiết bị Y tế Hà Nội</v>
      </c>
      <c r="W183" s="17" t="s">
        <v>796</v>
      </c>
      <c r="X183" s="56" t="s">
        <v>290</v>
      </c>
      <c r="Y183" s="41" t="s">
        <v>797</v>
      </c>
      <c r="Z183" s="16"/>
      <c r="AA183" s="21" t="e">
        <f>VLOOKUP(W183,#REF!,2,0)</f>
        <v>#REF!</v>
      </c>
      <c r="AB183" s="16"/>
    </row>
    <row r="184" spans="1:28" ht="36">
      <c r="A184" s="17">
        <v>1</v>
      </c>
      <c r="B184" s="17" t="s">
        <v>6</v>
      </c>
      <c r="C184" s="17" t="str">
        <f>VLOOKUP(B184,G2.PL1!$C$10:$D$34,2,0)</f>
        <v>Cefoxitine Gerda 1G</v>
      </c>
      <c r="D184" s="17" t="str">
        <f>VLOOKUP($B184,G2.PL1!$C$10:$E$34,3,0)</f>
        <v>Cefoxitin  (dưới dạng Cefoxitin natri)</v>
      </c>
      <c r="E184" s="17" t="str">
        <f>VLOOKUP($B184,G2.PL1!$C$10:$F$34,4,0)</f>
        <v>1g</v>
      </c>
      <c r="F184" s="17" t="str">
        <f>VLOOKUP($B184,G2.PL1!$C$10:$AF$35,5,0)</f>
        <v>Tiêm</v>
      </c>
      <c r="G184" s="17" t="str">
        <f>VLOOKUP($B184,G2.PL1!$C$10:$AF$35,6,0)</f>
        <v>Bột pha dung dịch tiêm</v>
      </c>
      <c r="H184" s="17" t="str">
        <f>VLOOKUP($B184,G2.PL1!$C$10:$AF$35,7,0)</f>
        <v>Hộp 10 lọ</v>
      </c>
      <c r="I184" s="17" t="s">
        <v>3</v>
      </c>
      <c r="J184" s="17" t="str">
        <f>VLOOKUP($B184,G2.PL1!$C$10:$AF$35,9,0)</f>
        <v>24 tháng</v>
      </c>
      <c r="K184" s="17" t="str">
        <f>VLOOKUP($B184,G2.PL1!$C$10:$AF$35,10,0)</f>
        <v>VN-20445-17</v>
      </c>
      <c r="L184" s="17" t="str">
        <f>VLOOKUP($B184,G2.PL1!$C$10:$AF$35,11,0)</f>
        <v>LDP Laboratorios
 Torlan SA</v>
      </c>
      <c r="M184" s="17" t="str">
        <f>VLOOKUP($B184,G2.PL1!$C$10:$AF$35,12,0)</f>
        <v>Tây Ban Nha</v>
      </c>
      <c r="N184" s="17" t="str">
        <f>VLOOKUP($B184,G2.PL1!$C$10:$AF$35,13,0)</f>
        <v>Lọ</v>
      </c>
      <c r="O184" s="18">
        <v>80</v>
      </c>
      <c r="P184" s="18">
        <v>80</v>
      </c>
      <c r="Q184" s="18">
        <v>80</v>
      </c>
      <c r="R184" s="18">
        <v>80</v>
      </c>
      <c r="S184" s="18">
        <v>320</v>
      </c>
      <c r="T184" s="19">
        <f>VLOOKUP($B184,G2.PL1!$C$10:$AF$35,17,0)</f>
        <v>123000</v>
      </c>
      <c r="U184" s="18">
        <f t="shared" si="2"/>
        <v>39360000</v>
      </c>
      <c r="V184" s="19" t="str">
        <f>VLOOKUP($B184,G2.PL1!$C$10:$AF$35,30,0)</f>
        <v>Công ty Trách nhiệm hữu hạn Dược Phẩm Tự Đức</v>
      </c>
      <c r="W184" s="17" t="s">
        <v>289</v>
      </c>
      <c r="X184" s="20" t="s">
        <v>290</v>
      </c>
      <c r="Y184" s="53">
        <v>66220</v>
      </c>
      <c r="Z184" s="16"/>
      <c r="AA184" s="21" t="e">
        <f>VLOOKUP(W184,#REF!,2,0)</f>
        <v>#REF!</v>
      </c>
      <c r="AB184" s="16"/>
    </row>
    <row r="185" spans="1:28" ht="48">
      <c r="A185" s="17">
        <v>2</v>
      </c>
      <c r="B185" s="17" t="s">
        <v>86</v>
      </c>
      <c r="C185" s="17" t="str">
        <f>VLOOKUP(B185,G2.PL1!$C$10:$D$34,2,0)</f>
        <v>Cefoxitin 1g</v>
      </c>
      <c r="D185" s="17" t="str">
        <f>VLOOKUP($B185,G2.PL1!$C$10:$E$34,3,0)</f>
        <v xml:space="preserve">Cefoxitin (dưới dạng Cefoxitin natri) </v>
      </c>
      <c r="E185" s="17" t="str">
        <f>VLOOKUP($B185,G2.PL1!$C$10:$F$34,4,0)</f>
        <v>1g</v>
      </c>
      <c r="F185" s="17" t="str">
        <f>VLOOKUP($B185,G2.PL1!$C$10:$AF$35,5,0)</f>
        <v>Tiêm</v>
      </c>
      <c r="G185" s="17" t="str">
        <f>VLOOKUP($B185,G2.PL1!$C$10:$AF$35,6,0)</f>
        <v>Thuốc bột pha tiêm</v>
      </c>
      <c r="H185" s="17" t="str">
        <f>VLOOKUP($B185,G2.PL1!$C$10:$AF$35,7,0)</f>
        <v>Hộp 10 lọ</v>
      </c>
      <c r="I185" s="17" t="s">
        <v>13</v>
      </c>
      <c r="J185" s="17" t="str">
        <f>VLOOKUP($B185,G2.PL1!$C$10:$AF$35,9,0)</f>
        <v>24 tháng</v>
      </c>
      <c r="K185" s="17" t="str">
        <f>VLOOKUP($B185,G2.PL1!$C$10:$AF$35,10,0)</f>
        <v>VD-26841-17</v>
      </c>
      <c r="L185" s="17" t="str">
        <f>VLOOKUP($B185,G2.PL1!$C$10:$AF$35,11,0)</f>
        <v>Chi nhánh 3- Công ty cổ phần dược phẩm Imexpharm tại Bình Dương</v>
      </c>
      <c r="M185" s="17" t="str">
        <f>VLOOKUP($B185,G2.PL1!$C$10:$AF$35,12,0)</f>
        <v>Việt Nam</v>
      </c>
      <c r="N185" s="17" t="str">
        <f>VLOOKUP($B185,G2.PL1!$C$10:$AF$35,13,0)</f>
        <v>Lọ</v>
      </c>
      <c r="O185" s="18">
        <v>120</v>
      </c>
      <c r="P185" s="18">
        <v>120</v>
      </c>
      <c r="Q185" s="18">
        <v>120</v>
      </c>
      <c r="R185" s="18">
        <v>120</v>
      </c>
      <c r="S185" s="18">
        <v>480</v>
      </c>
      <c r="T185" s="19">
        <f>VLOOKUP($B185,G2.PL1!$C$10:$AF$35,17,0)</f>
        <v>54900</v>
      </c>
      <c r="U185" s="18">
        <f t="shared" si="2"/>
        <v>26352000</v>
      </c>
      <c r="V185" s="19" t="str">
        <f>VLOOKUP($B185,G2.PL1!$C$10:$AF$35,30,0)</f>
        <v>Công ty Cổ phần Dược phẩm Nam Hà</v>
      </c>
      <c r="W185" s="17" t="s">
        <v>289</v>
      </c>
      <c r="X185" s="20" t="s">
        <v>290</v>
      </c>
      <c r="Y185" s="53">
        <v>66220</v>
      </c>
      <c r="Z185" s="16"/>
      <c r="AA185" s="21" t="e">
        <f>VLOOKUP(W185,#REF!,2,0)</f>
        <v>#REF!</v>
      </c>
      <c r="AB185" s="16"/>
    </row>
    <row r="186" spans="1:28" ht="36">
      <c r="A186" s="38">
        <v>14</v>
      </c>
      <c r="B186" s="38" t="s">
        <v>40</v>
      </c>
      <c r="C186" s="17" t="str">
        <f>VLOOKUP(B186,G2.PL1!$C$10:$D$34,2,0)</f>
        <v>OCID</v>
      </c>
      <c r="D186" s="17" t="str">
        <f>VLOOKUP($B186,G2.PL1!$C$10:$E$34,3,0)</f>
        <v>Omeprazole (dạng hạt bao tan trong ruột)</v>
      </c>
      <c r="E186" s="17" t="str">
        <f>VLOOKUP($B186,G2.PL1!$C$10:$F$34,4,0)</f>
        <v>20mg</v>
      </c>
      <c r="F186" s="17" t="str">
        <f>VLOOKUP($B186,G2.PL1!$C$10:$AF$35,5,0)</f>
        <v>Uống</v>
      </c>
      <c r="G186" s="17" t="str">
        <f>VLOOKUP($B186,G2.PL1!$C$10:$AF$35,6,0)</f>
        <v>Viên nang cứng</v>
      </c>
      <c r="H186" s="17" t="str">
        <f>VLOOKUP($B186,G2.PL1!$C$10:$AF$35,7,0)</f>
        <v>Hộp 10 vỉ x 10 viên</v>
      </c>
      <c r="I186" s="38" t="s">
        <v>13</v>
      </c>
      <c r="J186" s="17" t="str">
        <f>VLOOKUP($B186,G2.PL1!$C$10:$AF$35,9,0)</f>
        <v>36 tháng</v>
      </c>
      <c r="K186" s="17" t="str">
        <f>VLOOKUP($B186,G2.PL1!$C$10:$AF$35,10,0)</f>
        <v>VN-10166-10</v>
      </c>
      <c r="L186" s="17" t="str">
        <f>VLOOKUP($B186,G2.PL1!$C$10:$AF$35,11,0)</f>
        <v>Cadila Healthcare Ltd.</v>
      </c>
      <c r="M186" s="17" t="str">
        <f>VLOOKUP($B186,G2.PL1!$C$10:$AF$35,12,0)</f>
        <v>Ấn Độ</v>
      </c>
      <c r="N186" s="17" t="str">
        <f>VLOOKUP($B186,G2.PL1!$C$10:$AF$35,13,0)</f>
        <v>Viên</v>
      </c>
      <c r="O186" s="39">
        <v>16500</v>
      </c>
      <c r="P186" s="39">
        <v>16500</v>
      </c>
      <c r="Q186" s="39">
        <v>16500</v>
      </c>
      <c r="R186" s="39">
        <v>16500</v>
      </c>
      <c r="S186" s="40">
        <v>66000</v>
      </c>
      <c r="T186" s="19">
        <f>VLOOKUP($B186,G2.PL1!$C$10:$AF$35,17,0)</f>
        <v>215</v>
      </c>
      <c r="U186" s="18">
        <f t="shared" si="2"/>
        <v>14190000</v>
      </c>
      <c r="V186" s="19" t="str">
        <f>VLOOKUP($B186,G2.PL1!$C$10:$AF$35,30,0)</f>
        <v>Công ty Cổ phần Dược phẩm Thiết bị Y tế Hà Nội</v>
      </c>
      <c r="W186" s="17" t="s">
        <v>424</v>
      </c>
      <c r="X186" s="56" t="s">
        <v>290</v>
      </c>
      <c r="Y186" s="41" t="s">
        <v>425</v>
      </c>
      <c r="Z186" s="16"/>
      <c r="AA186" s="21" t="e">
        <f>VLOOKUP(W186,#REF!,2,0)</f>
        <v>#REF!</v>
      </c>
      <c r="AB186" s="16"/>
    </row>
    <row r="187" spans="1:28" ht="60">
      <c r="A187" s="38">
        <v>9</v>
      </c>
      <c r="B187" s="38" t="s">
        <v>70</v>
      </c>
      <c r="C187" s="17" t="str">
        <f>VLOOKUP(B187,G2.PL1!$C$10:$D$34,2,0)</f>
        <v xml:space="preserve">Cifga </v>
      </c>
      <c r="D187" s="17" t="str">
        <f>VLOOKUP($B187,G2.PL1!$C$10:$E$34,3,0)</f>
        <v>Ciprofloxacin (dưới dạng Ciprofloxacin hydroclorid)</v>
      </c>
      <c r="E187" s="17" t="str">
        <f>VLOOKUP($B187,G2.PL1!$C$10:$F$34,4,0)</f>
        <v>500mg</v>
      </c>
      <c r="F187" s="17" t="str">
        <f>VLOOKUP($B187,G2.PL1!$C$10:$AF$35,5,0)</f>
        <v>Uống</v>
      </c>
      <c r="G187" s="17" t="str">
        <f>VLOOKUP($B187,G2.PL1!$C$10:$AF$35,6,0)</f>
        <v>viên nén bao phim</v>
      </c>
      <c r="H187" s="17" t="str">
        <f>VLOOKUP($B187,G2.PL1!$C$10:$AF$35,7,0)</f>
        <v>hộp 2 vỉ x 10 viên</v>
      </c>
      <c r="I187" s="38" t="s">
        <v>13</v>
      </c>
      <c r="J187" s="17" t="str">
        <f>VLOOKUP($B187,G2.PL1!$C$10:$AF$35,9,0)</f>
        <v xml:space="preserve">36 tháng </v>
      </c>
      <c r="K187" s="17" t="str">
        <f>VLOOKUP($B187,G2.PL1!$C$10:$AF$35,10,0)</f>
        <v>VD-20549-14</v>
      </c>
      <c r="L187" s="17" t="str">
        <f>VLOOKUP($B187,G2.PL1!$C$10:$AF$35,11,0)</f>
        <v>Công ty Cổ phần Dược Hậu Giang - Chi nhánh nhà máy Dược phẩm DHG tại Hậu Giang</v>
      </c>
      <c r="M187" s="17" t="str">
        <f>VLOOKUP($B187,G2.PL1!$C$10:$AF$35,12,0)</f>
        <v>Việt Nam</v>
      </c>
      <c r="N187" s="17" t="str">
        <f>VLOOKUP($B187,G2.PL1!$C$10:$AF$35,13,0)</f>
        <v>Viên</v>
      </c>
      <c r="O187" s="39">
        <v>1350</v>
      </c>
      <c r="P187" s="39">
        <v>1350</v>
      </c>
      <c r="Q187" s="39">
        <v>1350</v>
      </c>
      <c r="R187" s="39">
        <v>1350</v>
      </c>
      <c r="S187" s="40">
        <v>5400</v>
      </c>
      <c r="T187" s="19">
        <f>VLOOKUP($B187,G2.PL1!$C$10:$AF$35,17,0)</f>
        <v>889</v>
      </c>
      <c r="U187" s="18">
        <f t="shared" si="2"/>
        <v>4800600</v>
      </c>
      <c r="V187" s="19" t="str">
        <f>VLOOKUP($B187,G2.PL1!$C$10:$AF$35,30,0)</f>
        <v>Công ty Cổ phần Dược Hậu Giang</v>
      </c>
      <c r="W187" s="17" t="s">
        <v>710</v>
      </c>
      <c r="X187" s="56" t="s">
        <v>290</v>
      </c>
      <c r="Y187" s="41" t="s">
        <v>711</v>
      </c>
      <c r="Z187" s="16"/>
      <c r="AA187" s="21" t="e">
        <f>VLOOKUP(W187,#REF!,2,0)</f>
        <v>#REF!</v>
      </c>
      <c r="AB187" s="16"/>
    </row>
    <row r="188" spans="1:28" ht="36">
      <c r="A188" s="38">
        <v>14</v>
      </c>
      <c r="B188" s="38" t="s">
        <v>40</v>
      </c>
      <c r="C188" s="17" t="str">
        <f>VLOOKUP(B188,G2.PL1!$C$10:$D$34,2,0)</f>
        <v>OCID</v>
      </c>
      <c r="D188" s="17" t="str">
        <f>VLOOKUP($B188,G2.PL1!$C$10:$E$34,3,0)</f>
        <v>Omeprazole (dạng hạt bao tan trong ruột)</v>
      </c>
      <c r="E188" s="17" t="str">
        <f>VLOOKUP($B188,G2.PL1!$C$10:$F$34,4,0)</f>
        <v>20mg</v>
      </c>
      <c r="F188" s="17" t="str">
        <f>VLOOKUP($B188,G2.PL1!$C$10:$AF$35,5,0)</f>
        <v>Uống</v>
      </c>
      <c r="G188" s="17" t="str">
        <f>VLOOKUP($B188,G2.PL1!$C$10:$AF$35,6,0)</f>
        <v>Viên nang cứng</v>
      </c>
      <c r="H188" s="17" t="str">
        <f>VLOOKUP($B188,G2.PL1!$C$10:$AF$35,7,0)</f>
        <v>Hộp 10 vỉ x 10 viên</v>
      </c>
      <c r="I188" s="38" t="s">
        <v>13</v>
      </c>
      <c r="J188" s="17" t="str">
        <f>VLOOKUP($B188,G2.PL1!$C$10:$AF$35,9,0)</f>
        <v>36 tháng</v>
      </c>
      <c r="K188" s="17" t="str">
        <f>VLOOKUP($B188,G2.PL1!$C$10:$AF$35,10,0)</f>
        <v>VN-10166-10</v>
      </c>
      <c r="L188" s="17" t="str">
        <f>VLOOKUP($B188,G2.PL1!$C$10:$AF$35,11,0)</f>
        <v>Cadila Healthcare Ltd.</v>
      </c>
      <c r="M188" s="17" t="str">
        <f>VLOOKUP($B188,G2.PL1!$C$10:$AF$35,12,0)</f>
        <v>Ấn Độ</v>
      </c>
      <c r="N188" s="17" t="str">
        <f>VLOOKUP($B188,G2.PL1!$C$10:$AF$35,13,0)</f>
        <v>Viên</v>
      </c>
      <c r="O188" s="39">
        <v>1000</v>
      </c>
      <c r="P188" s="39">
        <v>1000</v>
      </c>
      <c r="Q188" s="39">
        <v>1000</v>
      </c>
      <c r="R188" s="39">
        <v>1000</v>
      </c>
      <c r="S188" s="40">
        <v>4000</v>
      </c>
      <c r="T188" s="19">
        <f>VLOOKUP($B188,G2.PL1!$C$10:$AF$35,17,0)</f>
        <v>215</v>
      </c>
      <c r="U188" s="18">
        <f t="shared" si="2"/>
        <v>860000</v>
      </c>
      <c r="V188" s="19" t="str">
        <f>VLOOKUP($B188,G2.PL1!$C$10:$AF$35,30,0)</f>
        <v>Công ty Cổ phần Dược phẩm Thiết bị Y tế Hà Nội</v>
      </c>
      <c r="W188" s="17" t="s">
        <v>710</v>
      </c>
      <c r="X188" s="56" t="s">
        <v>290</v>
      </c>
      <c r="Y188" s="41" t="s">
        <v>711</v>
      </c>
      <c r="Z188" s="16"/>
      <c r="AA188" s="21" t="e">
        <f>VLOOKUP(W188,#REF!,2,0)</f>
        <v>#REF!</v>
      </c>
      <c r="AB188" s="16"/>
    </row>
    <row r="189" spans="1:28" ht="60">
      <c r="A189" s="38">
        <v>9</v>
      </c>
      <c r="B189" s="38" t="s">
        <v>70</v>
      </c>
      <c r="C189" s="17" t="str">
        <f>VLOOKUP(B189,G2.PL1!$C$10:$D$34,2,0)</f>
        <v xml:space="preserve">Cifga </v>
      </c>
      <c r="D189" s="17" t="str">
        <f>VLOOKUP($B189,G2.PL1!$C$10:$E$34,3,0)</f>
        <v>Ciprofloxacin (dưới dạng Ciprofloxacin hydroclorid)</v>
      </c>
      <c r="E189" s="17" t="str">
        <f>VLOOKUP($B189,G2.PL1!$C$10:$F$34,4,0)</f>
        <v>500mg</v>
      </c>
      <c r="F189" s="17" t="str">
        <f>VLOOKUP($B189,G2.PL1!$C$10:$AF$35,5,0)</f>
        <v>Uống</v>
      </c>
      <c r="G189" s="17" t="str">
        <f>VLOOKUP($B189,G2.PL1!$C$10:$AF$35,6,0)</f>
        <v>viên nén bao phim</v>
      </c>
      <c r="H189" s="17" t="str">
        <f>VLOOKUP($B189,G2.PL1!$C$10:$AF$35,7,0)</f>
        <v>hộp 2 vỉ x 10 viên</v>
      </c>
      <c r="I189" s="38" t="s">
        <v>13</v>
      </c>
      <c r="J189" s="17" t="str">
        <f>VLOOKUP($B189,G2.PL1!$C$10:$AF$35,9,0)</f>
        <v xml:space="preserve">36 tháng </v>
      </c>
      <c r="K189" s="17" t="str">
        <f>VLOOKUP($B189,G2.PL1!$C$10:$AF$35,10,0)</f>
        <v>VD-20549-14</v>
      </c>
      <c r="L189" s="17" t="str">
        <f>VLOOKUP($B189,G2.PL1!$C$10:$AF$35,11,0)</f>
        <v>Công ty Cổ phần Dược Hậu Giang - Chi nhánh nhà máy Dược phẩm DHG tại Hậu Giang</v>
      </c>
      <c r="M189" s="17" t="str">
        <f>VLOOKUP($B189,G2.PL1!$C$10:$AF$35,12,0)</f>
        <v>Việt Nam</v>
      </c>
      <c r="N189" s="17" t="str">
        <f>VLOOKUP($B189,G2.PL1!$C$10:$AF$35,13,0)</f>
        <v>Viên</v>
      </c>
      <c r="O189" s="39">
        <v>2400</v>
      </c>
      <c r="P189" s="39">
        <v>2400</v>
      </c>
      <c r="Q189" s="39">
        <v>2400</v>
      </c>
      <c r="R189" s="39">
        <v>2400</v>
      </c>
      <c r="S189" s="40">
        <v>9600</v>
      </c>
      <c r="T189" s="19">
        <f>VLOOKUP($B189,G2.PL1!$C$10:$AF$35,17,0)</f>
        <v>889</v>
      </c>
      <c r="U189" s="18">
        <f t="shared" si="2"/>
        <v>8534400</v>
      </c>
      <c r="V189" s="19" t="str">
        <f>VLOOKUP($B189,G2.PL1!$C$10:$AF$35,30,0)</f>
        <v>Công ty Cổ phần Dược Hậu Giang</v>
      </c>
      <c r="W189" s="17" t="s">
        <v>419</v>
      </c>
      <c r="X189" s="56" t="s">
        <v>290</v>
      </c>
      <c r="Y189" s="41" t="s">
        <v>420</v>
      </c>
      <c r="Z189" s="16"/>
      <c r="AA189" s="21" t="e">
        <f>VLOOKUP(W189,#REF!,2,0)</f>
        <v>#REF!</v>
      </c>
      <c r="AB189" s="16"/>
    </row>
    <row r="190" spans="1:28" ht="36">
      <c r="A190" s="38">
        <v>15</v>
      </c>
      <c r="B190" s="38" t="s">
        <v>39</v>
      </c>
      <c r="C190" s="17" t="str">
        <f>VLOOKUP(B190,G2.PL1!$C$10:$D$34,2,0)</f>
        <v>OCID</v>
      </c>
      <c r="D190" s="17" t="str">
        <f>VLOOKUP($B190,G2.PL1!$C$10:$E$34,3,0)</f>
        <v>Omeprazole (dạng hạt bao tan trong ruột)</v>
      </c>
      <c r="E190" s="17" t="str">
        <f>VLOOKUP($B190,G2.PL1!$C$10:$F$34,4,0)</f>
        <v>20mg</v>
      </c>
      <c r="F190" s="17" t="str">
        <f>VLOOKUP($B190,G2.PL1!$C$10:$AF$35,5,0)</f>
        <v>Uống</v>
      </c>
      <c r="G190" s="17" t="str">
        <f>VLOOKUP($B190,G2.PL1!$C$10:$AF$35,6,0)</f>
        <v>Viên nang cứng</v>
      </c>
      <c r="H190" s="17" t="str">
        <f>VLOOKUP($B190,G2.PL1!$C$10:$AF$35,7,0)</f>
        <v>Hộp 10 vỉ x 10 viên</v>
      </c>
      <c r="I190" s="38" t="s">
        <v>13</v>
      </c>
      <c r="J190" s="17" t="str">
        <f>VLOOKUP($B190,G2.PL1!$C$10:$AF$35,9,0)</f>
        <v>36 tháng</v>
      </c>
      <c r="K190" s="17" t="str">
        <f>VLOOKUP($B190,G2.PL1!$C$10:$AF$35,10,0)</f>
        <v>VN-10166-10</v>
      </c>
      <c r="L190" s="17" t="str">
        <f>VLOOKUP($B190,G2.PL1!$C$10:$AF$35,11,0)</f>
        <v>Cadila Healthcare Ltd.</v>
      </c>
      <c r="M190" s="17" t="str">
        <f>VLOOKUP($B190,G2.PL1!$C$10:$AF$35,12,0)</f>
        <v>Ấn Độ</v>
      </c>
      <c r="N190" s="17" t="str">
        <f>VLOOKUP($B190,G2.PL1!$C$10:$AF$35,13,0)</f>
        <v>Viên</v>
      </c>
      <c r="O190" s="39">
        <v>6800</v>
      </c>
      <c r="P190" s="39">
        <v>6800</v>
      </c>
      <c r="Q190" s="39">
        <v>6800</v>
      </c>
      <c r="R190" s="39">
        <v>6800</v>
      </c>
      <c r="S190" s="40">
        <v>27200</v>
      </c>
      <c r="T190" s="19">
        <f>VLOOKUP($B190,G2.PL1!$C$10:$AF$35,17,0)</f>
        <v>215</v>
      </c>
      <c r="U190" s="18">
        <f t="shared" si="2"/>
        <v>5848000</v>
      </c>
      <c r="V190" s="19" t="str">
        <f>VLOOKUP($B190,G2.PL1!$C$10:$AF$35,30,0)</f>
        <v>Công ty Cổ phần Dược phẩm Thiết bị Y tế Hà Nội</v>
      </c>
      <c r="W190" s="17" t="s">
        <v>419</v>
      </c>
      <c r="X190" s="56" t="s">
        <v>290</v>
      </c>
      <c r="Y190" s="41" t="s">
        <v>420</v>
      </c>
      <c r="Z190" s="16"/>
      <c r="AA190" s="21" t="e">
        <f>VLOOKUP(W190,#REF!,2,0)</f>
        <v>#REF!</v>
      </c>
      <c r="AB190" s="16"/>
    </row>
    <row r="191" spans="1:28" ht="36">
      <c r="A191" s="17">
        <v>1</v>
      </c>
      <c r="B191" s="17" t="s">
        <v>6</v>
      </c>
      <c r="C191" s="17" t="str">
        <f>VLOOKUP(B191,G2.PL1!$C$10:$D$34,2,0)</f>
        <v>Cefoxitine Gerda 1G</v>
      </c>
      <c r="D191" s="17" t="str">
        <f>VLOOKUP($B191,G2.PL1!$C$10:$E$34,3,0)</f>
        <v>Cefoxitin  (dưới dạng Cefoxitin natri)</v>
      </c>
      <c r="E191" s="17" t="str">
        <f>VLOOKUP($B191,G2.PL1!$C$10:$F$34,4,0)</f>
        <v>1g</v>
      </c>
      <c r="F191" s="17" t="str">
        <f>VLOOKUP($B191,G2.PL1!$C$10:$AF$35,5,0)</f>
        <v>Tiêm</v>
      </c>
      <c r="G191" s="17" t="str">
        <f>VLOOKUP($B191,G2.PL1!$C$10:$AF$35,6,0)</f>
        <v>Bột pha dung dịch tiêm</v>
      </c>
      <c r="H191" s="17" t="str">
        <f>VLOOKUP($B191,G2.PL1!$C$10:$AF$35,7,0)</f>
        <v>Hộp 10 lọ</v>
      </c>
      <c r="I191" s="17" t="s">
        <v>3</v>
      </c>
      <c r="J191" s="17" t="str">
        <f>VLOOKUP($B191,G2.PL1!$C$10:$AF$35,9,0)</f>
        <v>24 tháng</v>
      </c>
      <c r="K191" s="17" t="str">
        <f>VLOOKUP($B191,G2.PL1!$C$10:$AF$35,10,0)</f>
        <v>VN-20445-17</v>
      </c>
      <c r="L191" s="17" t="str">
        <f>VLOOKUP($B191,G2.PL1!$C$10:$AF$35,11,0)</f>
        <v>LDP Laboratorios
 Torlan SA</v>
      </c>
      <c r="M191" s="17" t="str">
        <f>VLOOKUP($B191,G2.PL1!$C$10:$AF$35,12,0)</f>
        <v>Tây Ban Nha</v>
      </c>
      <c r="N191" s="17" t="str">
        <f>VLOOKUP($B191,G2.PL1!$C$10:$AF$35,13,0)</f>
        <v>Lọ</v>
      </c>
      <c r="O191" s="18">
        <v>200</v>
      </c>
      <c r="P191" s="18">
        <v>200</v>
      </c>
      <c r="Q191" s="18">
        <v>200</v>
      </c>
      <c r="R191" s="18">
        <v>200</v>
      </c>
      <c r="S191" s="18">
        <v>800</v>
      </c>
      <c r="T191" s="19">
        <f>VLOOKUP($B191,G2.PL1!$C$10:$AF$35,17,0)</f>
        <v>123000</v>
      </c>
      <c r="U191" s="18">
        <f t="shared" si="2"/>
        <v>98400000</v>
      </c>
      <c r="V191" s="19" t="str">
        <f>VLOOKUP($B191,G2.PL1!$C$10:$AF$35,30,0)</f>
        <v>Công ty Trách nhiệm hữu hạn Dược Phẩm Tự Đức</v>
      </c>
      <c r="W191" s="17" t="s">
        <v>306</v>
      </c>
      <c r="X191" s="20" t="s">
        <v>302</v>
      </c>
      <c r="Y191" s="17" t="s">
        <v>307</v>
      </c>
      <c r="Z191" s="16"/>
      <c r="AA191" s="21" t="e">
        <f>VLOOKUP(W191,#REF!,2,0)</f>
        <v>#REF!</v>
      </c>
      <c r="AB191" s="16"/>
    </row>
    <row r="192" spans="1:28" ht="36">
      <c r="A192" s="38">
        <v>14</v>
      </c>
      <c r="B192" s="38" t="s">
        <v>40</v>
      </c>
      <c r="C192" s="17" t="str">
        <f>VLOOKUP(B192,G2.PL1!$C$10:$D$34,2,0)</f>
        <v>OCID</v>
      </c>
      <c r="D192" s="17" t="str">
        <f>VLOOKUP($B192,G2.PL1!$C$10:$E$34,3,0)</f>
        <v>Omeprazole (dạng hạt bao tan trong ruột)</v>
      </c>
      <c r="E192" s="17" t="str">
        <f>VLOOKUP($B192,G2.PL1!$C$10:$F$34,4,0)</f>
        <v>20mg</v>
      </c>
      <c r="F192" s="17" t="str">
        <f>VLOOKUP($B192,G2.PL1!$C$10:$AF$35,5,0)</f>
        <v>Uống</v>
      </c>
      <c r="G192" s="17" t="str">
        <f>VLOOKUP($B192,G2.PL1!$C$10:$AF$35,6,0)</f>
        <v>Viên nang cứng</v>
      </c>
      <c r="H192" s="17" t="str">
        <f>VLOOKUP($B192,G2.PL1!$C$10:$AF$35,7,0)</f>
        <v>Hộp 10 vỉ x 10 viên</v>
      </c>
      <c r="I192" s="38" t="s">
        <v>13</v>
      </c>
      <c r="J192" s="17" t="str">
        <f>VLOOKUP($B192,G2.PL1!$C$10:$AF$35,9,0)</f>
        <v>36 tháng</v>
      </c>
      <c r="K192" s="17" t="str">
        <f>VLOOKUP($B192,G2.PL1!$C$10:$AF$35,10,0)</f>
        <v>VN-10166-10</v>
      </c>
      <c r="L192" s="17" t="str">
        <f>VLOOKUP($B192,G2.PL1!$C$10:$AF$35,11,0)</f>
        <v>Cadila Healthcare Ltd.</v>
      </c>
      <c r="M192" s="17" t="str">
        <f>VLOOKUP($B192,G2.PL1!$C$10:$AF$35,12,0)</f>
        <v>Ấn Độ</v>
      </c>
      <c r="N192" s="17" t="str">
        <f>VLOOKUP($B192,G2.PL1!$C$10:$AF$35,13,0)</f>
        <v>Viên</v>
      </c>
      <c r="O192" s="39">
        <v>1000</v>
      </c>
      <c r="P192" s="39">
        <v>1000</v>
      </c>
      <c r="Q192" s="39">
        <v>1000</v>
      </c>
      <c r="R192" s="39">
        <v>1000</v>
      </c>
      <c r="S192" s="40">
        <v>4000</v>
      </c>
      <c r="T192" s="19">
        <f>VLOOKUP($B192,G2.PL1!$C$10:$AF$35,17,0)</f>
        <v>215</v>
      </c>
      <c r="U192" s="18">
        <f t="shared" si="2"/>
        <v>860000</v>
      </c>
      <c r="V192" s="19" t="str">
        <f>VLOOKUP($B192,G2.PL1!$C$10:$AF$35,30,0)</f>
        <v>Công ty Cổ phần Dược phẩm Thiết bị Y tế Hà Nội</v>
      </c>
      <c r="W192" s="17" t="s">
        <v>306</v>
      </c>
      <c r="X192" s="56" t="s">
        <v>302</v>
      </c>
      <c r="Y192" s="41" t="s">
        <v>307</v>
      </c>
      <c r="Z192" s="16"/>
      <c r="AA192" s="21" t="e">
        <f>VLOOKUP(W192,#REF!,2,0)</f>
        <v>#REF!</v>
      </c>
      <c r="AB192" s="16"/>
    </row>
    <row r="193" spans="1:28" ht="60">
      <c r="A193" s="38">
        <v>12</v>
      </c>
      <c r="B193" s="38" t="s">
        <v>54</v>
      </c>
      <c r="C193" s="17" t="str">
        <f>VLOOKUP(B193,G2.PL1!$C$10:$D$34,2,0)</f>
        <v>Raciper 20mg</v>
      </c>
      <c r="D193" s="17" t="str">
        <f>VLOOKUP($B193,G2.PL1!$C$10:$E$34,3,0)</f>
        <v xml:space="preserve">Esomeprazole (dưới dạng Esomeprazole magnesium vô định hình) </v>
      </c>
      <c r="E193" s="17" t="str">
        <f>VLOOKUP($B193,G2.PL1!$C$10:$F$34,4,0)</f>
        <v>20mg</v>
      </c>
      <c r="F193" s="17" t="str">
        <f>VLOOKUP($B193,G2.PL1!$C$10:$AF$35,5,0)</f>
        <v>Uống</v>
      </c>
      <c r="G193" s="17" t="str">
        <f>VLOOKUP($B193,G2.PL1!$C$10:$AF$35,6,0)</f>
        <v>Viên nén bao phim kháng acid dạ dày</v>
      </c>
      <c r="H193" s="17" t="str">
        <f>VLOOKUP($B193,G2.PL1!$C$10:$AF$35,7,0)</f>
        <v>Hộp 2 vỉ x 7 viên; Hộp 4 vỉ x 7 viên</v>
      </c>
      <c r="I193" s="38" t="s">
        <v>13</v>
      </c>
      <c r="J193" s="17" t="str">
        <f>VLOOKUP($B193,G2.PL1!$C$10:$AF$35,9,0)</f>
        <v>24 tháng</v>
      </c>
      <c r="K193" s="17" t="str">
        <f>VLOOKUP($B193,G2.PL1!$C$10:$AF$35,10,0)</f>
        <v>VN-16032-12</v>
      </c>
      <c r="L193" s="17" t="str">
        <f>VLOOKUP($B193,G2.PL1!$C$10:$AF$35,11,0)</f>
        <v>Sun Pharmaceutical Industries Limited</v>
      </c>
      <c r="M193" s="17" t="str">
        <f>VLOOKUP($B193,G2.PL1!$C$10:$AF$35,12,0)</f>
        <v>Ấn Độ</v>
      </c>
      <c r="N193" s="17" t="str">
        <f>VLOOKUP($B193,G2.PL1!$C$10:$AF$35,13,0)</f>
        <v>Viên</v>
      </c>
      <c r="O193" s="39">
        <v>22000</v>
      </c>
      <c r="P193" s="39">
        <v>22000</v>
      </c>
      <c r="Q193" s="39">
        <v>22000</v>
      </c>
      <c r="R193" s="39">
        <v>22000</v>
      </c>
      <c r="S193" s="40">
        <v>88000</v>
      </c>
      <c r="T193" s="19">
        <f>VLOOKUP($B193,G2.PL1!$C$10:$AF$35,17,0)</f>
        <v>950</v>
      </c>
      <c r="U193" s="18">
        <f t="shared" si="2"/>
        <v>83600000</v>
      </c>
      <c r="V193" s="19" t="str">
        <f>VLOOKUP($B193,G2.PL1!$C$10:$AF$35,30,0)</f>
        <v>Công ty Cổ phần Dược phẩm Thiết bị Y tế Hà Nội</v>
      </c>
      <c r="W193" s="17" t="s">
        <v>762</v>
      </c>
      <c r="X193" s="56" t="s">
        <v>302</v>
      </c>
      <c r="Y193" s="41" t="s">
        <v>763</v>
      </c>
      <c r="Z193" s="16"/>
      <c r="AA193" s="21" t="e">
        <f>VLOOKUP(W193,#REF!,2,0)</f>
        <v>#REF!</v>
      </c>
      <c r="AB193" s="16"/>
    </row>
    <row r="194" spans="1:28" ht="60">
      <c r="A194" s="38">
        <v>9</v>
      </c>
      <c r="B194" s="38" t="s">
        <v>70</v>
      </c>
      <c r="C194" s="17" t="str">
        <f>VLOOKUP(B194,G2.PL1!$C$10:$D$34,2,0)</f>
        <v xml:space="preserve">Cifga </v>
      </c>
      <c r="D194" s="17" t="str">
        <f>VLOOKUP($B194,G2.PL1!$C$10:$E$34,3,0)</f>
        <v>Ciprofloxacin (dưới dạng Ciprofloxacin hydroclorid)</v>
      </c>
      <c r="E194" s="17" t="str">
        <f>VLOOKUP($B194,G2.PL1!$C$10:$F$34,4,0)</f>
        <v>500mg</v>
      </c>
      <c r="F194" s="17" t="str">
        <f>VLOOKUP($B194,G2.PL1!$C$10:$AF$35,5,0)</f>
        <v>Uống</v>
      </c>
      <c r="G194" s="17" t="str">
        <f>VLOOKUP($B194,G2.PL1!$C$10:$AF$35,6,0)</f>
        <v>viên nén bao phim</v>
      </c>
      <c r="H194" s="17" t="str">
        <f>VLOOKUP($B194,G2.PL1!$C$10:$AF$35,7,0)</f>
        <v>hộp 2 vỉ x 10 viên</v>
      </c>
      <c r="I194" s="38" t="s">
        <v>13</v>
      </c>
      <c r="J194" s="17" t="str">
        <f>VLOOKUP($B194,G2.PL1!$C$10:$AF$35,9,0)</f>
        <v xml:space="preserve">36 tháng </v>
      </c>
      <c r="K194" s="17" t="str">
        <f>VLOOKUP($B194,G2.PL1!$C$10:$AF$35,10,0)</f>
        <v>VD-20549-14</v>
      </c>
      <c r="L194" s="17" t="str">
        <f>VLOOKUP($B194,G2.PL1!$C$10:$AF$35,11,0)</f>
        <v>Công ty Cổ phần Dược Hậu Giang - Chi nhánh nhà máy Dược phẩm DHG tại Hậu Giang</v>
      </c>
      <c r="M194" s="17" t="str">
        <f>VLOOKUP($B194,G2.PL1!$C$10:$AF$35,12,0)</f>
        <v>Việt Nam</v>
      </c>
      <c r="N194" s="17" t="str">
        <f>VLOOKUP($B194,G2.PL1!$C$10:$AF$35,13,0)</f>
        <v>Viên</v>
      </c>
      <c r="O194" s="39">
        <v>1600</v>
      </c>
      <c r="P194" s="39">
        <v>1600</v>
      </c>
      <c r="Q194" s="39">
        <v>1600</v>
      </c>
      <c r="R194" s="39">
        <v>1600</v>
      </c>
      <c r="S194" s="40">
        <v>6400</v>
      </c>
      <c r="T194" s="19">
        <f>VLOOKUP($B194,G2.PL1!$C$10:$AF$35,17,0)</f>
        <v>889</v>
      </c>
      <c r="U194" s="18">
        <f t="shared" si="2"/>
        <v>5689600</v>
      </c>
      <c r="V194" s="19" t="str">
        <f>VLOOKUP($B194,G2.PL1!$C$10:$AF$35,30,0)</f>
        <v>Công ty Cổ phần Dược Hậu Giang</v>
      </c>
      <c r="W194" s="17" t="s">
        <v>440</v>
      </c>
      <c r="X194" s="56" t="s">
        <v>302</v>
      </c>
      <c r="Y194" s="41" t="s">
        <v>441</v>
      </c>
      <c r="Z194" s="16"/>
      <c r="AA194" s="21" t="e">
        <f>VLOOKUP(W194,#REF!,2,0)</f>
        <v>#REF!</v>
      </c>
      <c r="AB194" s="16"/>
    </row>
    <row r="195" spans="1:28" ht="60">
      <c r="A195" s="38">
        <v>12</v>
      </c>
      <c r="B195" s="38" t="s">
        <v>54</v>
      </c>
      <c r="C195" s="17" t="str">
        <f>VLOOKUP(B195,G2.PL1!$C$10:$D$34,2,0)</f>
        <v>Raciper 20mg</v>
      </c>
      <c r="D195" s="17" t="str">
        <f>VLOOKUP($B195,G2.PL1!$C$10:$E$34,3,0)</f>
        <v xml:space="preserve">Esomeprazole (dưới dạng Esomeprazole magnesium vô định hình) </v>
      </c>
      <c r="E195" s="17" t="str">
        <f>VLOOKUP($B195,G2.PL1!$C$10:$F$34,4,0)</f>
        <v>20mg</v>
      </c>
      <c r="F195" s="17" t="str">
        <f>VLOOKUP($B195,G2.PL1!$C$10:$AF$35,5,0)</f>
        <v>Uống</v>
      </c>
      <c r="G195" s="17" t="str">
        <f>VLOOKUP($B195,G2.PL1!$C$10:$AF$35,6,0)</f>
        <v>Viên nén bao phim kháng acid dạ dày</v>
      </c>
      <c r="H195" s="17" t="str">
        <f>VLOOKUP($B195,G2.PL1!$C$10:$AF$35,7,0)</f>
        <v>Hộp 2 vỉ x 7 viên; Hộp 4 vỉ x 7 viên</v>
      </c>
      <c r="I195" s="38" t="s">
        <v>13</v>
      </c>
      <c r="J195" s="17" t="str">
        <f>VLOOKUP($B195,G2.PL1!$C$10:$AF$35,9,0)</f>
        <v>24 tháng</v>
      </c>
      <c r="K195" s="17" t="str">
        <f>VLOOKUP($B195,G2.PL1!$C$10:$AF$35,10,0)</f>
        <v>VN-16032-12</v>
      </c>
      <c r="L195" s="17" t="str">
        <f>VLOOKUP($B195,G2.PL1!$C$10:$AF$35,11,0)</f>
        <v>Sun Pharmaceutical Industries Limited</v>
      </c>
      <c r="M195" s="17" t="str">
        <f>VLOOKUP($B195,G2.PL1!$C$10:$AF$35,12,0)</f>
        <v>Ấn Độ</v>
      </c>
      <c r="N195" s="17" t="str">
        <f>VLOOKUP($B195,G2.PL1!$C$10:$AF$35,13,0)</f>
        <v>Viên</v>
      </c>
      <c r="O195" s="39">
        <v>3000</v>
      </c>
      <c r="P195" s="39">
        <v>3000</v>
      </c>
      <c r="Q195" s="39">
        <v>3000</v>
      </c>
      <c r="R195" s="39">
        <v>3000</v>
      </c>
      <c r="S195" s="40">
        <v>12000</v>
      </c>
      <c r="T195" s="19">
        <f>VLOOKUP($B195,G2.PL1!$C$10:$AF$35,17,0)</f>
        <v>950</v>
      </c>
      <c r="U195" s="18">
        <f t="shared" si="2"/>
        <v>11400000</v>
      </c>
      <c r="V195" s="19" t="str">
        <f>VLOOKUP($B195,G2.PL1!$C$10:$AF$35,30,0)</f>
        <v>Công ty Cổ phần Dược phẩm Thiết bị Y tế Hà Nội</v>
      </c>
      <c r="W195" s="17" t="s">
        <v>440</v>
      </c>
      <c r="X195" s="56" t="s">
        <v>302</v>
      </c>
      <c r="Y195" s="41" t="s">
        <v>441</v>
      </c>
      <c r="Z195" s="16"/>
      <c r="AA195" s="21" t="e">
        <f>VLOOKUP(W195,#REF!,2,0)</f>
        <v>#REF!</v>
      </c>
      <c r="AB195" s="16"/>
    </row>
    <row r="196" spans="1:28" ht="60">
      <c r="A196" s="38">
        <v>13</v>
      </c>
      <c r="B196" s="38" t="s">
        <v>48</v>
      </c>
      <c r="C196" s="17" t="str">
        <f>VLOOKUP(B196,G2.PL1!$C$10:$D$34,2,0)</f>
        <v>Glumeform 500</v>
      </c>
      <c r="D196" s="17" t="str">
        <f>VLOOKUP($B196,G2.PL1!$C$10:$E$34,3,0)</f>
        <v xml:space="preserve">Metformin hydroclorid </v>
      </c>
      <c r="E196" s="17" t="str">
        <f>VLOOKUP($B196,G2.PL1!$C$10:$F$34,4,0)</f>
        <v>500mg</v>
      </c>
      <c r="F196" s="17" t="str">
        <f>VLOOKUP($B196,G2.PL1!$C$10:$AF$35,5,0)</f>
        <v>Uống</v>
      </c>
      <c r="G196" s="17" t="str">
        <f>VLOOKUP($B196,G2.PL1!$C$10:$AF$35,6,0)</f>
        <v>viên nén bao phim</v>
      </c>
      <c r="H196" s="17" t="str">
        <f>VLOOKUP($B196,G2.PL1!$C$10:$AF$35,7,0)</f>
        <v>hộp 10 vỉ x 10 viên</v>
      </c>
      <c r="I196" s="38" t="s">
        <v>13</v>
      </c>
      <c r="J196" s="17" t="str">
        <f>VLOOKUP($B196,G2.PL1!$C$10:$AF$35,9,0)</f>
        <v xml:space="preserve">36 tháng </v>
      </c>
      <c r="K196" s="17" t="str">
        <f>VLOOKUP($B196,G2.PL1!$C$10:$AF$35,10,0)</f>
        <v>VD-21779-14</v>
      </c>
      <c r="L196" s="17" t="str">
        <f>VLOOKUP($B196,G2.PL1!$C$10:$AF$35,11,0)</f>
        <v>Công ty Cổ phần Dược Hậu Giang - Chi nhánh nhà máy Dược phẩm DHG tại Hậu Giang</v>
      </c>
      <c r="M196" s="17" t="str">
        <f>VLOOKUP($B196,G2.PL1!$C$10:$AF$35,12,0)</f>
        <v>Việt Nam</v>
      </c>
      <c r="N196" s="17" t="str">
        <f>VLOOKUP($B196,G2.PL1!$C$10:$AF$35,13,0)</f>
        <v>Viên</v>
      </c>
      <c r="O196" s="39">
        <v>18500</v>
      </c>
      <c r="P196" s="39">
        <v>18500</v>
      </c>
      <c r="Q196" s="39">
        <v>18500</v>
      </c>
      <c r="R196" s="39">
        <v>18500</v>
      </c>
      <c r="S196" s="40">
        <v>74000</v>
      </c>
      <c r="T196" s="19">
        <f>VLOOKUP($B196,G2.PL1!$C$10:$AF$35,17,0)</f>
        <v>289</v>
      </c>
      <c r="U196" s="18">
        <f t="shared" si="2"/>
        <v>21386000</v>
      </c>
      <c r="V196" s="19" t="str">
        <f>VLOOKUP($B196,G2.PL1!$C$10:$AF$35,30,0)</f>
        <v>Công ty Cổ phần Dược Hậu Giang</v>
      </c>
      <c r="W196" s="17" t="s">
        <v>440</v>
      </c>
      <c r="X196" s="56" t="s">
        <v>302</v>
      </c>
      <c r="Y196" s="41" t="s">
        <v>441</v>
      </c>
      <c r="Z196" s="16"/>
      <c r="AA196" s="21" t="e">
        <f>VLOOKUP(W196,#REF!,2,0)</f>
        <v>#REF!</v>
      </c>
      <c r="AB196" s="16"/>
    </row>
    <row r="197" spans="1:28" ht="36">
      <c r="A197" s="38">
        <v>14</v>
      </c>
      <c r="B197" s="38" t="s">
        <v>40</v>
      </c>
      <c r="C197" s="17" t="str">
        <f>VLOOKUP(B197,G2.PL1!$C$10:$D$34,2,0)</f>
        <v>OCID</v>
      </c>
      <c r="D197" s="17" t="str">
        <f>VLOOKUP($B197,G2.PL1!$C$10:$E$34,3,0)</f>
        <v>Omeprazole (dạng hạt bao tan trong ruột)</v>
      </c>
      <c r="E197" s="17" t="str">
        <f>VLOOKUP($B197,G2.PL1!$C$10:$F$34,4,0)</f>
        <v>20mg</v>
      </c>
      <c r="F197" s="17" t="str">
        <f>VLOOKUP($B197,G2.PL1!$C$10:$AF$35,5,0)</f>
        <v>Uống</v>
      </c>
      <c r="G197" s="17" t="str">
        <f>VLOOKUP($B197,G2.PL1!$C$10:$AF$35,6,0)</f>
        <v>Viên nang cứng</v>
      </c>
      <c r="H197" s="17" t="str">
        <f>VLOOKUP($B197,G2.PL1!$C$10:$AF$35,7,0)</f>
        <v>Hộp 10 vỉ x 10 viên</v>
      </c>
      <c r="I197" s="38" t="s">
        <v>13</v>
      </c>
      <c r="J197" s="17" t="str">
        <f>VLOOKUP($B197,G2.PL1!$C$10:$AF$35,9,0)</f>
        <v>36 tháng</v>
      </c>
      <c r="K197" s="17" t="str">
        <f>VLOOKUP($B197,G2.PL1!$C$10:$AF$35,10,0)</f>
        <v>VN-10166-10</v>
      </c>
      <c r="L197" s="17" t="str">
        <f>VLOOKUP($B197,G2.PL1!$C$10:$AF$35,11,0)</f>
        <v>Cadila Healthcare Ltd.</v>
      </c>
      <c r="M197" s="17" t="str">
        <f>VLOOKUP($B197,G2.PL1!$C$10:$AF$35,12,0)</f>
        <v>Ấn Độ</v>
      </c>
      <c r="N197" s="17" t="str">
        <f>VLOOKUP($B197,G2.PL1!$C$10:$AF$35,13,0)</f>
        <v>Viên</v>
      </c>
      <c r="O197" s="39">
        <v>10000</v>
      </c>
      <c r="P197" s="39">
        <v>10000</v>
      </c>
      <c r="Q197" s="39">
        <v>10000</v>
      </c>
      <c r="R197" s="39">
        <v>10000</v>
      </c>
      <c r="S197" s="40">
        <v>40000</v>
      </c>
      <c r="T197" s="19">
        <f>VLOOKUP($B197,G2.PL1!$C$10:$AF$35,17,0)</f>
        <v>215</v>
      </c>
      <c r="U197" s="18">
        <f t="shared" si="2"/>
        <v>8600000</v>
      </c>
      <c r="V197" s="19" t="str">
        <f>VLOOKUP($B197,G2.PL1!$C$10:$AF$35,30,0)</f>
        <v>Công ty Cổ phần Dược phẩm Thiết bị Y tế Hà Nội</v>
      </c>
      <c r="W197" s="17" t="s">
        <v>440</v>
      </c>
      <c r="X197" s="56" t="s">
        <v>302</v>
      </c>
      <c r="Y197" s="41" t="s">
        <v>441</v>
      </c>
      <c r="Z197" s="16"/>
      <c r="AA197" s="21" t="e">
        <f>VLOOKUP(W197,#REF!,2,0)</f>
        <v>#REF!</v>
      </c>
      <c r="AB197" s="16"/>
    </row>
    <row r="198" spans="1:28" ht="36">
      <c r="A198" s="38">
        <v>15</v>
      </c>
      <c r="B198" s="38" t="s">
        <v>39</v>
      </c>
      <c r="C198" s="17" t="str">
        <f>VLOOKUP(B198,G2.PL1!$C$10:$D$34,2,0)</f>
        <v>OCID</v>
      </c>
      <c r="D198" s="17" t="str">
        <f>VLOOKUP($B198,G2.PL1!$C$10:$E$34,3,0)</f>
        <v>Omeprazole (dạng hạt bao tan trong ruột)</v>
      </c>
      <c r="E198" s="17" t="str">
        <f>VLOOKUP($B198,G2.PL1!$C$10:$F$34,4,0)</f>
        <v>20mg</v>
      </c>
      <c r="F198" s="17" t="str">
        <f>VLOOKUP($B198,G2.PL1!$C$10:$AF$35,5,0)</f>
        <v>Uống</v>
      </c>
      <c r="G198" s="17" t="str">
        <f>VLOOKUP($B198,G2.PL1!$C$10:$AF$35,6,0)</f>
        <v>Viên nang cứng</v>
      </c>
      <c r="H198" s="17" t="str">
        <f>VLOOKUP($B198,G2.PL1!$C$10:$AF$35,7,0)</f>
        <v>Hộp 10 vỉ x 10 viên</v>
      </c>
      <c r="I198" s="38" t="s">
        <v>13</v>
      </c>
      <c r="J198" s="17" t="str">
        <f>VLOOKUP($B198,G2.PL1!$C$10:$AF$35,9,0)</f>
        <v>36 tháng</v>
      </c>
      <c r="K198" s="17" t="str">
        <f>VLOOKUP($B198,G2.PL1!$C$10:$AF$35,10,0)</f>
        <v>VN-10166-10</v>
      </c>
      <c r="L198" s="17" t="str">
        <f>VLOOKUP($B198,G2.PL1!$C$10:$AF$35,11,0)</f>
        <v>Cadila Healthcare Ltd.</v>
      </c>
      <c r="M198" s="17" t="str">
        <f>VLOOKUP($B198,G2.PL1!$C$10:$AF$35,12,0)</f>
        <v>Ấn Độ</v>
      </c>
      <c r="N198" s="17" t="str">
        <f>VLOOKUP($B198,G2.PL1!$C$10:$AF$35,13,0)</f>
        <v>Viên</v>
      </c>
      <c r="O198" s="39">
        <v>8000</v>
      </c>
      <c r="P198" s="39">
        <v>8000</v>
      </c>
      <c r="Q198" s="39">
        <v>8000</v>
      </c>
      <c r="R198" s="39">
        <v>8000</v>
      </c>
      <c r="S198" s="40">
        <v>32000</v>
      </c>
      <c r="T198" s="19">
        <f>VLOOKUP($B198,G2.PL1!$C$10:$AF$35,17,0)</f>
        <v>215</v>
      </c>
      <c r="U198" s="18">
        <f t="shared" si="2"/>
        <v>6880000</v>
      </c>
      <c r="V198" s="19" t="str">
        <f>VLOOKUP($B198,G2.PL1!$C$10:$AF$35,30,0)</f>
        <v>Công ty Cổ phần Dược phẩm Thiết bị Y tế Hà Nội</v>
      </c>
      <c r="W198" s="17" t="s">
        <v>440</v>
      </c>
      <c r="X198" s="56" t="s">
        <v>302</v>
      </c>
      <c r="Y198" s="41" t="s">
        <v>441</v>
      </c>
      <c r="Z198" s="16"/>
      <c r="AA198" s="21" t="e">
        <f>VLOOKUP(W198,#REF!,2,0)</f>
        <v>#REF!</v>
      </c>
      <c r="AB198" s="16"/>
    </row>
    <row r="199" spans="1:28" ht="60">
      <c r="A199" s="38">
        <v>9</v>
      </c>
      <c r="B199" s="38" t="s">
        <v>70</v>
      </c>
      <c r="C199" s="17" t="str">
        <f>VLOOKUP(B199,G2.PL1!$C$10:$D$34,2,0)</f>
        <v xml:space="preserve">Cifga </v>
      </c>
      <c r="D199" s="17" t="str">
        <f>VLOOKUP($B199,G2.PL1!$C$10:$E$34,3,0)</f>
        <v>Ciprofloxacin (dưới dạng Ciprofloxacin hydroclorid)</v>
      </c>
      <c r="E199" s="17" t="str">
        <f>VLOOKUP($B199,G2.PL1!$C$10:$F$34,4,0)</f>
        <v>500mg</v>
      </c>
      <c r="F199" s="17" t="str">
        <f>VLOOKUP($B199,G2.PL1!$C$10:$AF$35,5,0)</f>
        <v>Uống</v>
      </c>
      <c r="G199" s="17" t="str">
        <f>VLOOKUP($B199,G2.PL1!$C$10:$AF$35,6,0)</f>
        <v>viên nén bao phim</v>
      </c>
      <c r="H199" s="17" t="str">
        <f>VLOOKUP($B199,G2.PL1!$C$10:$AF$35,7,0)</f>
        <v>hộp 2 vỉ x 10 viên</v>
      </c>
      <c r="I199" s="38" t="s">
        <v>13</v>
      </c>
      <c r="J199" s="17" t="str">
        <f>VLOOKUP($B199,G2.PL1!$C$10:$AF$35,9,0)</f>
        <v xml:space="preserve">36 tháng </v>
      </c>
      <c r="K199" s="17" t="str">
        <f>VLOOKUP($B199,G2.PL1!$C$10:$AF$35,10,0)</f>
        <v>VD-20549-14</v>
      </c>
      <c r="L199" s="17" t="str">
        <f>VLOOKUP($B199,G2.PL1!$C$10:$AF$35,11,0)</f>
        <v>Công ty Cổ phần Dược Hậu Giang - Chi nhánh nhà máy Dược phẩm DHG tại Hậu Giang</v>
      </c>
      <c r="M199" s="17" t="str">
        <f>VLOOKUP($B199,G2.PL1!$C$10:$AF$35,12,0)</f>
        <v>Việt Nam</v>
      </c>
      <c r="N199" s="17" t="str">
        <f>VLOOKUP($B199,G2.PL1!$C$10:$AF$35,13,0)</f>
        <v>Viên</v>
      </c>
      <c r="O199" s="39">
        <v>5000</v>
      </c>
      <c r="P199" s="39">
        <v>5000</v>
      </c>
      <c r="Q199" s="39">
        <v>5000</v>
      </c>
      <c r="R199" s="39">
        <v>5000</v>
      </c>
      <c r="S199" s="40">
        <v>20000</v>
      </c>
      <c r="T199" s="19">
        <f>VLOOKUP($B199,G2.PL1!$C$10:$AF$35,17,0)</f>
        <v>889</v>
      </c>
      <c r="U199" s="18">
        <f t="shared" si="2"/>
        <v>17780000</v>
      </c>
      <c r="V199" s="19" t="str">
        <f>VLOOKUP($B199,G2.PL1!$C$10:$AF$35,30,0)</f>
        <v>Công ty Cổ phần Dược Hậu Giang</v>
      </c>
      <c r="W199" s="17" t="s">
        <v>664</v>
      </c>
      <c r="X199" s="56" t="s">
        <v>302</v>
      </c>
      <c r="Y199" s="41" t="s">
        <v>665</v>
      </c>
      <c r="Z199" s="16"/>
      <c r="AA199" s="21" t="e">
        <f>VLOOKUP(W199,#REF!,2,0)</f>
        <v>#REF!</v>
      </c>
      <c r="AB199" s="16"/>
    </row>
    <row r="200" spans="1:28" ht="60">
      <c r="A200" s="38">
        <v>12</v>
      </c>
      <c r="B200" s="38" t="s">
        <v>54</v>
      </c>
      <c r="C200" s="17" t="str">
        <f>VLOOKUP(B200,G2.PL1!$C$10:$D$34,2,0)</f>
        <v>Raciper 20mg</v>
      </c>
      <c r="D200" s="17" t="str">
        <f>VLOOKUP($B200,G2.PL1!$C$10:$E$34,3,0)</f>
        <v xml:space="preserve">Esomeprazole (dưới dạng Esomeprazole magnesium vô định hình) </v>
      </c>
      <c r="E200" s="17" t="str">
        <f>VLOOKUP($B200,G2.PL1!$C$10:$F$34,4,0)</f>
        <v>20mg</v>
      </c>
      <c r="F200" s="17" t="str">
        <f>VLOOKUP($B200,G2.PL1!$C$10:$AF$35,5,0)</f>
        <v>Uống</v>
      </c>
      <c r="G200" s="17" t="str">
        <f>VLOOKUP($B200,G2.PL1!$C$10:$AF$35,6,0)</f>
        <v>Viên nén bao phim kháng acid dạ dày</v>
      </c>
      <c r="H200" s="17" t="str">
        <f>VLOOKUP($B200,G2.PL1!$C$10:$AF$35,7,0)</f>
        <v>Hộp 2 vỉ x 7 viên; Hộp 4 vỉ x 7 viên</v>
      </c>
      <c r="I200" s="38" t="s">
        <v>13</v>
      </c>
      <c r="J200" s="17" t="str">
        <f>VLOOKUP($B200,G2.PL1!$C$10:$AF$35,9,0)</f>
        <v>24 tháng</v>
      </c>
      <c r="K200" s="17" t="str">
        <f>VLOOKUP($B200,G2.PL1!$C$10:$AF$35,10,0)</f>
        <v>VN-16032-12</v>
      </c>
      <c r="L200" s="17" t="str">
        <f>VLOOKUP($B200,G2.PL1!$C$10:$AF$35,11,0)</f>
        <v>Sun Pharmaceutical Industries Limited</v>
      </c>
      <c r="M200" s="17" t="str">
        <f>VLOOKUP($B200,G2.PL1!$C$10:$AF$35,12,0)</f>
        <v>Ấn Độ</v>
      </c>
      <c r="N200" s="17" t="str">
        <f>VLOOKUP($B200,G2.PL1!$C$10:$AF$35,13,0)</f>
        <v>Viên</v>
      </c>
      <c r="O200" s="39">
        <v>15000</v>
      </c>
      <c r="P200" s="39">
        <v>15000</v>
      </c>
      <c r="Q200" s="39">
        <v>15000</v>
      </c>
      <c r="R200" s="39">
        <v>15000</v>
      </c>
      <c r="S200" s="40">
        <v>60000</v>
      </c>
      <c r="T200" s="19">
        <f>VLOOKUP($B200,G2.PL1!$C$10:$AF$35,17,0)</f>
        <v>950</v>
      </c>
      <c r="U200" s="18">
        <f t="shared" si="2"/>
        <v>57000000</v>
      </c>
      <c r="V200" s="19" t="str">
        <f>VLOOKUP($B200,G2.PL1!$C$10:$AF$35,30,0)</f>
        <v>Công ty Cổ phần Dược phẩm Thiết bị Y tế Hà Nội</v>
      </c>
      <c r="W200" s="17" t="s">
        <v>664</v>
      </c>
      <c r="X200" s="56" t="s">
        <v>302</v>
      </c>
      <c r="Y200" s="41" t="s">
        <v>665</v>
      </c>
      <c r="Z200" s="16"/>
      <c r="AA200" s="21" t="e">
        <f>VLOOKUP(W200,#REF!,2,0)</f>
        <v>#REF!</v>
      </c>
      <c r="AB200" s="16"/>
    </row>
    <row r="201" spans="1:28" ht="60">
      <c r="A201" s="38">
        <v>13</v>
      </c>
      <c r="B201" s="38" t="s">
        <v>48</v>
      </c>
      <c r="C201" s="17" t="str">
        <f>VLOOKUP(B201,G2.PL1!$C$10:$D$34,2,0)</f>
        <v>Glumeform 500</v>
      </c>
      <c r="D201" s="17" t="str">
        <f>VLOOKUP($B201,G2.PL1!$C$10:$E$34,3,0)</f>
        <v xml:space="preserve">Metformin hydroclorid </v>
      </c>
      <c r="E201" s="17" t="str">
        <f>VLOOKUP($B201,G2.PL1!$C$10:$F$34,4,0)</f>
        <v>500mg</v>
      </c>
      <c r="F201" s="17" t="str">
        <f>VLOOKUP($B201,G2.PL1!$C$10:$AF$35,5,0)</f>
        <v>Uống</v>
      </c>
      <c r="G201" s="17" t="str">
        <f>VLOOKUP($B201,G2.PL1!$C$10:$AF$35,6,0)</f>
        <v>viên nén bao phim</v>
      </c>
      <c r="H201" s="17" t="str">
        <f>VLOOKUP($B201,G2.PL1!$C$10:$AF$35,7,0)</f>
        <v>hộp 10 vỉ x 10 viên</v>
      </c>
      <c r="I201" s="38" t="s">
        <v>13</v>
      </c>
      <c r="J201" s="17" t="str">
        <f>VLOOKUP($B201,G2.PL1!$C$10:$AF$35,9,0)</f>
        <v xml:space="preserve">36 tháng </v>
      </c>
      <c r="K201" s="17" t="str">
        <f>VLOOKUP($B201,G2.PL1!$C$10:$AF$35,10,0)</f>
        <v>VD-21779-14</v>
      </c>
      <c r="L201" s="17" t="str">
        <f>VLOOKUP($B201,G2.PL1!$C$10:$AF$35,11,0)</f>
        <v>Công ty Cổ phần Dược Hậu Giang - Chi nhánh nhà máy Dược phẩm DHG tại Hậu Giang</v>
      </c>
      <c r="M201" s="17" t="str">
        <f>VLOOKUP($B201,G2.PL1!$C$10:$AF$35,12,0)</f>
        <v>Việt Nam</v>
      </c>
      <c r="N201" s="17" t="str">
        <f>VLOOKUP($B201,G2.PL1!$C$10:$AF$35,13,0)</f>
        <v>Viên</v>
      </c>
      <c r="O201" s="39">
        <v>15000</v>
      </c>
      <c r="P201" s="39">
        <v>15000</v>
      </c>
      <c r="Q201" s="39">
        <v>15000</v>
      </c>
      <c r="R201" s="39">
        <v>15000</v>
      </c>
      <c r="S201" s="40">
        <v>60000</v>
      </c>
      <c r="T201" s="19">
        <f>VLOOKUP($B201,G2.PL1!$C$10:$AF$35,17,0)</f>
        <v>289</v>
      </c>
      <c r="U201" s="18">
        <f t="shared" si="2"/>
        <v>17340000</v>
      </c>
      <c r="V201" s="19" t="str">
        <f>VLOOKUP($B201,G2.PL1!$C$10:$AF$35,30,0)</f>
        <v>Công ty Cổ phần Dược Hậu Giang</v>
      </c>
      <c r="W201" s="17" t="s">
        <v>664</v>
      </c>
      <c r="X201" s="56" t="s">
        <v>302</v>
      </c>
      <c r="Y201" s="41" t="s">
        <v>665</v>
      </c>
      <c r="Z201" s="16"/>
      <c r="AA201" s="21" t="e">
        <f>VLOOKUP(W201,#REF!,2,0)</f>
        <v>#REF!</v>
      </c>
      <c r="AB201" s="16"/>
    </row>
    <row r="202" spans="1:28" ht="36">
      <c r="A202" s="38">
        <v>15</v>
      </c>
      <c r="B202" s="38" t="s">
        <v>39</v>
      </c>
      <c r="C202" s="17" t="str">
        <f>VLOOKUP(B202,G2.PL1!$C$10:$D$34,2,0)</f>
        <v>OCID</v>
      </c>
      <c r="D202" s="17" t="str">
        <f>VLOOKUP($B202,G2.PL1!$C$10:$E$34,3,0)</f>
        <v>Omeprazole (dạng hạt bao tan trong ruột)</v>
      </c>
      <c r="E202" s="17" t="str">
        <f>VLOOKUP($B202,G2.PL1!$C$10:$F$34,4,0)</f>
        <v>20mg</v>
      </c>
      <c r="F202" s="17" t="str">
        <f>VLOOKUP($B202,G2.PL1!$C$10:$AF$35,5,0)</f>
        <v>Uống</v>
      </c>
      <c r="G202" s="17" t="str">
        <f>VLOOKUP($B202,G2.PL1!$C$10:$AF$35,6,0)</f>
        <v>Viên nang cứng</v>
      </c>
      <c r="H202" s="17" t="str">
        <f>VLOOKUP($B202,G2.PL1!$C$10:$AF$35,7,0)</f>
        <v>Hộp 10 vỉ x 10 viên</v>
      </c>
      <c r="I202" s="38" t="s">
        <v>13</v>
      </c>
      <c r="J202" s="17" t="str">
        <f>VLOOKUP($B202,G2.PL1!$C$10:$AF$35,9,0)</f>
        <v>36 tháng</v>
      </c>
      <c r="K202" s="17" t="str">
        <f>VLOOKUP($B202,G2.PL1!$C$10:$AF$35,10,0)</f>
        <v>VN-10166-10</v>
      </c>
      <c r="L202" s="17" t="str">
        <f>VLOOKUP($B202,G2.PL1!$C$10:$AF$35,11,0)</f>
        <v>Cadila Healthcare Ltd.</v>
      </c>
      <c r="M202" s="17" t="str">
        <f>VLOOKUP($B202,G2.PL1!$C$10:$AF$35,12,0)</f>
        <v>Ấn Độ</v>
      </c>
      <c r="N202" s="17" t="str">
        <f>VLOOKUP($B202,G2.PL1!$C$10:$AF$35,13,0)</f>
        <v>Viên</v>
      </c>
      <c r="O202" s="39">
        <v>25000</v>
      </c>
      <c r="P202" s="39">
        <v>25000</v>
      </c>
      <c r="Q202" s="39">
        <v>25000</v>
      </c>
      <c r="R202" s="39">
        <v>25000</v>
      </c>
      <c r="S202" s="40">
        <v>100000</v>
      </c>
      <c r="T202" s="19">
        <f>VLOOKUP($B202,G2.PL1!$C$10:$AF$35,17,0)</f>
        <v>215</v>
      </c>
      <c r="U202" s="18">
        <f t="shared" ref="U202:U265" si="3">S202*T202</f>
        <v>21500000</v>
      </c>
      <c r="V202" s="19" t="str">
        <f>VLOOKUP($B202,G2.PL1!$C$10:$AF$35,30,0)</f>
        <v>Công ty Cổ phần Dược phẩm Thiết bị Y tế Hà Nội</v>
      </c>
      <c r="W202" s="17" t="s">
        <v>664</v>
      </c>
      <c r="X202" s="56" t="s">
        <v>302</v>
      </c>
      <c r="Y202" s="41" t="s">
        <v>665</v>
      </c>
      <c r="Z202" s="16"/>
      <c r="AA202" s="21" t="e">
        <f>VLOOKUP(W202,#REF!,2,0)</f>
        <v>#REF!</v>
      </c>
      <c r="AB202" s="16"/>
    </row>
    <row r="203" spans="1:28" ht="36">
      <c r="A203" s="17">
        <v>1</v>
      </c>
      <c r="B203" s="17" t="s">
        <v>6</v>
      </c>
      <c r="C203" s="17" t="str">
        <f>VLOOKUP(B203,G2.PL1!$C$10:$D$34,2,0)</f>
        <v>Cefoxitine Gerda 1G</v>
      </c>
      <c r="D203" s="17" t="str">
        <f>VLOOKUP($B203,G2.PL1!$C$10:$E$34,3,0)</f>
        <v>Cefoxitin  (dưới dạng Cefoxitin natri)</v>
      </c>
      <c r="E203" s="17" t="str">
        <f>VLOOKUP($B203,G2.PL1!$C$10:$F$34,4,0)</f>
        <v>1g</v>
      </c>
      <c r="F203" s="17" t="str">
        <f>VLOOKUP($B203,G2.PL1!$C$10:$AF$35,5,0)</f>
        <v>Tiêm</v>
      </c>
      <c r="G203" s="17" t="str">
        <f>VLOOKUP($B203,G2.PL1!$C$10:$AF$35,6,0)</f>
        <v>Bột pha dung dịch tiêm</v>
      </c>
      <c r="H203" s="17" t="str">
        <f>VLOOKUP($B203,G2.PL1!$C$10:$AF$35,7,0)</f>
        <v>Hộp 10 lọ</v>
      </c>
      <c r="I203" s="17" t="s">
        <v>3</v>
      </c>
      <c r="J203" s="17" t="str">
        <f>VLOOKUP($B203,G2.PL1!$C$10:$AF$35,9,0)</f>
        <v>24 tháng</v>
      </c>
      <c r="K203" s="17" t="str">
        <f>VLOOKUP($B203,G2.PL1!$C$10:$AF$35,10,0)</f>
        <v>VN-20445-17</v>
      </c>
      <c r="L203" s="17" t="str">
        <f>VLOOKUP($B203,G2.PL1!$C$10:$AF$35,11,0)</f>
        <v>LDP Laboratorios
 Torlan SA</v>
      </c>
      <c r="M203" s="17" t="str">
        <f>VLOOKUP($B203,G2.PL1!$C$10:$AF$35,12,0)</f>
        <v>Tây Ban Nha</v>
      </c>
      <c r="N203" s="17" t="str">
        <f>VLOOKUP($B203,G2.PL1!$C$10:$AF$35,13,0)</f>
        <v>Lọ</v>
      </c>
      <c r="O203" s="18">
        <v>520</v>
      </c>
      <c r="P203" s="18">
        <v>520</v>
      </c>
      <c r="Q203" s="18">
        <v>520</v>
      </c>
      <c r="R203" s="18">
        <v>520</v>
      </c>
      <c r="S203" s="18">
        <v>2080</v>
      </c>
      <c r="T203" s="19">
        <f>VLOOKUP($B203,G2.PL1!$C$10:$AF$35,17,0)</f>
        <v>123000</v>
      </c>
      <c r="U203" s="18">
        <f t="shared" si="3"/>
        <v>255840000</v>
      </c>
      <c r="V203" s="19" t="str">
        <f>VLOOKUP($B203,G2.PL1!$C$10:$AF$35,30,0)</f>
        <v>Công ty Trách nhiệm hữu hạn Dược Phẩm Tự Đức</v>
      </c>
      <c r="W203" s="17" t="s">
        <v>308</v>
      </c>
      <c r="X203" s="20" t="s">
        <v>302</v>
      </c>
      <c r="Y203" s="53">
        <v>67014</v>
      </c>
      <c r="Z203" s="16"/>
      <c r="AA203" s="21" t="e">
        <f>VLOOKUP(W203,#REF!,2,0)</f>
        <v>#REF!</v>
      </c>
      <c r="AB203" s="16"/>
    </row>
    <row r="204" spans="1:28" ht="48">
      <c r="A204" s="17">
        <v>2</v>
      </c>
      <c r="B204" s="17" t="s">
        <v>86</v>
      </c>
      <c r="C204" s="17" t="str">
        <f>VLOOKUP(B204,G2.PL1!$C$10:$D$34,2,0)</f>
        <v>Cefoxitin 1g</v>
      </c>
      <c r="D204" s="17" t="str">
        <f>VLOOKUP($B204,G2.PL1!$C$10:$E$34,3,0)</f>
        <v xml:space="preserve">Cefoxitin (dưới dạng Cefoxitin natri) </v>
      </c>
      <c r="E204" s="17" t="str">
        <f>VLOOKUP($B204,G2.PL1!$C$10:$F$34,4,0)</f>
        <v>1g</v>
      </c>
      <c r="F204" s="17" t="str">
        <f>VLOOKUP($B204,G2.PL1!$C$10:$AF$35,5,0)</f>
        <v>Tiêm</v>
      </c>
      <c r="G204" s="17" t="str">
        <f>VLOOKUP($B204,G2.PL1!$C$10:$AF$35,6,0)</f>
        <v>Thuốc bột pha tiêm</v>
      </c>
      <c r="H204" s="17" t="str">
        <f>VLOOKUP($B204,G2.PL1!$C$10:$AF$35,7,0)</f>
        <v>Hộp 10 lọ</v>
      </c>
      <c r="I204" s="17" t="s">
        <v>13</v>
      </c>
      <c r="J204" s="17" t="str">
        <f>VLOOKUP($B204,G2.PL1!$C$10:$AF$35,9,0)</f>
        <v>24 tháng</v>
      </c>
      <c r="K204" s="17" t="str">
        <f>VLOOKUP($B204,G2.PL1!$C$10:$AF$35,10,0)</f>
        <v>VD-26841-17</v>
      </c>
      <c r="L204" s="17" t="str">
        <f>VLOOKUP($B204,G2.PL1!$C$10:$AF$35,11,0)</f>
        <v>Chi nhánh 3- Công ty cổ phần dược phẩm Imexpharm tại Bình Dương</v>
      </c>
      <c r="M204" s="17" t="str">
        <f>VLOOKUP($B204,G2.PL1!$C$10:$AF$35,12,0)</f>
        <v>Việt Nam</v>
      </c>
      <c r="N204" s="17" t="str">
        <f>VLOOKUP($B204,G2.PL1!$C$10:$AF$35,13,0)</f>
        <v>Lọ</v>
      </c>
      <c r="O204" s="18">
        <v>650</v>
      </c>
      <c r="P204" s="18">
        <v>650</v>
      </c>
      <c r="Q204" s="18">
        <v>650</v>
      </c>
      <c r="R204" s="18">
        <v>650</v>
      </c>
      <c r="S204" s="18">
        <v>2600</v>
      </c>
      <c r="T204" s="19">
        <f>VLOOKUP($B204,G2.PL1!$C$10:$AF$35,17,0)</f>
        <v>54900</v>
      </c>
      <c r="U204" s="18">
        <f t="shared" si="3"/>
        <v>142740000</v>
      </c>
      <c r="V204" s="19" t="str">
        <f>VLOOKUP($B204,G2.PL1!$C$10:$AF$35,30,0)</f>
        <v>Công ty Cổ phần Dược phẩm Nam Hà</v>
      </c>
      <c r="W204" s="17" t="s">
        <v>308</v>
      </c>
      <c r="X204" s="20" t="s">
        <v>302</v>
      </c>
      <c r="Y204" s="53">
        <v>67014</v>
      </c>
      <c r="Z204" s="16"/>
      <c r="AA204" s="21" t="e">
        <f>VLOOKUP(W204,#REF!,2,0)</f>
        <v>#REF!</v>
      </c>
      <c r="AB204" s="16"/>
    </row>
    <row r="205" spans="1:28" ht="48">
      <c r="A205" s="38">
        <v>8</v>
      </c>
      <c r="B205" s="38" t="s">
        <v>75</v>
      </c>
      <c r="C205" s="17" t="str">
        <f>VLOOKUP(B205,G2.PL1!$C$10:$D$34,2,0)</f>
        <v>Zanimex 1,5g</v>
      </c>
      <c r="D205" s="17" t="str">
        <f>VLOOKUP($B205,G2.PL1!$C$10:$E$34,3,0)</f>
        <v>Cefuroxim (dưới dạng Cefuroxim natri)</v>
      </c>
      <c r="E205" s="17" t="str">
        <f>VLOOKUP($B205,G2.PL1!$C$10:$F$34,4,0)</f>
        <v>1,5g</v>
      </c>
      <c r="F205" s="17" t="str">
        <f>VLOOKUP($B205,G2.PL1!$C$10:$AF$35,5,0)</f>
        <v>Tiêm</v>
      </c>
      <c r="G205" s="17" t="str">
        <f>VLOOKUP($B205,G2.PL1!$C$10:$AF$35,6,0)</f>
        <v>Thuốc bột pha tiêm</v>
      </c>
      <c r="H205" s="17" t="str">
        <f>VLOOKUP($B205,G2.PL1!$C$10:$AF$35,7,0)</f>
        <v>Hộp 10 lọ</v>
      </c>
      <c r="I205" s="38" t="s">
        <v>13</v>
      </c>
      <c r="J205" s="17" t="str">
        <f>VLOOKUP($B205,G2.PL1!$C$10:$AF$35,9,0)</f>
        <v>24 tháng</v>
      </c>
      <c r="K205" s="17" t="str">
        <f>VLOOKUP($B205,G2.PL1!$C$10:$AF$35,10,0)</f>
        <v>VD-34181-20</v>
      </c>
      <c r="L205" s="17" t="str">
        <f>VLOOKUP($B205,G2.PL1!$C$10:$AF$35,11,0)</f>
        <v>Chi nhánh 3 - Công ty cổ phần dược phẩm Imexpharm tại Bình Dương</v>
      </c>
      <c r="M205" s="17" t="str">
        <f>VLOOKUP($B205,G2.PL1!$C$10:$AF$35,12,0)</f>
        <v>Việt Nam</v>
      </c>
      <c r="N205" s="17" t="str">
        <f>VLOOKUP($B205,G2.PL1!$C$10:$AF$35,13,0)</f>
        <v>Lọ</v>
      </c>
      <c r="O205" s="39">
        <v>2000</v>
      </c>
      <c r="P205" s="39">
        <v>2000</v>
      </c>
      <c r="Q205" s="39">
        <v>1500</v>
      </c>
      <c r="R205" s="39">
        <v>1500</v>
      </c>
      <c r="S205" s="40">
        <v>7000</v>
      </c>
      <c r="T205" s="19">
        <f>VLOOKUP($B205,G2.PL1!$C$10:$AF$35,17,0)</f>
        <v>21000</v>
      </c>
      <c r="U205" s="18">
        <f t="shared" si="3"/>
        <v>147000000</v>
      </c>
      <c r="V205" s="19" t="str">
        <f>VLOOKUP($B205,G2.PL1!$C$10:$AF$35,30,0)</f>
        <v xml:space="preserve">Công ty CP Dược phẩm Imexpharm </v>
      </c>
      <c r="W205" s="17" t="s">
        <v>438</v>
      </c>
      <c r="X205" s="56" t="s">
        <v>302</v>
      </c>
      <c r="Y205" s="41" t="s">
        <v>439</v>
      </c>
      <c r="Z205" s="16"/>
      <c r="AA205" s="21" t="e">
        <f>VLOOKUP(W205,#REF!,2,0)</f>
        <v>#REF!</v>
      </c>
      <c r="AB205" s="16"/>
    </row>
    <row r="206" spans="1:28" ht="60">
      <c r="A206" s="38">
        <v>9</v>
      </c>
      <c r="B206" s="38" t="s">
        <v>70</v>
      </c>
      <c r="C206" s="17" t="str">
        <f>VLOOKUP(B206,G2.PL1!$C$10:$D$34,2,0)</f>
        <v xml:space="preserve">Cifga </v>
      </c>
      <c r="D206" s="17" t="str">
        <f>VLOOKUP($B206,G2.PL1!$C$10:$E$34,3,0)</f>
        <v>Ciprofloxacin (dưới dạng Ciprofloxacin hydroclorid)</v>
      </c>
      <c r="E206" s="17" t="str">
        <f>VLOOKUP($B206,G2.PL1!$C$10:$F$34,4,0)</f>
        <v>500mg</v>
      </c>
      <c r="F206" s="17" t="str">
        <f>VLOOKUP($B206,G2.PL1!$C$10:$AF$35,5,0)</f>
        <v>Uống</v>
      </c>
      <c r="G206" s="17" t="str">
        <f>VLOOKUP($B206,G2.PL1!$C$10:$AF$35,6,0)</f>
        <v>viên nén bao phim</v>
      </c>
      <c r="H206" s="17" t="str">
        <f>VLOOKUP($B206,G2.PL1!$C$10:$AF$35,7,0)</f>
        <v>hộp 2 vỉ x 10 viên</v>
      </c>
      <c r="I206" s="38" t="s">
        <v>13</v>
      </c>
      <c r="J206" s="17" t="str">
        <f>VLOOKUP($B206,G2.PL1!$C$10:$AF$35,9,0)</f>
        <v xml:space="preserve">36 tháng </v>
      </c>
      <c r="K206" s="17" t="str">
        <f>VLOOKUP($B206,G2.PL1!$C$10:$AF$35,10,0)</f>
        <v>VD-20549-14</v>
      </c>
      <c r="L206" s="17" t="str">
        <f>VLOOKUP($B206,G2.PL1!$C$10:$AF$35,11,0)</f>
        <v>Công ty Cổ phần Dược Hậu Giang - Chi nhánh nhà máy Dược phẩm DHG tại Hậu Giang</v>
      </c>
      <c r="M206" s="17" t="str">
        <f>VLOOKUP($B206,G2.PL1!$C$10:$AF$35,12,0)</f>
        <v>Việt Nam</v>
      </c>
      <c r="N206" s="17" t="str">
        <f>VLOOKUP($B206,G2.PL1!$C$10:$AF$35,13,0)</f>
        <v>Viên</v>
      </c>
      <c r="O206" s="39">
        <v>500</v>
      </c>
      <c r="P206" s="39">
        <v>500</v>
      </c>
      <c r="Q206" s="39">
        <v>500</v>
      </c>
      <c r="R206" s="39">
        <v>500</v>
      </c>
      <c r="S206" s="40">
        <v>2000</v>
      </c>
      <c r="T206" s="19">
        <f>VLOOKUP($B206,G2.PL1!$C$10:$AF$35,17,0)</f>
        <v>889</v>
      </c>
      <c r="U206" s="18">
        <f t="shared" si="3"/>
        <v>1778000</v>
      </c>
      <c r="V206" s="19" t="str">
        <f>VLOOKUP($B206,G2.PL1!$C$10:$AF$35,30,0)</f>
        <v>Công ty Cổ phần Dược Hậu Giang</v>
      </c>
      <c r="W206" s="17" t="s">
        <v>438</v>
      </c>
      <c r="X206" s="56" t="s">
        <v>302</v>
      </c>
      <c r="Y206" s="41" t="s">
        <v>439</v>
      </c>
      <c r="Z206" s="16"/>
      <c r="AA206" s="21" t="e">
        <f>VLOOKUP(W206,#REF!,2,0)</f>
        <v>#REF!</v>
      </c>
      <c r="AB206" s="16"/>
    </row>
    <row r="207" spans="1:28" ht="60">
      <c r="A207" s="38">
        <v>12</v>
      </c>
      <c r="B207" s="38" t="s">
        <v>54</v>
      </c>
      <c r="C207" s="17" t="str">
        <f>VLOOKUP(B207,G2.PL1!$C$10:$D$34,2,0)</f>
        <v>Raciper 20mg</v>
      </c>
      <c r="D207" s="17" t="str">
        <f>VLOOKUP($B207,G2.PL1!$C$10:$E$34,3,0)</f>
        <v xml:space="preserve">Esomeprazole (dưới dạng Esomeprazole magnesium vô định hình) </v>
      </c>
      <c r="E207" s="17" t="str">
        <f>VLOOKUP($B207,G2.PL1!$C$10:$F$34,4,0)</f>
        <v>20mg</v>
      </c>
      <c r="F207" s="17" t="str">
        <f>VLOOKUP($B207,G2.PL1!$C$10:$AF$35,5,0)</f>
        <v>Uống</v>
      </c>
      <c r="G207" s="17" t="str">
        <f>VLOOKUP($B207,G2.PL1!$C$10:$AF$35,6,0)</f>
        <v>Viên nén bao phim kháng acid dạ dày</v>
      </c>
      <c r="H207" s="17" t="str">
        <f>VLOOKUP($B207,G2.PL1!$C$10:$AF$35,7,0)</f>
        <v>Hộp 2 vỉ x 7 viên; Hộp 4 vỉ x 7 viên</v>
      </c>
      <c r="I207" s="38" t="s">
        <v>13</v>
      </c>
      <c r="J207" s="17" t="str">
        <f>VLOOKUP($B207,G2.PL1!$C$10:$AF$35,9,0)</f>
        <v>24 tháng</v>
      </c>
      <c r="K207" s="17" t="str">
        <f>VLOOKUP($B207,G2.PL1!$C$10:$AF$35,10,0)</f>
        <v>VN-16032-12</v>
      </c>
      <c r="L207" s="17" t="str">
        <f>VLOOKUP($B207,G2.PL1!$C$10:$AF$35,11,0)</f>
        <v>Sun Pharmaceutical Industries Limited</v>
      </c>
      <c r="M207" s="17" t="str">
        <f>VLOOKUP($B207,G2.PL1!$C$10:$AF$35,12,0)</f>
        <v>Ấn Độ</v>
      </c>
      <c r="N207" s="17" t="str">
        <f>VLOOKUP($B207,G2.PL1!$C$10:$AF$35,13,0)</f>
        <v>Viên</v>
      </c>
      <c r="O207" s="39">
        <v>1000</v>
      </c>
      <c r="P207" s="39">
        <v>1000</v>
      </c>
      <c r="Q207" s="39">
        <v>1500</v>
      </c>
      <c r="R207" s="39">
        <v>1500</v>
      </c>
      <c r="S207" s="40">
        <v>5000</v>
      </c>
      <c r="T207" s="19">
        <f>VLOOKUP($B207,G2.PL1!$C$10:$AF$35,17,0)</f>
        <v>950</v>
      </c>
      <c r="U207" s="18">
        <f t="shared" si="3"/>
        <v>4750000</v>
      </c>
      <c r="V207" s="19" t="str">
        <f>VLOOKUP($B207,G2.PL1!$C$10:$AF$35,30,0)</f>
        <v>Công ty Cổ phần Dược phẩm Thiết bị Y tế Hà Nội</v>
      </c>
      <c r="W207" s="17" t="s">
        <v>438</v>
      </c>
      <c r="X207" s="56" t="s">
        <v>302</v>
      </c>
      <c r="Y207" s="41" t="s">
        <v>439</v>
      </c>
      <c r="Z207" s="16"/>
      <c r="AA207" s="21" t="e">
        <f>VLOOKUP(W207,#REF!,2,0)</f>
        <v>#REF!</v>
      </c>
      <c r="AB207" s="16"/>
    </row>
    <row r="208" spans="1:28" ht="60">
      <c r="A208" s="38">
        <v>13</v>
      </c>
      <c r="B208" s="38" t="s">
        <v>48</v>
      </c>
      <c r="C208" s="17" t="str">
        <f>VLOOKUP(B208,G2.PL1!$C$10:$D$34,2,0)</f>
        <v>Glumeform 500</v>
      </c>
      <c r="D208" s="17" t="str">
        <f>VLOOKUP($B208,G2.PL1!$C$10:$E$34,3,0)</f>
        <v xml:space="preserve">Metformin hydroclorid </v>
      </c>
      <c r="E208" s="17" t="str">
        <f>VLOOKUP($B208,G2.PL1!$C$10:$F$34,4,0)</f>
        <v>500mg</v>
      </c>
      <c r="F208" s="17" t="str">
        <f>VLOOKUP($B208,G2.PL1!$C$10:$AF$35,5,0)</f>
        <v>Uống</v>
      </c>
      <c r="G208" s="17" t="str">
        <f>VLOOKUP($B208,G2.PL1!$C$10:$AF$35,6,0)</f>
        <v>viên nén bao phim</v>
      </c>
      <c r="H208" s="17" t="str">
        <f>VLOOKUP($B208,G2.PL1!$C$10:$AF$35,7,0)</f>
        <v>hộp 10 vỉ x 10 viên</v>
      </c>
      <c r="I208" s="38" t="s">
        <v>13</v>
      </c>
      <c r="J208" s="17" t="str">
        <f>VLOOKUP($B208,G2.PL1!$C$10:$AF$35,9,0)</f>
        <v xml:space="preserve">36 tháng </v>
      </c>
      <c r="K208" s="17" t="str">
        <f>VLOOKUP($B208,G2.PL1!$C$10:$AF$35,10,0)</f>
        <v>VD-21779-14</v>
      </c>
      <c r="L208" s="17" t="str">
        <f>VLOOKUP($B208,G2.PL1!$C$10:$AF$35,11,0)</f>
        <v>Công ty Cổ phần Dược Hậu Giang - Chi nhánh nhà máy Dược phẩm DHG tại Hậu Giang</v>
      </c>
      <c r="M208" s="17" t="str">
        <f>VLOOKUP($B208,G2.PL1!$C$10:$AF$35,12,0)</f>
        <v>Việt Nam</v>
      </c>
      <c r="N208" s="17" t="str">
        <f>VLOOKUP($B208,G2.PL1!$C$10:$AF$35,13,0)</f>
        <v>Viên</v>
      </c>
      <c r="O208" s="39">
        <v>30000</v>
      </c>
      <c r="P208" s="39">
        <v>30000</v>
      </c>
      <c r="Q208" s="39">
        <v>30000</v>
      </c>
      <c r="R208" s="39">
        <v>30000</v>
      </c>
      <c r="S208" s="40">
        <v>120000</v>
      </c>
      <c r="T208" s="19">
        <f>VLOOKUP($B208,G2.PL1!$C$10:$AF$35,17,0)</f>
        <v>289</v>
      </c>
      <c r="U208" s="18">
        <f t="shared" si="3"/>
        <v>34680000</v>
      </c>
      <c r="V208" s="19" t="str">
        <f>VLOOKUP($B208,G2.PL1!$C$10:$AF$35,30,0)</f>
        <v>Công ty Cổ phần Dược Hậu Giang</v>
      </c>
      <c r="W208" s="17" t="s">
        <v>438</v>
      </c>
      <c r="X208" s="56" t="s">
        <v>302</v>
      </c>
      <c r="Y208" s="41" t="s">
        <v>439</v>
      </c>
      <c r="Z208" s="16"/>
      <c r="AA208" s="21" t="e">
        <f>VLOOKUP(W208,#REF!,2,0)</f>
        <v>#REF!</v>
      </c>
      <c r="AB208" s="16"/>
    </row>
    <row r="209" spans="1:28" ht="36">
      <c r="A209" s="38">
        <v>14</v>
      </c>
      <c r="B209" s="38" t="s">
        <v>40</v>
      </c>
      <c r="C209" s="17" t="str">
        <f>VLOOKUP(B209,G2.PL1!$C$10:$D$34,2,0)</f>
        <v>OCID</v>
      </c>
      <c r="D209" s="17" t="str">
        <f>VLOOKUP($B209,G2.PL1!$C$10:$E$34,3,0)</f>
        <v>Omeprazole (dạng hạt bao tan trong ruột)</v>
      </c>
      <c r="E209" s="17" t="str">
        <f>VLOOKUP($B209,G2.PL1!$C$10:$F$34,4,0)</f>
        <v>20mg</v>
      </c>
      <c r="F209" s="17" t="str">
        <f>VLOOKUP($B209,G2.PL1!$C$10:$AF$35,5,0)</f>
        <v>Uống</v>
      </c>
      <c r="G209" s="17" t="str">
        <f>VLOOKUP($B209,G2.PL1!$C$10:$AF$35,6,0)</f>
        <v>Viên nang cứng</v>
      </c>
      <c r="H209" s="17" t="str">
        <f>VLOOKUP($B209,G2.PL1!$C$10:$AF$35,7,0)</f>
        <v>Hộp 10 vỉ x 10 viên</v>
      </c>
      <c r="I209" s="38" t="s">
        <v>13</v>
      </c>
      <c r="J209" s="17" t="str">
        <f>VLOOKUP($B209,G2.PL1!$C$10:$AF$35,9,0)</f>
        <v>36 tháng</v>
      </c>
      <c r="K209" s="17" t="str">
        <f>VLOOKUP($B209,G2.PL1!$C$10:$AF$35,10,0)</f>
        <v>VN-10166-10</v>
      </c>
      <c r="L209" s="17" t="str">
        <f>VLOOKUP($B209,G2.PL1!$C$10:$AF$35,11,0)</f>
        <v>Cadila Healthcare Ltd.</v>
      </c>
      <c r="M209" s="17" t="str">
        <f>VLOOKUP($B209,G2.PL1!$C$10:$AF$35,12,0)</f>
        <v>Ấn Độ</v>
      </c>
      <c r="N209" s="17" t="str">
        <f>VLOOKUP($B209,G2.PL1!$C$10:$AF$35,13,0)</f>
        <v>Viên</v>
      </c>
      <c r="O209" s="39">
        <v>13000</v>
      </c>
      <c r="P209" s="39">
        <v>13000</v>
      </c>
      <c r="Q209" s="39">
        <v>12000</v>
      </c>
      <c r="R209" s="39">
        <v>12000</v>
      </c>
      <c r="S209" s="40">
        <v>50000</v>
      </c>
      <c r="T209" s="19">
        <f>VLOOKUP($B209,G2.PL1!$C$10:$AF$35,17,0)</f>
        <v>215</v>
      </c>
      <c r="U209" s="18">
        <f t="shared" si="3"/>
        <v>10750000</v>
      </c>
      <c r="V209" s="19" t="str">
        <f>VLOOKUP($B209,G2.PL1!$C$10:$AF$35,30,0)</f>
        <v>Công ty Cổ phần Dược phẩm Thiết bị Y tế Hà Nội</v>
      </c>
      <c r="W209" s="17" t="s">
        <v>438</v>
      </c>
      <c r="X209" s="56" t="s">
        <v>302</v>
      </c>
      <c r="Y209" s="41" t="s">
        <v>439</v>
      </c>
      <c r="Z209" s="16"/>
      <c r="AA209" s="21" t="e">
        <f>VLOOKUP(W209,#REF!,2,0)</f>
        <v>#REF!</v>
      </c>
      <c r="AB209" s="16"/>
    </row>
    <row r="210" spans="1:28" ht="36">
      <c r="A210" s="17">
        <v>1</v>
      </c>
      <c r="B210" s="17" t="s">
        <v>6</v>
      </c>
      <c r="C210" s="17" t="str">
        <f>VLOOKUP(B210,G2.PL1!$C$10:$D$34,2,0)</f>
        <v>Cefoxitine Gerda 1G</v>
      </c>
      <c r="D210" s="17" t="str">
        <f>VLOOKUP($B210,G2.PL1!$C$10:$E$34,3,0)</f>
        <v>Cefoxitin  (dưới dạng Cefoxitin natri)</v>
      </c>
      <c r="E210" s="17" t="str">
        <f>VLOOKUP($B210,G2.PL1!$C$10:$F$34,4,0)</f>
        <v>1g</v>
      </c>
      <c r="F210" s="17" t="str">
        <f>VLOOKUP($B210,G2.PL1!$C$10:$AF$35,5,0)</f>
        <v>Tiêm</v>
      </c>
      <c r="G210" s="17" t="str">
        <f>VLOOKUP($B210,G2.PL1!$C$10:$AF$35,6,0)</f>
        <v>Bột pha dung dịch tiêm</v>
      </c>
      <c r="H210" s="17" t="str">
        <f>VLOOKUP($B210,G2.PL1!$C$10:$AF$35,7,0)</f>
        <v>Hộp 10 lọ</v>
      </c>
      <c r="I210" s="17" t="s">
        <v>3</v>
      </c>
      <c r="J210" s="17" t="str">
        <f>VLOOKUP($B210,G2.PL1!$C$10:$AF$35,9,0)</f>
        <v>24 tháng</v>
      </c>
      <c r="K210" s="17" t="str">
        <f>VLOOKUP($B210,G2.PL1!$C$10:$AF$35,10,0)</f>
        <v>VN-20445-17</v>
      </c>
      <c r="L210" s="17" t="str">
        <f>VLOOKUP($B210,G2.PL1!$C$10:$AF$35,11,0)</f>
        <v>LDP Laboratorios
 Torlan SA</v>
      </c>
      <c r="M210" s="17" t="str">
        <f>VLOOKUP($B210,G2.PL1!$C$10:$AF$35,12,0)</f>
        <v>Tây Ban Nha</v>
      </c>
      <c r="N210" s="17" t="str">
        <f>VLOOKUP($B210,G2.PL1!$C$10:$AF$35,13,0)</f>
        <v>Lọ</v>
      </c>
      <c r="O210" s="18">
        <v>4000</v>
      </c>
      <c r="P210" s="18">
        <v>4000</v>
      </c>
      <c r="Q210" s="18">
        <v>4000</v>
      </c>
      <c r="R210" s="18">
        <v>4000</v>
      </c>
      <c r="S210" s="18">
        <v>16000</v>
      </c>
      <c r="T210" s="19">
        <f>VLOOKUP($B210,G2.PL1!$C$10:$AF$35,17,0)</f>
        <v>123000</v>
      </c>
      <c r="U210" s="18">
        <f t="shared" si="3"/>
        <v>1968000000</v>
      </c>
      <c r="V210" s="19" t="str">
        <f>VLOOKUP($B210,G2.PL1!$C$10:$AF$35,30,0)</f>
        <v>Công ty Trách nhiệm hữu hạn Dược Phẩm Tự Đức</v>
      </c>
      <c r="W210" s="17" t="s">
        <v>301</v>
      </c>
      <c r="X210" s="20" t="s">
        <v>302</v>
      </c>
      <c r="Y210" s="17" t="s">
        <v>303</v>
      </c>
      <c r="Z210" s="16"/>
      <c r="AA210" s="21" t="e">
        <f>VLOOKUP(W210,#REF!,2,0)</f>
        <v>#REF!</v>
      </c>
      <c r="AB210" s="16"/>
    </row>
    <row r="211" spans="1:28" ht="60">
      <c r="A211" s="38">
        <v>12</v>
      </c>
      <c r="B211" s="38" t="s">
        <v>54</v>
      </c>
      <c r="C211" s="17" t="str">
        <f>VLOOKUP(B211,G2.PL1!$C$10:$D$34,2,0)</f>
        <v>Raciper 20mg</v>
      </c>
      <c r="D211" s="17" t="str">
        <f>VLOOKUP($B211,G2.PL1!$C$10:$E$34,3,0)</f>
        <v xml:space="preserve">Esomeprazole (dưới dạng Esomeprazole magnesium vô định hình) </v>
      </c>
      <c r="E211" s="17" t="str">
        <f>VLOOKUP($B211,G2.PL1!$C$10:$F$34,4,0)</f>
        <v>20mg</v>
      </c>
      <c r="F211" s="17" t="str">
        <f>VLOOKUP($B211,G2.PL1!$C$10:$AF$35,5,0)</f>
        <v>Uống</v>
      </c>
      <c r="G211" s="17" t="str">
        <f>VLOOKUP($B211,G2.PL1!$C$10:$AF$35,6,0)</f>
        <v>Viên nén bao phim kháng acid dạ dày</v>
      </c>
      <c r="H211" s="17" t="str">
        <f>VLOOKUP($B211,G2.PL1!$C$10:$AF$35,7,0)</f>
        <v>Hộp 2 vỉ x 7 viên; Hộp 4 vỉ x 7 viên</v>
      </c>
      <c r="I211" s="38" t="s">
        <v>13</v>
      </c>
      <c r="J211" s="17" t="str">
        <f>VLOOKUP($B211,G2.PL1!$C$10:$AF$35,9,0)</f>
        <v>24 tháng</v>
      </c>
      <c r="K211" s="17" t="str">
        <f>VLOOKUP($B211,G2.PL1!$C$10:$AF$35,10,0)</f>
        <v>VN-16032-12</v>
      </c>
      <c r="L211" s="17" t="str">
        <f>VLOOKUP($B211,G2.PL1!$C$10:$AF$35,11,0)</f>
        <v>Sun Pharmaceutical Industries Limited</v>
      </c>
      <c r="M211" s="17" t="str">
        <f>VLOOKUP($B211,G2.PL1!$C$10:$AF$35,12,0)</f>
        <v>Ấn Độ</v>
      </c>
      <c r="N211" s="17" t="str">
        <f>VLOOKUP($B211,G2.PL1!$C$10:$AF$35,13,0)</f>
        <v>Viên</v>
      </c>
      <c r="O211" s="39">
        <v>750</v>
      </c>
      <c r="P211" s="39">
        <v>750</v>
      </c>
      <c r="Q211" s="39">
        <v>750</v>
      </c>
      <c r="R211" s="39">
        <v>750</v>
      </c>
      <c r="S211" s="40">
        <v>3000</v>
      </c>
      <c r="T211" s="19">
        <f>VLOOKUP($B211,G2.PL1!$C$10:$AF$35,17,0)</f>
        <v>950</v>
      </c>
      <c r="U211" s="18">
        <f t="shared" si="3"/>
        <v>2850000</v>
      </c>
      <c r="V211" s="19" t="str">
        <f>VLOOKUP($B211,G2.PL1!$C$10:$AF$35,30,0)</f>
        <v>Công ty Cổ phần Dược phẩm Thiết bị Y tế Hà Nội</v>
      </c>
      <c r="W211" s="17" t="s">
        <v>301</v>
      </c>
      <c r="X211" s="56" t="s">
        <v>302</v>
      </c>
      <c r="Y211" s="41" t="s">
        <v>303</v>
      </c>
      <c r="Z211" s="16"/>
      <c r="AA211" s="21" t="e">
        <f>VLOOKUP(W211,#REF!,2,0)</f>
        <v>#REF!</v>
      </c>
      <c r="AB211" s="16"/>
    </row>
    <row r="212" spans="1:28" ht="60">
      <c r="A212" s="38">
        <v>13</v>
      </c>
      <c r="B212" s="38" t="s">
        <v>48</v>
      </c>
      <c r="C212" s="17" t="str">
        <f>VLOOKUP(B212,G2.PL1!$C$10:$D$34,2,0)</f>
        <v>Glumeform 500</v>
      </c>
      <c r="D212" s="17" t="str">
        <f>VLOOKUP($B212,G2.PL1!$C$10:$E$34,3,0)</f>
        <v xml:space="preserve">Metformin hydroclorid </v>
      </c>
      <c r="E212" s="17" t="str">
        <f>VLOOKUP($B212,G2.PL1!$C$10:$F$34,4,0)</f>
        <v>500mg</v>
      </c>
      <c r="F212" s="17" t="str">
        <f>VLOOKUP($B212,G2.PL1!$C$10:$AF$35,5,0)</f>
        <v>Uống</v>
      </c>
      <c r="G212" s="17" t="str">
        <f>VLOOKUP($B212,G2.PL1!$C$10:$AF$35,6,0)</f>
        <v>viên nén bao phim</v>
      </c>
      <c r="H212" s="17" t="str">
        <f>VLOOKUP($B212,G2.PL1!$C$10:$AF$35,7,0)</f>
        <v>hộp 10 vỉ x 10 viên</v>
      </c>
      <c r="I212" s="38" t="s">
        <v>13</v>
      </c>
      <c r="J212" s="17" t="str">
        <f>VLOOKUP($B212,G2.PL1!$C$10:$AF$35,9,0)</f>
        <v xml:space="preserve">36 tháng </v>
      </c>
      <c r="K212" s="17" t="str">
        <f>VLOOKUP($B212,G2.PL1!$C$10:$AF$35,10,0)</f>
        <v>VD-21779-14</v>
      </c>
      <c r="L212" s="17" t="str">
        <f>VLOOKUP($B212,G2.PL1!$C$10:$AF$35,11,0)</f>
        <v>Công ty Cổ phần Dược Hậu Giang - Chi nhánh nhà máy Dược phẩm DHG tại Hậu Giang</v>
      </c>
      <c r="M212" s="17" t="str">
        <f>VLOOKUP($B212,G2.PL1!$C$10:$AF$35,12,0)</f>
        <v>Việt Nam</v>
      </c>
      <c r="N212" s="17" t="str">
        <f>VLOOKUP($B212,G2.PL1!$C$10:$AF$35,13,0)</f>
        <v>Viên</v>
      </c>
      <c r="O212" s="39">
        <v>1250</v>
      </c>
      <c r="P212" s="39">
        <v>1250</v>
      </c>
      <c r="Q212" s="39">
        <v>1250</v>
      </c>
      <c r="R212" s="39">
        <v>1250</v>
      </c>
      <c r="S212" s="40">
        <v>5000</v>
      </c>
      <c r="T212" s="19">
        <f>VLOOKUP($B212,G2.PL1!$C$10:$AF$35,17,0)</f>
        <v>289</v>
      </c>
      <c r="U212" s="18">
        <f t="shared" si="3"/>
        <v>1445000</v>
      </c>
      <c r="V212" s="19" t="str">
        <f>VLOOKUP($B212,G2.PL1!$C$10:$AF$35,30,0)</f>
        <v>Công ty Cổ phần Dược Hậu Giang</v>
      </c>
      <c r="W212" s="17" t="s">
        <v>301</v>
      </c>
      <c r="X212" s="56" t="s">
        <v>302</v>
      </c>
      <c r="Y212" s="41" t="s">
        <v>303</v>
      </c>
      <c r="Z212" s="16"/>
      <c r="AA212" s="21" t="e">
        <f>VLOOKUP(W212,#REF!,2,0)</f>
        <v>#REF!</v>
      </c>
      <c r="AB212" s="16"/>
    </row>
    <row r="213" spans="1:28" ht="36">
      <c r="A213" s="38">
        <v>14</v>
      </c>
      <c r="B213" s="38" t="s">
        <v>40</v>
      </c>
      <c r="C213" s="17" t="str">
        <f>VLOOKUP(B213,G2.PL1!$C$10:$D$34,2,0)</f>
        <v>OCID</v>
      </c>
      <c r="D213" s="17" t="str">
        <f>VLOOKUP($B213,G2.PL1!$C$10:$E$34,3,0)</f>
        <v>Omeprazole (dạng hạt bao tan trong ruột)</v>
      </c>
      <c r="E213" s="17" t="str">
        <f>VLOOKUP($B213,G2.PL1!$C$10:$F$34,4,0)</f>
        <v>20mg</v>
      </c>
      <c r="F213" s="17" t="str">
        <f>VLOOKUP($B213,G2.PL1!$C$10:$AF$35,5,0)</f>
        <v>Uống</v>
      </c>
      <c r="G213" s="17" t="str">
        <f>VLOOKUP($B213,G2.PL1!$C$10:$AF$35,6,0)</f>
        <v>Viên nang cứng</v>
      </c>
      <c r="H213" s="17" t="str">
        <f>VLOOKUP($B213,G2.PL1!$C$10:$AF$35,7,0)</f>
        <v>Hộp 10 vỉ x 10 viên</v>
      </c>
      <c r="I213" s="38" t="s">
        <v>13</v>
      </c>
      <c r="J213" s="17" t="str">
        <f>VLOOKUP($B213,G2.PL1!$C$10:$AF$35,9,0)</f>
        <v>36 tháng</v>
      </c>
      <c r="K213" s="17" t="str">
        <f>VLOOKUP($B213,G2.PL1!$C$10:$AF$35,10,0)</f>
        <v>VN-10166-10</v>
      </c>
      <c r="L213" s="17" t="str">
        <f>VLOOKUP($B213,G2.PL1!$C$10:$AF$35,11,0)</f>
        <v>Cadila Healthcare Ltd.</v>
      </c>
      <c r="M213" s="17" t="str">
        <f>VLOOKUP($B213,G2.PL1!$C$10:$AF$35,12,0)</f>
        <v>Ấn Độ</v>
      </c>
      <c r="N213" s="17" t="str">
        <f>VLOOKUP($B213,G2.PL1!$C$10:$AF$35,13,0)</f>
        <v>Viên</v>
      </c>
      <c r="O213" s="39">
        <v>500</v>
      </c>
      <c r="P213" s="39">
        <v>500</v>
      </c>
      <c r="Q213" s="39">
        <v>500</v>
      </c>
      <c r="R213" s="39">
        <v>500</v>
      </c>
      <c r="S213" s="40">
        <v>2000</v>
      </c>
      <c r="T213" s="19">
        <f>VLOOKUP($B213,G2.PL1!$C$10:$AF$35,17,0)</f>
        <v>215</v>
      </c>
      <c r="U213" s="18">
        <f t="shared" si="3"/>
        <v>430000</v>
      </c>
      <c r="V213" s="19" t="str">
        <f>VLOOKUP($B213,G2.PL1!$C$10:$AF$35,30,0)</f>
        <v>Công ty Cổ phần Dược phẩm Thiết bị Y tế Hà Nội</v>
      </c>
      <c r="W213" s="17" t="s">
        <v>301</v>
      </c>
      <c r="X213" s="56" t="s">
        <v>302</v>
      </c>
      <c r="Y213" s="41" t="s">
        <v>303</v>
      </c>
      <c r="Z213" s="16"/>
      <c r="AA213" s="21" t="e">
        <f>VLOOKUP(W213,#REF!,2,0)</f>
        <v>#REF!</v>
      </c>
      <c r="AB213" s="16"/>
    </row>
    <row r="214" spans="1:28" ht="36">
      <c r="A214" s="17">
        <v>1</v>
      </c>
      <c r="B214" s="17" t="s">
        <v>6</v>
      </c>
      <c r="C214" s="17" t="str">
        <f>VLOOKUP(B214,G2.PL1!$C$10:$D$34,2,0)</f>
        <v>Cefoxitine Gerda 1G</v>
      </c>
      <c r="D214" s="17" t="str">
        <f>VLOOKUP($B214,G2.PL1!$C$10:$E$34,3,0)</f>
        <v>Cefoxitin  (dưới dạng Cefoxitin natri)</v>
      </c>
      <c r="E214" s="17" t="str">
        <f>VLOOKUP($B214,G2.PL1!$C$10:$F$34,4,0)</f>
        <v>1g</v>
      </c>
      <c r="F214" s="17" t="str">
        <f>VLOOKUP($B214,G2.PL1!$C$10:$AF$35,5,0)</f>
        <v>Tiêm</v>
      </c>
      <c r="G214" s="17" t="str">
        <f>VLOOKUP($B214,G2.PL1!$C$10:$AF$35,6,0)</f>
        <v>Bột pha dung dịch tiêm</v>
      </c>
      <c r="H214" s="17" t="str">
        <f>VLOOKUP($B214,G2.PL1!$C$10:$AF$35,7,0)</f>
        <v>Hộp 10 lọ</v>
      </c>
      <c r="I214" s="17" t="s">
        <v>3</v>
      </c>
      <c r="J214" s="17" t="str">
        <f>VLOOKUP($B214,G2.PL1!$C$10:$AF$35,9,0)</f>
        <v>24 tháng</v>
      </c>
      <c r="K214" s="17" t="str">
        <f>VLOOKUP($B214,G2.PL1!$C$10:$AF$35,10,0)</f>
        <v>VN-20445-17</v>
      </c>
      <c r="L214" s="17" t="str">
        <f>VLOOKUP($B214,G2.PL1!$C$10:$AF$35,11,0)</f>
        <v>LDP Laboratorios
 Torlan SA</v>
      </c>
      <c r="M214" s="17" t="str">
        <f>VLOOKUP($B214,G2.PL1!$C$10:$AF$35,12,0)</f>
        <v>Tây Ban Nha</v>
      </c>
      <c r="N214" s="17" t="str">
        <f>VLOOKUP($B214,G2.PL1!$C$10:$AF$35,13,0)</f>
        <v>Lọ</v>
      </c>
      <c r="O214" s="18">
        <v>240</v>
      </c>
      <c r="P214" s="18">
        <v>240</v>
      </c>
      <c r="Q214" s="18">
        <v>240</v>
      </c>
      <c r="R214" s="18">
        <v>240</v>
      </c>
      <c r="S214" s="18">
        <v>960</v>
      </c>
      <c r="T214" s="19">
        <f>VLOOKUP($B214,G2.PL1!$C$10:$AF$35,17,0)</f>
        <v>123000</v>
      </c>
      <c r="U214" s="18">
        <f t="shared" si="3"/>
        <v>118080000</v>
      </c>
      <c r="V214" s="19" t="str">
        <f>VLOOKUP($B214,G2.PL1!$C$10:$AF$35,30,0)</f>
        <v>Công ty Trách nhiệm hữu hạn Dược Phẩm Tự Đức</v>
      </c>
      <c r="W214" s="17" t="s">
        <v>304</v>
      </c>
      <c r="X214" s="20" t="s">
        <v>302</v>
      </c>
      <c r="Y214" s="17" t="s">
        <v>305</v>
      </c>
      <c r="Z214" s="16"/>
      <c r="AA214" s="21" t="e">
        <f>VLOOKUP(W214,#REF!,2,0)</f>
        <v>#REF!</v>
      </c>
      <c r="AB214" s="16"/>
    </row>
    <row r="215" spans="1:28" ht="60">
      <c r="A215" s="38">
        <v>9</v>
      </c>
      <c r="B215" s="38" t="s">
        <v>70</v>
      </c>
      <c r="C215" s="17" t="str">
        <f>VLOOKUP(B215,G2.PL1!$C$10:$D$34,2,0)</f>
        <v xml:space="preserve">Cifga </v>
      </c>
      <c r="D215" s="17" t="str">
        <f>VLOOKUP($B215,G2.PL1!$C$10:$E$34,3,0)</f>
        <v>Ciprofloxacin (dưới dạng Ciprofloxacin hydroclorid)</v>
      </c>
      <c r="E215" s="17" t="str">
        <f>VLOOKUP($B215,G2.PL1!$C$10:$F$34,4,0)</f>
        <v>500mg</v>
      </c>
      <c r="F215" s="17" t="str">
        <f>VLOOKUP($B215,G2.PL1!$C$10:$AF$35,5,0)</f>
        <v>Uống</v>
      </c>
      <c r="G215" s="17" t="str">
        <f>VLOOKUP($B215,G2.PL1!$C$10:$AF$35,6,0)</f>
        <v>viên nén bao phim</v>
      </c>
      <c r="H215" s="17" t="str">
        <f>VLOOKUP($B215,G2.PL1!$C$10:$AF$35,7,0)</f>
        <v>hộp 2 vỉ x 10 viên</v>
      </c>
      <c r="I215" s="38" t="s">
        <v>13</v>
      </c>
      <c r="J215" s="17" t="str">
        <f>VLOOKUP($B215,G2.PL1!$C$10:$AF$35,9,0)</f>
        <v xml:space="preserve">36 tháng </v>
      </c>
      <c r="K215" s="17" t="str">
        <f>VLOOKUP($B215,G2.PL1!$C$10:$AF$35,10,0)</f>
        <v>VD-20549-14</v>
      </c>
      <c r="L215" s="17" t="str">
        <f>VLOOKUP($B215,G2.PL1!$C$10:$AF$35,11,0)</f>
        <v>Công ty Cổ phần Dược Hậu Giang - Chi nhánh nhà máy Dược phẩm DHG tại Hậu Giang</v>
      </c>
      <c r="M215" s="17" t="str">
        <f>VLOOKUP($B215,G2.PL1!$C$10:$AF$35,12,0)</f>
        <v>Việt Nam</v>
      </c>
      <c r="N215" s="17" t="str">
        <f>VLOOKUP($B215,G2.PL1!$C$10:$AF$35,13,0)</f>
        <v>Viên</v>
      </c>
      <c r="O215" s="39">
        <v>1000</v>
      </c>
      <c r="P215" s="39">
        <v>1000</v>
      </c>
      <c r="Q215" s="39">
        <v>1000</v>
      </c>
      <c r="R215" s="39">
        <v>1000</v>
      </c>
      <c r="S215" s="40">
        <v>4000</v>
      </c>
      <c r="T215" s="19">
        <f>VLOOKUP($B215,G2.PL1!$C$10:$AF$35,17,0)</f>
        <v>889</v>
      </c>
      <c r="U215" s="18">
        <f t="shared" si="3"/>
        <v>3556000</v>
      </c>
      <c r="V215" s="19" t="str">
        <f>VLOOKUP($B215,G2.PL1!$C$10:$AF$35,30,0)</f>
        <v>Công ty Cổ phần Dược Hậu Giang</v>
      </c>
      <c r="W215" s="17" t="s">
        <v>304</v>
      </c>
      <c r="X215" s="56" t="s">
        <v>302</v>
      </c>
      <c r="Y215" s="41" t="s">
        <v>305</v>
      </c>
      <c r="Z215" s="16"/>
      <c r="AA215" s="21" t="e">
        <f>VLOOKUP(W215,#REF!,2,0)</f>
        <v>#REF!</v>
      </c>
      <c r="AB215" s="16"/>
    </row>
    <row r="216" spans="1:28" ht="36">
      <c r="A216" s="17">
        <v>1</v>
      </c>
      <c r="B216" s="17" t="s">
        <v>6</v>
      </c>
      <c r="C216" s="17" t="str">
        <f>VLOOKUP(B216,G2.PL1!$C$10:$D$34,2,0)</f>
        <v>Cefoxitine Gerda 1G</v>
      </c>
      <c r="D216" s="17" t="str">
        <f>VLOOKUP($B216,G2.PL1!$C$10:$E$34,3,0)</f>
        <v>Cefoxitin  (dưới dạng Cefoxitin natri)</v>
      </c>
      <c r="E216" s="17" t="str">
        <f>VLOOKUP($B216,G2.PL1!$C$10:$F$34,4,0)</f>
        <v>1g</v>
      </c>
      <c r="F216" s="17" t="str">
        <f>VLOOKUP($B216,G2.PL1!$C$10:$AF$35,5,0)</f>
        <v>Tiêm</v>
      </c>
      <c r="G216" s="17" t="str">
        <f>VLOOKUP($B216,G2.PL1!$C$10:$AF$35,6,0)</f>
        <v>Bột pha dung dịch tiêm</v>
      </c>
      <c r="H216" s="17" t="str">
        <f>VLOOKUP($B216,G2.PL1!$C$10:$AF$35,7,0)</f>
        <v>Hộp 10 lọ</v>
      </c>
      <c r="I216" s="17" t="s">
        <v>3</v>
      </c>
      <c r="J216" s="17" t="str">
        <f>VLOOKUP($B216,G2.PL1!$C$10:$AF$35,9,0)</f>
        <v>24 tháng</v>
      </c>
      <c r="K216" s="17" t="str">
        <f>VLOOKUP($B216,G2.PL1!$C$10:$AF$35,10,0)</f>
        <v>VN-20445-17</v>
      </c>
      <c r="L216" s="17" t="str">
        <f>VLOOKUP($B216,G2.PL1!$C$10:$AF$35,11,0)</f>
        <v>LDP Laboratorios
 Torlan SA</v>
      </c>
      <c r="M216" s="17" t="str">
        <f>VLOOKUP($B216,G2.PL1!$C$10:$AF$35,12,0)</f>
        <v>Tây Ban Nha</v>
      </c>
      <c r="N216" s="17" t="str">
        <f>VLOOKUP($B216,G2.PL1!$C$10:$AF$35,13,0)</f>
        <v>Lọ</v>
      </c>
      <c r="O216" s="18">
        <v>12000</v>
      </c>
      <c r="P216" s="18">
        <v>12000</v>
      </c>
      <c r="Q216" s="18">
        <v>12000</v>
      </c>
      <c r="R216" s="18">
        <v>12000</v>
      </c>
      <c r="S216" s="18">
        <v>48000</v>
      </c>
      <c r="T216" s="19">
        <f>VLOOKUP($B216,G2.PL1!$C$10:$AF$35,17,0)</f>
        <v>123000</v>
      </c>
      <c r="U216" s="18">
        <f t="shared" si="3"/>
        <v>5904000000</v>
      </c>
      <c r="V216" s="19" t="str">
        <f>VLOOKUP($B216,G2.PL1!$C$10:$AF$35,30,0)</f>
        <v>Công ty Trách nhiệm hữu hạn Dược Phẩm Tự Đức</v>
      </c>
      <c r="W216" s="17" t="s">
        <v>170</v>
      </c>
      <c r="X216" s="20" t="s">
        <v>171</v>
      </c>
      <c r="Y216" s="17" t="s">
        <v>172</v>
      </c>
      <c r="Z216" s="16"/>
      <c r="AA216" s="21" t="e">
        <f>VLOOKUP(W216,#REF!,2,0)</f>
        <v>#REF!</v>
      </c>
      <c r="AB216" s="16"/>
    </row>
    <row r="217" spans="1:28" ht="36">
      <c r="A217" s="32">
        <v>3</v>
      </c>
      <c r="B217" s="32" t="s">
        <v>81</v>
      </c>
      <c r="C217" s="17" t="str">
        <f>VLOOKUP(B217,G2.PL1!$C$10:$D$34,2,0)</f>
        <v>Oxitan 100mg/20ml</v>
      </c>
      <c r="D217" s="17" t="str">
        <f>VLOOKUP($B217,G2.PL1!$C$10:$E$34,3,0)</f>
        <v>Oxaliplatin</v>
      </c>
      <c r="E217" s="17" t="str">
        <f>VLOOKUP($B217,G2.PL1!$C$10:$F$34,4,0)</f>
        <v>100mg/ 20ml</v>
      </c>
      <c r="F217" s="17" t="str">
        <f>VLOOKUP($B217,G2.PL1!$C$10:$AF$35,5,0)</f>
        <v>Tiêm truyền tĩnh mạch</v>
      </c>
      <c r="G217" s="17" t="str">
        <f>VLOOKUP($B217,G2.PL1!$C$10:$AF$35,6,0)</f>
        <v>Dung dịch đậm đặc để pha tiêm truyền</v>
      </c>
      <c r="H217" s="17" t="str">
        <f>VLOOKUP($B217,G2.PL1!$C$10:$AF$35,7,0)</f>
        <v>Hộp 1 lọ 20ml</v>
      </c>
      <c r="I217" s="32" t="s">
        <v>13</v>
      </c>
      <c r="J217" s="17" t="str">
        <f>VLOOKUP($B217,G2.PL1!$C$10:$AF$35,9,0)</f>
        <v>24 tháng</v>
      </c>
      <c r="K217" s="17" t="str">
        <f>VLOOKUP($B217,G2.PL1!$C$10:$AF$35,10,0)</f>
        <v>890114071223 (VN-20247-17)</v>
      </c>
      <c r="L217" s="17" t="str">
        <f>VLOOKUP($B217,G2.PL1!$C$10:$AF$35,11,0)</f>
        <v>Fresenius Kabi Oncology Limited</v>
      </c>
      <c r="M217" s="17" t="str">
        <f>VLOOKUP($B217,G2.PL1!$C$10:$AF$35,12,0)</f>
        <v>Ấn Độ</v>
      </c>
      <c r="N217" s="17" t="str">
        <f>VLOOKUP($B217,G2.PL1!$C$10:$AF$35,13,0)</f>
        <v>Lọ</v>
      </c>
      <c r="O217" s="33">
        <v>30</v>
      </c>
      <c r="P217" s="33">
        <v>30</v>
      </c>
      <c r="Q217" s="33">
        <v>30</v>
      </c>
      <c r="R217" s="33">
        <v>30</v>
      </c>
      <c r="S217" s="18">
        <v>120</v>
      </c>
      <c r="T217" s="19">
        <f>VLOOKUP($B217,G2.PL1!$C$10:$AF$35,17,0)</f>
        <v>330510</v>
      </c>
      <c r="U217" s="18">
        <f t="shared" si="3"/>
        <v>39661200</v>
      </c>
      <c r="V217" s="19" t="str">
        <f>VLOOKUP($B217,G2.PL1!$C$10:$AF$35,30,0)</f>
        <v>Công ty Cổ phần Dược liệu Trung ương 2</v>
      </c>
      <c r="W217" s="17" t="s">
        <v>170</v>
      </c>
      <c r="X217" s="34" t="s">
        <v>171</v>
      </c>
      <c r="Y217" s="17" t="s">
        <v>172</v>
      </c>
      <c r="Z217" s="16"/>
      <c r="AA217" s="21" t="e">
        <f>VLOOKUP(W217,#REF!,2,0)</f>
        <v>#REF!</v>
      </c>
      <c r="AB217" s="16"/>
    </row>
    <row r="218" spans="1:28" ht="48">
      <c r="A218" s="38">
        <v>10</v>
      </c>
      <c r="B218" s="38" t="s">
        <v>65</v>
      </c>
      <c r="C218" s="17" t="str">
        <f>VLOOKUP(B218,G2.PL1!$C$10:$D$34,2,0)</f>
        <v>Docetaxel "Ebewe"</v>
      </c>
      <c r="D218" s="17" t="str">
        <f>VLOOKUP($B218,G2.PL1!$C$10:$E$34,3,0)</f>
        <v>Docetaxel</v>
      </c>
      <c r="E218" s="17" t="str">
        <f>VLOOKUP($B218,G2.PL1!$C$10:$F$34,4,0)</f>
        <v>10mg/ml</v>
      </c>
      <c r="F218" s="17" t="str">
        <f>VLOOKUP($B218,G2.PL1!$C$10:$AF$35,5,0)</f>
        <v>Tiêm truyền tĩnh mạch</v>
      </c>
      <c r="G218" s="17" t="str">
        <f>VLOOKUP($B218,G2.PL1!$C$10:$AF$35,6,0)</f>
        <v>Dung dịch đậm đặc để pha dung dịch tiêm truyền</v>
      </c>
      <c r="H218" s="17" t="str">
        <f>VLOOKUP($B218,G2.PL1!$C$10:$AF$35,7,0)</f>
        <v>Hộp 1 lọ 2ml</v>
      </c>
      <c r="I218" s="38" t="s">
        <v>3</v>
      </c>
      <c r="J218" s="17" t="str">
        <f>VLOOKUP($B218,G2.PL1!$C$10:$AF$35,9,0)</f>
        <v xml:space="preserve"> 24 tháng</v>
      </c>
      <c r="K218" s="17" t="str">
        <f>VLOOKUP($B218,G2.PL1!$C$10:$AF$35,10,0)</f>
        <v>VN-17425-13</v>
      </c>
      <c r="L218" s="17" t="str">
        <f>VLOOKUP($B218,G2.PL1!$C$10:$AF$35,11,0)</f>
        <v>Fareva Unterach GmbH (tên cũ: Ebewe Pharma Ges.m.b.H.Nfg.KG)</v>
      </c>
      <c r="M218" s="17" t="str">
        <f>VLOOKUP($B218,G2.PL1!$C$10:$AF$35,12,0)</f>
        <v>Áo</v>
      </c>
      <c r="N218" s="17" t="str">
        <f>VLOOKUP($B218,G2.PL1!$C$10:$AF$35,13,0)</f>
        <v>Lọ</v>
      </c>
      <c r="O218" s="39">
        <v>60</v>
      </c>
      <c r="P218" s="39">
        <v>60</v>
      </c>
      <c r="Q218" s="39">
        <v>60</v>
      </c>
      <c r="R218" s="39">
        <v>60</v>
      </c>
      <c r="S218" s="40">
        <v>240</v>
      </c>
      <c r="T218" s="19">
        <f>VLOOKUP($B218,G2.PL1!$C$10:$AF$35,17,0)</f>
        <v>314668</v>
      </c>
      <c r="U218" s="18">
        <f t="shared" si="3"/>
        <v>75520320</v>
      </c>
      <c r="V218" s="19" t="str">
        <f>VLOOKUP($B218,G2.PL1!$C$10:$AF$35,30,0)</f>
        <v>Công ty Cổ phần Dược liệu Trung ương 2</v>
      </c>
      <c r="W218" s="17" t="s">
        <v>170</v>
      </c>
      <c r="X218" s="56" t="s">
        <v>171</v>
      </c>
      <c r="Y218" s="41" t="s">
        <v>172</v>
      </c>
      <c r="Z218" s="16"/>
      <c r="AA218" s="21" t="e">
        <f>VLOOKUP(W218,#REF!,2,0)</f>
        <v>#REF!</v>
      </c>
      <c r="AB218" s="16"/>
    </row>
    <row r="219" spans="1:28" ht="48">
      <c r="A219" s="38">
        <v>11</v>
      </c>
      <c r="B219" s="38" t="s">
        <v>63</v>
      </c>
      <c r="C219" s="17" t="str">
        <f>VLOOKUP(B219,G2.PL1!$C$10:$D$34,2,0)</f>
        <v>Docetaxel "Ebewe"</v>
      </c>
      <c r="D219" s="17" t="str">
        <f>VLOOKUP($B219,G2.PL1!$C$10:$E$34,3,0)</f>
        <v>Docetaxel</v>
      </c>
      <c r="E219" s="17" t="str">
        <f>VLOOKUP($B219,G2.PL1!$C$10:$F$34,4,0)</f>
        <v>10mg/ml</v>
      </c>
      <c r="F219" s="17" t="str">
        <f>VLOOKUP($B219,G2.PL1!$C$10:$AF$35,5,0)</f>
        <v>Tiêm truyền tĩnh mạch</v>
      </c>
      <c r="G219" s="17" t="str">
        <f>VLOOKUP($B219,G2.PL1!$C$10:$AF$35,6,0)</f>
        <v>Dung dịch đậm đặc để pha dung dịch tiêm truyền</v>
      </c>
      <c r="H219" s="17" t="str">
        <f>VLOOKUP($B219,G2.PL1!$C$10:$AF$35,7,0)</f>
        <v>Hộp 1 lọ 8 ml</v>
      </c>
      <c r="I219" s="38" t="s">
        <v>3</v>
      </c>
      <c r="J219" s="17" t="str">
        <f>VLOOKUP($B219,G2.PL1!$C$10:$AF$35,9,0)</f>
        <v>24 tháng</v>
      </c>
      <c r="K219" s="17" t="str">
        <f>VLOOKUP($B219,G2.PL1!$C$10:$AF$35,10,0)</f>
        <v>VN-17425-13</v>
      </c>
      <c r="L219" s="17" t="str">
        <f>VLOOKUP($B219,G2.PL1!$C$10:$AF$35,11,0)</f>
        <v>Fareva Unterach GmbH (tên cũ: Ebewe Pharma Ges.m.b.H.Nfg.KG)</v>
      </c>
      <c r="M219" s="17" t="str">
        <f>VLOOKUP($B219,G2.PL1!$C$10:$AF$35,12,0)</f>
        <v>Áo</v>
      </c>
      <c r="N219" s="17" t="str">
        <f>VLOOKUP($B219,G2.PL1!$C$10:$AF$35,13,0)</f>
        <v>Lọ</v>
      </c>
      <c r="O219" s="39">
        <v>30</v>
      </c>
      <c r="P219" s="39">
        <v>30</v>
      </c>
      <c r="Q219" s="39">
        <v>30</v>
      </c>
      <c r="R219" s="39">
        <v>30</v>
      </c>
      <c r="S219" s="40">
        <v>120</v>
      </c>
      <c r="T219" s="19">
        <f>VLOOKUP($B219,G2.PL1!$C$10:$AF$35,17,0)</f>
        <v>668439</v>
      </c>
      <c r="U219" s="18">
        <f t="shared" si="3"/>
        <v>80212680</v>
      </c>
      <c r="V219" s="19" t="str">
        <f>VLOOKUP($B219,G2.PL1!$C$10:$AF$35,30,0)</f>
        <v>Công ty Cổ phần Dược liệu Trung ương 2</v>
      </c>
      <c r="W219" s="17" t="s">
        <v>170</v>
      </c>
      <c r="X219" s="56" t="s">
        <v>171</v>
      </c>
      <c r="Y219" s="41" t="s">
        <v>172</v>
      </c>
      <c r="Z219" s="16"/>
      <c r="AA219" s="21" t="e">
        <f>VLOOKUP(W219,#REF!,2,0)</f>
        <v>#REF!</v>
      </c>
      <c r="AB219" s="16"/>
    </row>
    <row r="220" spans="1:28" ht="60">
      <c r="A220" s="38">
        <v>13</v>
      </c>
      <c r="B220" s="38" t="s">
        <v>48</v>
      </c>
      <c r="C220" s="17" t="str">
        <f>VLOOKUP(B220,G2.PL1!$C$10:$D$34,2,0)</f>
        <v>Glumeform 500</v>
      </c>
      <c r="D220" s="17" t="str">
        <f>VLOOKUP($B220,G2.PL1!$C$10:$E$34,3,0)</f>
        <v xml:space="preserve">Metformin hydroclorid </v>
      </c>
      <c r="E220" s="17" t="str">
        <f>VLOOKUP($B220,G2.PL1!$C$10:$F$34,4,0)</f>
        <v>500mg</v>
      </c>
      <c r="F220" s="17" t="str">
        <f>VLOOKUP($B220,G2.PL1!$C$10:$AF$35,5,0)</f>
        <v>Uống</v>
      </c>
      <c r="G220" s="17" t="str">
        <f>VLOOKUP($B220,G2.PL1!$C$10:$AF$35,6,0)</f>
        <v>viên nén bao phim</v>
      </c>
      <c r="H220" s="17" t="str">
        <f>VLOOKUP($B220,G2.PL1!$C$10:$AF$35,7,0)</f>
        <v>hộp 10 vỉ x 10 viên</v>
      </c>
      <c r="I220" s="38" t="s">
        <v>13</v>
      </c>
      <c r="J220" s="17" t="str">
        <f>VLOOKUP($B220,G2.PL1!$C$10:$AF$35,9,0)</f>
        <v xml:space="preserve">36 tháng </v>
      </c>
      <c r="K220" s="17" t="str">
        <f>VLOOKUP($B220,G2.PL1!$C$10:$AF$35,10,0)</f>
        <v>VD-21779-14</v>
      </c>
      <c r="L220" s="17" t="str">
        <f>VLOOKUP($B220,G2.PL1!$C$10:$AF$35,11,0)</f>
        <v>Công ty Cổ phần Dược Hậu Giang - Chi nhánh nhà máy Dược phẩm DHG tại Hậu Giang</v>
      </c>
      <c r="M220" s="17" t="str">
        <f>VLOOKUP($B220,G2.PL1!$C$10:$AF$35,12,0)</f>
        <v>Việt Nam</v>
      </c>
      <c r="N220" s="17" t="str">
        <f>VLOOKUP($B220,G2.PL1!$C$10:$AF$35,13,0)</f>
        <v>Viên</v>
      </c>
      <c r="O220" s="39">
        <v>500000</v>
      </c>
      <c r="P220" s="39">
        <v>500000</v>
      </c>
      <c r="Q220" s="39">
        <v>500000</v>
      </c>
      <c r="R220" s="39">
        <v>500000</v>
      </c>
      <c r="S220" s="40">
        <v>2000000</v>
      </c>
      <c r="T220" s="19">
        <f>VLOOKUP($B220,G2.PL1!$C$10:$AF$35,17,0)</f>
        <v>289</v>
      </c>
      <c r="U220" s="18">
        <f t="shared" si="3"/>
        <v>578000000</v>
      </c>
      <c r="V220" s="19" t="str">
        <f>VLOOKUP($B220,G2.PL1!$C$10:$AF$35,30,0)</f>
        <v>Công ty Cổ phần Dược Hậu Giang</v>
      </c>
      <c r="W220" s="17" t="s">
        <v>170</v>
      </c>
      <c r="X220" s="56" t="s">
        <v>171</v>
      </c>
      <c r="Y220" s="41" t="s">
        <v>172</v>
      </c>
      <c r="Z220" s="16"/>
      <c r="AA220" s="21" t="e">
        <f>VLOOKUP(W220,#REF!,2,0)</f>
        <v>#REF!</v>
      </c>
      <c r="AB220" s="16"/>
    </row>
    <row r="221" spans="1:28" ht="36">
      <c r="A221" s="38">
        <v>15</v>
      </c>
      <c r="B221" s="38" t="s">
        <v>39</v>
      </c>
      <c r="C221" s="17" t="str">
        <f>VLOOKUP(B221,G2.PL1!$C$10:$D$34,2,0)</f>
        <v>OCID</v>
      </c>
      <c r="D221" s="17" t="str">
        <f>VLOOKUP($B221,G2.PL1!$C$10:$E$34,3,0)</f>
        <v>Omeprazole (dạng hạt bao tan trong ruột)</v>
      </c>
      <c r="E221" s="17" t="str">
        <f>VLOOKUP($B221,G2.PL1!$C$10:$F$34,4,0)</f>
        <v>20mg</v>
      </c>
      <c r="F221" s="17" t="str">
        <f>VLOOKUP($B221,G2.PL1!$C$10:$AF$35,5,0)</f>
        <v>Uống</v>
      </c>
      <c r="G221" s="17" t="str">
        <f>VLOOKUP($B221,G2.PL1!$C$10:$AF$35,6,0)</f>
        <v>Viên nang cứng</v>
      </c>
      <c r="H221" s="17" t="str">
        <f>VLOOKUP($B221,G2.PL1!$C$10:$AF$35,7,0)</f>
        <v>Hộp 10 vỉ x 10 viên</v>
      </c>
      <c r="I221" s="38" t="s">
        <v>13</v>
      </c>
      <c r="J221" s="17" t="str">
        <f>VLOOKUP($B221,G2.PL1!$C$10:$AF$35,9,0)</f>
        <v>36 tháng</v>
      </c>
      <c r="K221" s="17" t="str">
        <f>VLOOKUP($B221,G2.PL1!$C$10:$AF$35,10,0)</f>
        <v>VN-10166-10</v>
      </c>
      <c r="L221" s="17" t="str">
        <f>VLOOKUP($B221,G2.PL1!$C$10:$AF$35,11,0)</f>
        <v>Cadila Healthcare Ltd.</v>
      </c>
      <c r="M221" s="17" t="str">
        <f>VLOOKUP($B221,G2.PL1!$C$10:$AF$35,12,0)</f>
        <v>Ấn Độ</v>
      </c>
      <c r="N221" s="17" t="str">
        <f>VLOOKUP($B221,G2.PL1!$C$10:$AF$35,13,0)</f>
        <v>Viên</v>
      </c>
      <c r="O221" s="39">
        <v>30000</v>
      </c>
      <c r="P221" s="39">
        <v>30000</v>
      </c>
      <c r="Q221" s="39">
        <v>30000</v>
      </c>
      <c r="R221" s="39">
        <v>30000</v>
      </c>
      <c r="S221" s="40">
        <v>120000</v>
      </c>
      <c r="T221" s="19">
        <f>VLOOKUP($B221,G2.PL1!$C$10:$AF$35,17,0)</f>
        <v>215</v>
      </c>
      <c r="U221" s="18">
        <f t="shared" si="3"/>
        <v>25800000</v>
      </c>
      <c r="V221" s="19" t="str">
        <f>VLOOKUP($B221,G2.PL1!$C$10:$AF$35,30,0)</f>
        <v>Công ty Cổ phần Dược phẩm Thiết bị Y tế Hà Nội</v>
      </c>
      <c r="W221" s="17" t="s">
        <v>170</v>
      </c>
      <c r="X221" s="56" t="s">
        <v>171</v>
      </c>
      <c r="Y221" s="41" t="s">
        <v>172</v>
      </c>
      <c r="Z221" s="16"/>
      <c r="AA221" s="21" t="e">
        <f>VLOOKUP(W221,#REF!,2,0)</f>
        <v>#REF!</v>
      </c>
      <c r="AB221" s="16"/>
    </row>
    <row r="222" spans="1:28" ht="36">
      <c r="A222" s="38">
        <v>17</v>
      </c>
      <c r="B222" s="38" t="s">
        <v>27</v>
      </c>
      <c r="C222" s="17" t="str">
        <f>VLOOKUP(B222,G2.PL1!$C$10:$D$34,2,0)</f>
        <v>Oxitan 50mg/10ml</v>
      </c>
      <c r="D222" s="17" t="str">
        <f>VLOOKUP($B222,G2.PL1!$C$10:$E$34,3,0)</f>
        <v>Oxaliplatin</v>
      </c>
      <c r="E222" s="17" t="str">
        <f>VLOOKUP($B222,G2.PL1!$C$10:$F$34,4,0)</f>
        <v>50mg/ 10ml</v>
      </c>
      <c r="F222" s="17" t="str">
        <f>VLOOKUP($B222,G2.PL1!$C$10:$AF$35,5,0)</f>
        <v>Tiêm truyền tĩnh mạch</v>
      </c>
      <c r="G222" s="17" t="str">
        <f>VLOOKUP($B222,G2.PL1!$C$10:$AF$35,6,0)</f>
        <v>Dung dịch tiêm truyền</v>
      </c>
      <c r="H222" s="17" t="str">
        <f>VLOOKUP($B222,G2.PL1!$C$10:$AF$35,7,0)</f>
        <v>Hộp 1 lọ 10ml</v>
      </c>
      <c r="I222" s="38" t="s">
        <v>13</v>
      </c>
      <c r="J222" s="17" t="str">
        <f>VLOOKUP($B222,G2.PL1!$C$10:$AF$35,9,0)</f>
        <v>24 tháng</v>
      </c>
      <c r="K222" s="17" t="str">
        <f>VLOOKUP($B222,G2.PL1!$C$10:$AF$35,10,0)</f>
        <v>VN-20417-17</v>
      </c>
      <c r="L222" s="17" t="str">
        <f>VLOOKUP($B222,G2.PL1!$C$10:$AF$35,11,0)</f>
        <v>Fresenius Kabi Oncology Limited</v>
      </c>
      <c r="M222" s="17" t="str">
        <f>VLOOKUP($B222,G2.PL1!$C$10:$AF$35,12,0)</f>
        <v>Ấn Độ</v>
      </c>
      <c r="N222" s="17" t="str">
        <f>VLOOKUP($B222,G2.PL1!$C$10:$AF$35,13,0)</f>
        <v>Lọ</v>
      </c>
      <c r="O222" s="39">
        <v>30</v>
      </c>
      <c r="P222" s="39">
        <v>30</v>
      </c>
      <c r="Q222" s="39">
        <v>30</v>
      </c>
      <c r="R222" s="39">
        <v>30</v>
      </c>
      <c r="S222" s="40">
        <v>120</v>
      </c>
      <c r="T222" s="19">
        <f>VLOOKUP($B222,G2.PL1!$C$10:$AF$35,17,0)</f>
        <v>260000</v>
      </c>
      <c r="U222" s="18">
        <f t="shared" si="3"/>
        <v>31200000</v>
      </c>
      <c r="V222" s="19" t="str">
        <f>VLOOKUP($B222,G2.PL1!$C$10:$AF$35,30,0)</f>
        <v>Công ty Cổ phần Dược liệu Trung ương 2</v>
      </c>
      <c r="W222" s="17" t="s">
        <v>170</v>
      </c>
      <c r="X222" s="56" t="s">
        <v>171</v>
      </c>
      <c r="Y222" s="41" t="s">
        <v>172</v>
      </c>
      <c r="Z222" s="16"/>
      <c r="AA222" s="21" t="e">
        <f>VLOOKUP(W222,#REF!,2,0)</f>
        <v>#REF!</v>
      </c>
      <c r="AB222" s="16"/>
    </row>
    <row r="223" spans="1:28" ht="36">
      <c r="A223" s="38">
        <v>18</v>
      </c>
      <c r="B223" s="38" t="s">
        <v>20</v>
      </c>
      <c r="C223" s="17" t="str">
        <f>VLOOKUP(B223,G2.PL1!$C$10:$D$34,2,0)</f>
        <v>Intaxel</v>
      </c>
      <c r="D223" s="17" t="str">
        <f>VLOOKUP($B223,G2.PL1!$C$10:$E$34,3,0)</f>
        <v>Paclitaxel</v>
      </c>
      <c r="E223" s="17" t="str">
        <f>VLOOKUP($B223,G2.PL1!$C$10:$F$34,4,0)</f>
        <v>30mg/5ml</v>
      </c>
      <c r="F223" s="17" t="str">
        <f>VLOOKUP($B223,G2.PL1!$C$10:$AF$35,5,0)</f>
        <v>Tiêm truyền tĩnh mạch</v>
      </c>
      <c r="G223" s="17" t="str">
        <f>VLOOKUP($B223,G2.PL1!$C$10:$AF$35,6,0)</f>
        <v>Dung dịch tiêm truyền</v>
      </c>
      <c r="H223" s="17" t="str">
        <f>VLOOKUP($B223,G2.PL1!$C$10:$AF$35,7,0)</f>
        <v>Hộp 1 lọ</v>
      </c>
      <c r="I223" s="38" t="s">
        <v>13</v>
      </c>
      <c r="J223" s="17" t="str">
        <f>VLOOKUP($B223,G2.PL1!$C$10:$AF$35,9,0)</f>
        <v>24 tháng</v>
      </c>
      <c r="K223" s="17" t="str">
        <f>VLOOKUP($B223,G2.PL1!$C$10:$AF$35,10,0)</f>
        <v>VN-21731-19</v>
      </c>
      <c r="L223" s="17" t="str">
        <f>VLOOKUP($B223,G2.PL1!$C$10:$AF$35,11,0)</f>
        <v>Fresenius Kabi Oncology Limited</v>
      </c>
      <c r="M223" s="17" t="str">
        <f>VLOOKUP($B223,G2.PL1!$C$10:$AF$35,12,0)</f>
        <v>Ấn Độ</v>
      </c>
      <c r="N223" s="17" t="str">
        <f>VLOOKUP($B223,G2.PL1!$C$10:$AF$35,13,0)</f>
        <v>Lọ</v>
      </c>
      <c r="O223" s="39">
        <v>60</v>
      </c>
      <c r="P223" s="39">
        <v>60</v>
      </c>
      <c r="Q223" s="39">
        <v>60</v>
      </c>
      <c r="R223" s="39">
        <v>60</v>
      </c>
      <c r="S223" s="40">
        <v>240</v>
      </c>
      <c r="T223" s="19">
        <f>VLOOKUP($B223,G2.PL1!$C$10:$AF$35,17,0)</f>
        <v>186089</v>
      </c>
      <c r="U223" s="18">
        <f t="shared" si="3"/>
        <v>44661360</v>
      </c>
      <c r="V223" s="19" t="str">
        <f>VLOOKUP($B223,G2.PL1!$C$10:$AF$35,30,0)</f>
        <v>Công ty TNHH Thương Mại và Dược phẩm Sang</v>
      </c>
      <c r="W223" s="17" t="s">
        <v>170</v>
      </c>
      <c r="X223" s="56" t="s">
        <v>171</v>
      </c>
      <c r="Y223" s="41" t="s">
        <v>172</v>
      </c>
      <c r="Z223" s="16"/>
      <c r="AA223" s="21" t="e">
        <f>VLOOKUP(W223,#REF!,2,0)</f>
        <v>#REF!</v>
      </c>
      <c r="AB223" s="16"/>
    </row>
    <row r="224" spans="1:28" ht="48">
      <c r="A224" s="38">
        <v>8</v>
      </c>
      <c r="B224" s="38" t="s">
        <v>75</v>
      </c>
      <c r="C224" s="17" t="str">
        <f>VLOOKUP(B224,G2.PL1!$C$10:$D$34,2,0)</f>
        <v>Zanimex 1,5g</v>
      </c>
      <c r="D224" s="17" t="str">
        <f>VLOOKUP($B224,G2.PL1!$C$10:$E$34,3,0)</f>
        <v>Cefuroxim (dưới dạng Cefuroxim natri)</v>
      </c>
      <c r="E224" s="17" t="str">
        <f>VLOOKUP($B224,G2.PL1!$C$10:$F$34,4,0)</f>
        <v>1,5g</v>
      </c>
      <c r="F224" s="17" t="str">
        <f>VLOOKUP($B224,G2.PL1!$C$10:$AF$35,5,0)</f>
        <v>Tiêm</v>
      </c>
      <c r="G224" s="17" t="str">
        <f>VLOOKUP($B224,G2.PL1!$C$10:$AF$35,6,0)</f>
        <v>Thuốc bột pha tiêm</v>
      </c>
      <c r="H224" s="17" t="str">
        <f>VLOOKUP($B224,G2.PL1!$C$10:$AF$35,7,0)</f>
        <v>Hộp 10 lọ</v>
      </c>
      <c r="I224" s="38" t="s">
        <v>13</v>
      </c>
      <c r="J224" s="17" t="str">
        <f>VLOOKUP($B224,G2.PL1!$C$10:$AF$35,9,0)</f>
        <v>24 tháng</v>
      </c>
      <c r="K224" s="17" t="str">
        <f>VLOOKUP($B224,G2.PL1!$C$10:$AF$35,10,0)</f>
        <v>VD-34181-20</v>
      </c>
      <c r="L224" s="17" t="str">
        <f>VLOOKUP($B224,G2.PL1!$C$10:$AF$35,11,0)</f>
        <v>Chi nhánh 3 - Công ty cổ phần dược phẩm Imexpharm tại Bình Dương</v>
      </c>
      <c r="M224" s="17" t="str">
        <f>VLOOKUP($B224,G2.PL1!$C$10:$AF$35,12,0)</f>
        <v>Việt Nam</v>
      </c>
      <c r="N224" s="17" t="str">
        <f>VLOOKUP($B224,G2.PL1!$C$10:$AF$35,13,0)</f>
        <v>Lọ</v>
      </c>
      <c r="O224" s="39">
        <v>200</v>
      </c>
      <c r="P224" s="39">
        <v>200</v>
      </c>
      <c r="Q224" s="39">
        <v>200</v>
      </c>
      <c r="R224" s="39">
        <v>400</v>
      </c>
      <c r="S224" s="40">
        <v>1000</v>
      </c>
      <c r="T224" s="19">
        <f>VLOOKUP($B224,G2.PL1!$C$10:$AF$35,17,0)</f>
        <v>21000</v>
      </c>
      <c r="U224" s="18">
        <f t="shared" si="3"/>
        <v>21000000</v>
      </c>
      <c r="V224" s="19" t="str">
        <f>VLOOKUP($B224,G2.PL1!$C$10:$AF$35,30,0)</f>
        <v xml:space="preserve">Công ty CP Dược phẩm Imexpharm </v>
      </c>
      <c r="W224" s="17" t="s">
        <v>452</v>
      </c>
      <c r="X224" s="56" t="s">
        <v>171</v>
      </c>
      <c r="Y224" s="41" t="s">
        <v>453</v>
      </c>
      <c r="Z224" s="16"/>
      <c r="AA224" s="21" t="e">
        <f>VLOOKUP(W224,#REF!,2,0)</f>
        <v>#REF!</v>
      </c>
      <c r="AB224" s="16"/>
    </row>
    <row r="225" spans="1:28" ht="60">
      <c r="A225" s="38">
        <v>13</v>
      </c>
      <c r="B225" s="38" t="s">
        <v>48</v>
      </c>
      <c r="C225" s="17" t="str">
        <f>VLOOKUP(B225,G2.PL1!$C$10:$D$34,2,0)</f>
        <v>Glumeform 500</v>
      </c>
      <c r="D225" s="17" t="str">
        <f>VLOOKUP($B225,G2.PL1!$C$10:$E$34,3,0)</f>
        <v xml:space="preserve">Metformin hydroclorid </v>
      </c>
      <c r="E225" s="17" t="str">
        <f>VLOOKUP($B225,G2.PL1!$C$10:$F$34,4,0)</f>
        <v>500mg</v>
      </c>
      <c r="F225" s="17" t="str">
        <f>VLOOKUP($B225,G2.PL1!$C$10:$AF$35,5,0)</f>
        <v>Uống</v>
      </c>
      <c r="G225" s="17" t="str">
        <f>VLOOKUP($B225,G2.PL1!$C$10:$AF$35,6,0)</f>
        <v>viên nén bao phim</v>
      </c>
      <c r="H225" s="17" t="str">
        <f>VLOOKUP($B225,G2.PL1!$C$10:$AF$35,7,0)</f>
        <v>hộp 10 vỉ x 10 viên</v>
      </c>
      <c r="I225" s="38" t="s">
        <v>13</v>
      </c>
      <c r="J225" s="17" t="str">
        <f>VLOOKUP($B225,G2.PL1!$C$10:$AF$35,9,0)</f>
        <v xml:space="preserve">36 tháng </v>
      </c>
      <c r="K225" s="17" t="str">
        <f>VLOOKUP($B225,G2.PL1!$C$10:$AF$35,10,0)</f>
        <v>VD-21779-14</v>
      </c>
      <c r="L225" s="17" t="str">
        <f>VLOOKUP($B225,G2.PL1!$C$10:$AF$35,11,0)</f>
        <v>Công ty Cổ phần Dược Hậu Giang - Chi nhánh nhà máy Dược phẩm DHG tại Hậu Giang</v>
      </c>
      <c r="M225" s="17" t="str">
        <f>VLOOKUP($B225,G2.PL1!$C$10:$AF$35,12,0)</f>
        <v>Việt Nam</v>
      </c>
      <c r="N225" s="17" t="str">
        <f>VLOOKUP($B225,G2.PL1!$C$10:$AF$35,13,0)</f>
        <v>Viên</v>
      </c>
      <c r="O225" s="39">
        <v>10000</v>
      </c>
      <c r="P225" s="39">
        <v>10000</v>
      </c>
      <c r="Q225" s="39">
        <v>20000</v>
      </c>
      <c r="R225" s="39">
        <v>10000</v>
      </c>
      <c r="S225" s="40">
        <v>50000</v>
      </c>
      <c r="T225" s="19">
        <f>VLOOKUP($B225,G2.PL1!$C$10:$AF$35,17,0)</f>
        <v>289</v>
      </c>
      <c r="U225" s="18">
        <f t="shared" si="3"/>
        <v>14450000</v>
      </c>
      <c r="V225" s="19" t="str">
        <f>VLOOKUP($B225,G2.PL1!$C$10:$AF$35,30,0)</f>
        <v>Công ty Cổ phần Dược Hậu Giang</v>
      </c>
      <c r="W225" s="17" t="s">
        <v>452</v>
      </c>
      <c r="X225" s="56" t="s">
        <v>171</v>
      </c>
      <c r="Y225" s="41" t="s">
        <v>453</v>
      </c>
      <c r="Z225" s="16"/>
      <c r="AA225" s="21" t="e">
        <f>VLOOKUP(W225,#REF!,2,0)</f>
        <v>#REF!</v>
      </c>
      <c r="AB225" s="16"/>
    </row>
    <row r="226" spans="1:28" ht="60">
      <c r="A226" s="38">
        <v>9</v>
      </c>
      <c r="B226" s="38" t="s">
        <v>70</v>
      </c>
      <c r="C226" s="17" t="str">
        <f>VLOOKUP(B226,G2.PL1!$C$10:$D$34,2,0)</f>
        <v xml:space="preserve">Cifga </v>
      </c>
      <c r="D226" s="17" t="str">
        <f>VLOOKUP($B226,G2.PL1!$C$10:$E$34,3,0)</f>
        <v>Ciprofloxacin (dưới dạng Ciprofloxacin hydroclorid)</v>
      </c>
      <c r="E226" s="17" t="str">
        <f>VLOOKUP($B226,G2.PL1!$C$10:$F$34,4,0)</f>
        <v>500mg</v>
      </c>
      <c r="F226" s="17" t="str">
        <f>VLOOKUP($B226,G2.PL1!$C$10:$AF$35,5,0)</f>
        <v>Uống</v>
      </c>
      <c r="G226" s="17" t="str">
        <f>VLOOKUP($B226,G2.PL1!$C$10:$AF$35,6,0)</f>
        <v>viên nén bao phim</v>
      </c>
      <c r="H226" s="17" t="str">
        <f>VLOOKUP($B226,G2.PL1!$C$10:$AF$35,7,0)</f>
        <v>hộp 2 vỉ x 10 viên</v>
      </c>
      <c r="I226" s="38" t="s">
        <v>13</v>
      </c>
      <c r="J226" s="17" t="str">
        <f>VLOOKUP($B226,G2.PL1!$C$10:$AF$35,9,0)</f>
        <v xml:space="preserve">36 tháng </v>
      </c>
      <c r="K226" s="17" t="str">
        <f>VLOOKUP($B226,G2.PL1!$C$10:$AF$35,10,0)</f>
        <v>VD-20549-14</v>
      </c>
      <c r="L226" s="17" t="str">
        <f>VLOOKUP($B226,G2.PL1!$C$10:$AF$35,11,0)</f>
        <v>Công ty Cổ phần Dược Hậu Giang - Chi nhánh nhà máy Dược phẩm DHG tại Hậu Giang</v>
      </c>
      <c r="M226" s="17" t="str">
        <f>VLOOKUP($B226,G2.PL1!$C$10:$AF$35,12,0)</f>
        <v>Việt Nam</v>
      </c>
      <c r="N226" s="17" t="str">
        <f>VLOOKUP($B226,G2.PL1!$C$10:$AF$35,13,0)</f>
        <v>Viên</v>
      </c>
      <c r="O226" s="39">
        <v>2500</v>
      </c>
      <c r="P226" s="39">
        <v>2500</v>
      </c>
      <c r="Q226" s="39">
        <v>2500</v>
      </c>
      <c r="R226" s="39">
        <v>2500</v>
      </c>
      <c r="S226" s="40">
        <v>10000</v>
      </c>
      <c r="T226" s="19">
        <f>VLOOKUP($B226,G2.PL1!$C$10:$AF$35,17,0)</f>
        <v>889</v>
      </c>
      <c r="U226" s="18">
        <f t="shared" si="3"/>
        <v>8890000</v>
      </c>
      <c r="V226" s="19" t="str">
        <f>VLOOKUP($B226,G2.PL1!$C$10:$AF$35,30,0)</f>
        <v>Công ty Cổ phần Dược Hậu Giang</v>
      </c>
      <c r="W226" s="17" t="s">
        <v>446</v>
      </c>
      <c r="X226" s="56" t="s">
        <v>171</v>
      </c>
      <c r="Y226" s="41" t="s">
        <v>447</v>
      </c>
      <c r="Z226" s="16"/>
      <c r="AA226" s="21" t="e">
        <f>VLOOKUP(W226,#REF!,2,0)</f>
        <v>#REF!</v>
      </c>
      <c r="AB226" s="16"/>
    </row>
    <row r="227" spans="1:28" ht="60">
      <c r="A227" s="38">
        <v>13</v>
      </c>
      <c r="B227" s="38" t="s">
        <v>48</v>
      </c>
      <c r="C227" s="17" t="str">
        <f>VLOOKUP(B227,G2.PL1!$C$10:$D$34,2,0)</f>
        <v>Glumeform 500</v>
      </c>
      <c r="D227" s="17" t="str">
        <f>VLOOKUP($B227,G2.PL1!$C$10:$E$34,3,0)</f>
        <v xml:space="preserve">Metformin hydroclorid </v>
      </c>
      <c r="E227" s="17" t="str">
        <f>VLOOKUP($B227,G2.PL1!$C$10:$F$34,4,0)</f>
        <v>500mg</v>
      </c>
      <c r="F227" s="17" t="str">
        <f>VLOOKUP($B227,G2.PL1!$C$10:$AF$35,5,0)</f>
        <v>Uống</v>
      </c>
      <c r="G227" s="17" t="str">
        <f>VLOOKUP($B227,G2.PL1!$C$10:$AF$35,6,0)</f>
        <v>viên nén bao phim</v>
      </c>
      <c r="H227" s="17" t="str">
        <f>VLOOKUP($B227,G2.PL1!$C$10:$AF$35,7,0)</f>
        <v>hộp 10 vỉ x 10 viên</v>
      </c>
      <c r="I227" s="38" t="s">
        <v>13</v>
      </c>
      <c r="J227" s="17" t="str">
        <f>VLOOKUP($B227,G2.PL1!$C$10:$AF$35,9,0)</f>
        <v xml:space="preserve">36 tháng </v>
      </c>
      <c r="K227" s="17" t="str">
        <f>VLOOKUP($B227,G2.PL1!$C$10:$AF$35,10,0)</f>
        <v>VD-21779-14</v>
      </c>
      <c r="L227" s="17" t="str">
        <f>VLOOKUP($B227,G2.PL1!$C$10:$AF$35,11,0)</f>
        <v>Công ty Cổ phần Dược Hậu Giang - Chi nhánh nhà máy Dược phẩm DHG tại Hậu Giang</v>
      </c>
      <c r="M227" s="17" t="str">
        <f>VLOOKUP($B227,G2.PL1!$C$10:$AF$35,12,0)</f>
        <v>Việt Nam</v>
      </c>
      <c r="N227" s="17" t="str">
        <f>VLOOKUP($B227,G2.PL1!$C$10:$AF$35,13,0)</f>
        <v>Viên</v>
      </c>
      <c r="O227" s="39">
        <v>5000</v>
      </c>
      <c r="P227" s="39">
        <v>5000</v>
      </c>
      <c r="Q227" s="39">
        <v>5000</v>
      </c>
      <c r="R227" s="39">
        <v>5000</v>
      </c>
      <c r="S227" s="40">
        <v>20000</v>
      </c>
      <c r="T227" s="19">
        <f>VLOOKUP($B227,G2.PL1!$C$10:$AF$35,17,0)</f>
        <v>289</v>
      </c>
      <c r="U227" s="18">
        <f t="shared" si="3"/>
        <v>5780000</v>
      </c>
      <c r="V227" s="19" t="str">
        <f>VLOOKUP($B227,G2.PL1!$C$10:$AF$35,30,0)</f>
        <v>Công ty Cổ phần Dược Hậu Giang</v>
      </c>
      <c r="W227" s="17" t="s">
        <v>446</v>
      </c>
      <c r="X227" s="56" t="s">
        <v>171</v>
      </c>
      <c r="Y227" s="41" t="s">
        <v>447</v>
      </c>
      <c r="Z227" s="16"/>
      <c r="AA227" s="21" t="e">
        <f>VLOOKUP(W227,#REF!,2,0)</f>
        <v>#REF!</v>
      </c>
      <c r="AB227" s="16"/>
    </row>
    <row r="228" spans="1:28" ht="48">
      <c r="A228" s="17">
        <v>2</v>
      </c>
      <c r="B228" s="17" t="s">
        <v>86</v>
      </c>
      <c r="C228" s="17" t="str">
        <f>VLOOKUP(B228,G2.PL1!$C$10:$D$34,2,0)</f>
        <v>Cefoxitin 1g</v>
      </c>
      <c r="D228" s="17" t="str">
        <f>VLOOKUP($B228,G2.PL1!$C$10:$E$34,3,0)</f>
        <v xml:space="preserve">Cefoxitin (dưới dạng Cefoxitin natri) </v>
      </c>
      <c r="E228" s="17" t="str">
        <f>VLOOKUP($B228,G2.PL1!$C$10:$F$34,4,0)</f>
        <v>1g</v>
      </c>
      <c r="F228" s="17" t="str">
        <f>VLOOKUP($B228,G2.PL1!$C$10:$AF$35,5,0)</f>
        <v>Tiêm</v>
      </c>
      <c r="G228" s="17" t="str">
        <f>VLOOKUP($B228,G2.PL1!$C$10:$AF$35,6,0)</f>
        <v>Thuốc bột pha tiêm</v>
      </c>
      <c r="H228" s="17" t="str">
        <f>VLOOKUP($B228,G2.PL1!$C$10:$AF$35,7,0)</f>
        <v>Hộp 10 lọ</v>
      </c>
      <c r="I228" s="17" t="s">
        <v>13</v>
      </c>
      <c r="J228" s="17" t="str">
        <f>VLOOKUP($B228,G2.PL1!$C$10:$AF$35,9,0)</f>
        <v>24 tháng</v>
      </c>
      <c r="K228" s="17" t="str">
        <f>VLOOKUP($B228,G2.PL1!$C$10:$AF$35,10,0)</f>
        <v>VD-26841-17</v>
      </c>
      <c r="L228" s="17" t="str">
        <f>VLOOKUP($B228,G2.PL1!$C$10:$AF$35,11,0)</f>
        <v>Chi nhánh 3- Công ty cổ phần dược phẩm Imexpharm tại Bình Dương</v>
      </c>
      <c r="M228" s="17" t="str">
        <f>VLOOKUP($B228,G2.PL1!$C$10:$AF$35,12,0)</f>
        <v>Việt Nam</v>
      </c>
      <c r="N228" s="17" t="str">
        <f>VLOOKUP($B228,G2.PL1!$C$10:$AF$35,13,0)</f>
        <v>Lọ</v>
      </c>
      <c r="O228" s="18">
        <v>80</v>
      </c>
      <c r="P228" s="18">
        <v>80</v>
      </c>
      <c r="Q228" s="18">
        <v>80</v>
      </c>
      <c r="R228" s="18">
        <v>80</v>
      </c>
      <c r="S228" s="18">
        <v>320</v>
      </c>
      <c r="T228" s="19">
        <f>VLOOKUP($B228,G2.PL1!$C$10:$AF$35,17,0)</f>
        <v>54900</v>
      </c>
      <c r="U228" s="18">
        <f t="shared" si="3"/>
        <v>17568000</v>
      </c>
      <c r="V228" s="19" t="str">
        <f>VLOOKUP($B228,G2.PL1!$C$10:$AF$35,30,0)</f>
        <v>Công ty Cổ phần Dược phẩm Nam Hà</v>
      </c>
      <c r="W228" s="17" t="s">
        <v>335</v>
      </c>
      <c r="X228" s="20" t="s">
        <v>171</v>
      </c>
      <c r="Y228" s="17" t="s">
        <v>336</v>
      </c>
      <c r="Z228" s="16"/>
      <c r="AA228" s="21" t="e">
        <f>VLOOKUP(W228,#REF!,2,0)</f>
        <v>#REF!</v>
      </c>
      <c r="AB228" s="16"/>
    </row>
    <row r="229" spans="1:28" ht="60">
      <c r="A229" s="38">
        <v>9</v>
      </c>
      <c r="B229" s="38" t="s">
        <v>70</v>
      </c>
      <c r="C229" s="17" t="str">
        <f>VLOOKUP(B229,G2.PL1!$C$10:$D$34,2,0)</f>
        <v xml:space="preserve">Cifga </v>
      </c>
      <c r="D229" s="17" t="str">
        <f>VLOOKUP($B229,G2.PL1!$C$10:$E$34,3,0)</f>
        <v>Ciprofloxacin (dưới dạng Ciprofloxacin hydroclorid)</v>
      </c>
      <c r="E229" s="17" t="str">
        <f>VLOOKUP($B229,G2.PL1!$C$10:$F$34,4,0)</f>
        <v>500mg</v>
      </c>
      <c r="F229" s="17" t="str">
        <f>VLOOKUP($B229,G2.PL1!$C$10:$AF$35,5,0)</f>
        <v>Uống</v>
      </c>
      <c r="G229" s="17" t="str">
        <f>VLOOKUP($B229,G2.PL1!$C$10:$AF$35,6,0)</f>
        <v>viên nén bao phim</v>
      </c>
      <c r="H229" s="17" t="str">
        <f>VLOOKUP($B229,G2.PL1!$C$10:$AF$35,7,0)</f>
        <v>hộp 2 vỉ x 10 viên</v>
      </c>
      <c r="I229" s="38" t="s">
        <v>13</v>
      </c>
      <c r="J229" s="17" t="str">
        <f>VLOOKUP($B229,G2.PL1!$C$10:$AF$35,9,0)</f>
        <v xml:space="preserve">36 tháng </v>
      </c>
      <c r="K229" s="17" t="str">
        <f>VLOOKUP($B229,G2.PL1!$C$10:$AF$35,10,0)</f>
        <v>VD-20549-14</v>
      </c>
      <c r="L229" s="17" t="str">
        <f>VLOOKUP($B229,G2.PL1!$C$10:$AF$35,11,0)</f>
        <v>Công ty Cổ phần Dược Hậu Giang - Chi nhánh nhà máy Dược phẩm DHG tại Hậu Giang</v>
      </c>
      <c r="M229" s="17" t="str">
        <f>VLOOKUP($B229,G2.PL1!$C$10:$AF$35,12,0)</f>
        <v>Việt Nam</v>
      </c>
      <c r="N229" s="17" t="str">
        <f>VLOOKUP($B229,G2.PL1!$C$10:$AF$35,13,0)</f>
        <v>Viên</v>
      </c>
      <c r="O229" s="39">
        <v>3000</v>
      </c>
      <c r="P229" s="39">
        <v>3000</v>
      </c>
      <c r="Q229" s="39">
        <v>3000</v>
      </c>
      <c r="R229" s="39">
        <v>3000</v>
      </c>
      <c r="S229" s="40">
        <v>12000</v>
      </c>
      <c r="T229" s="19">
        <f>VLOOKUP($B229,G2.PL1!$C$10:$AF$35,17,0)</f>
        <v>889</v>
      </c>
      <c r="U229" s="18">
        <f t="shared" si="3"/>
        <v>10668000</v>
      </c>
      <c r="V229" s="19" t="str">
        <f>VLOOKUP($B229,G2.PL1!$C$10:$AF$35,30,0)</f>
        <v>Công ty Cổ phần Dược Hậu Giang</v>
      </c>
      <c r="W229" s="17" t="s">
        <v>335</v>
      </c>
      <c r="X229" s="56" t="s">
        <v>171</v>
      </c>
      <c r="Y229" s="41" t="s">
        <v>336</v>
      </c>
      <c r="Z229" s="16"/>
      <c r="AA229" s="21" t="e">
        <f>VLOOKUP(W229,#REF!,2,0)</f>
        <v>#REF!</v>
      </c>
      <c r="AB229" s="16"/>
    </row>
    <row r="230" spans="1:28" s="14" customFormat="1" ht="60">
      <c r="A230" s="38">
        <v>12</v>
      </c>
      <c r="B230" s="38" t="s">
        <v>54</v>
      </c>
      <c r="C230" s="17" t="str">
        <f>VLOOKUP(B230,G2.PL1!$C$10:$D$34,2,0)</f>
        <v>Raciper 20mg</v>
      </c>
      <c r="D230" s="17" t="str">
        <f>VLOOKUP($B230,G2.PL1!$C$10:$E$34,3,0)</f>
        <v xml:space="preserve">Esomeprazole (dưới dạng Esomeprazole magnesium vô định hình) </v>
      </c>
      <c r="E230" s="17" t="str">
        <f>VLOOKUP($B230,G2.PL1!$C$10:$F$34,4,0)</f>
        <v>20mg</v>
      </c>
      <c r="F230" s="17" t="str">
        <f>VLOOKUP($B230,G2.PL1!$C$10:$AF$35,5,0)</f>
        <v>Uống</v>
      </c>
      <c r="G230" s="17" t="str">
        <f>VLOOKUP($B230,G2.PL1!$C$10:$AF$35,6,0)</f>
        <v>Viên nén bao phim kháng acid dạ dày</v>
      </c>
      <c r="H230" s="17" t="str">
        <f>VLOOKUP($B230,G2.PL1!$C$10:$AF$35,7,0)</f>
        <v>Hộp 2 vỉ x 7 viên; Hộp 4 vỉ x 7 viên</v>
      </c>
      <c r="I230" s="38" t="s">
        <v>13</v>
      </c>
      <c r="J230" s="17" t="str">
        <f>VLOOKUP($B230,G2.PL1!$C$10:$AF$35,9,0)</f>
        <v>24 tháng</v>
      </c>
      <c r="K230" s="17" t="str">
        <f>VLOOKUP($B230,G2.PL1!$C$10:$AF$35,10,0)</f>
        <v>VN-16032-12</v>
      </c>
      <c r="L230" s="17" t="str">
        <f>VLOOKUP($B230,G2.PL1!$C$10:$AF$35,11,0)</f>
        <v>Sun Pharmaceutical Industries Limited</v>
      </c>
      <c r="M230" s="17" t="str">
        <f>VLOOKUP($B230,G2.PL1!$C$10:$AF$35,12,0)</f>
        <v>Ấn Độ</v>
      </c>
      <c r="N230" s="17" t="str">
        <f>VLOOKUP($B230,G2.PL1!$C$10:$AF$35,13,0)</f>
        <v>Viên</v>
      </c>
      <c r="O230" s="39">
        <v>2000</v>
      </c>
      <c r="P230" s="39">
        <v>2000</v>
      </c>
      <c r="Q230" s="39">
        <v>2000</v>
      </c>
      <c r="R230" s="39">
        <v>2000</v>
      </c>
      <c r="S230" s="40">
        <v>8000</v>
      </c>
      <c r="T230" s="19">
        <f>VLOOKUP($B230,G2.PL1!$C$10:$AF$35,17,0)</f>
        <v>950</v>
      </c>
      <c r="U230" s="18">
        <f t="shared" si="3"/>
        <v>7600000</v>
      </c>
      <c r="V230" s="19" t="str">
        <f>VLOOKUP($B230,G2.PL1!$C$10:$AF$35,30,0)</f>
        <v>Công ty Cổ phần Dược phẩm Thiết bị Y tế Hà Nội</v>
      </c>
      <c r="W230" s="17" t="s">
        <v>335</v>
      </c>
      <c r="X230" s="56" t="s">
        <v>171</v>
      </c>
      <c r="Y230" s="41" t="s">
        <v>336</v>
      </c>
      <c r="Z230" s="43"/>
      <c r="AA230" s="24" t="e">
        <f>VLOOKUP(W230,#REF!,2,0)</f>
        <v>#REF!</v>
      </c>
      <c r="AB230" s="43"/>
    </row>
    <row r="231" spans="1:28" ht="60">
      <c r="A231" s="38">
        <v>13</v>
      </c>
      <c r="B231" s="38" t="s">
        <v>48</v>
      </c>
      <c r="C231" s="17" t="str">
        <f>VLOOKUP(B231,G2.PL1!$C$10:$D$34,2,0)</f>
        <v>Glumeform 500</v>
      </c>
      <c r="D231" s="17" t="str">
        <f>VLOOKUP($B231,G2.PL1!$C$10:$E$34,3,0)</f>
        <v xml:space="preserve">Metformin hydroclorid </v>
      </c>
      <c r="E231" s="17" t="str">
        <f>VLOOKUP($B231,G2.PL1!$C$10:$F$34,4,0)</f>
        <v>500mg</v>
      </c>
      <c r="F231" s="17" t="str">
        <f>VLOOKUP($B231,G2.PL1!$C$10:$AF$35,5,0)</f>
        <v>Uống</v>
      </c>
      <c r="G231" s="17" t="str">
        <f>VLOOKUP($B231,G2.PL1!$C$10:$AF$35,6,0)</f>
        <v>viên nén bao phim</v>
      </c>
      <c r="H231" s="17" t="str">
        <f>VLOOKUP($B231,G2.PL1!$C$10:$AF$35,7,0)</f>
        <v>hộp 10 vỉ x 10 viên</v>
      </c>
      <c r="I231" s="38" t="s">
        <v>13</v>
      </c>
      <c r="J231" s="17" t="str">
        <f>VLOOKUP($B231,G2.PL1!$C$10:$AF$35,9,0)</f>
        <v xml:space="preserve">36 tháng </v>
      </c>
      <c r="K231" s="17" t="str">
        <f>VLOOKUP($B231,G2.PL1!$C$10:$AF$35,10,0)</f>
        <v>VD-21779-14</v>
      </c>
      <c r="L231" s="17" t="str">
        <f>VLOOKUP($B231,G2.PL1!$C$10:$AF$35,11,0)</f>
        <v>Công ty Cổ phần Dược Hậu Giang - Chi nhánh nhà máy Dược phẩm DHG tại Hậu Giang</v>
      </c>
      <c r="M231" s="17" t="str">
        <f>VLOOKUP($B231,G2.PL1!$C$10:$AF$35,12,0)</f>
        <v>Việt Nam</v>
      </c>
      <c r="N231" s="17" t="str">
        <f>VLOOKUP($B231,G2.PL1!$C$10:$AF$35,13,0)</f>
        <v>Viên</v>
      </c>
      <c r="O231" s="39">
        <v>34250</v>
      </c>
      <c r="P231" s="39">
        <v>34250</v>
      </c>
      <c r="Q231" s="39">
        <v>34250</v>
      </c>
      <c r="R231" s="39">
        <v>34250</v>
      </c>
      <c r="S231" s="40">
        <v>137000</v>
      </c>
      <c r="T231" s="19">
        <f>VLOOKUP($B231,G2.PL1!$C$10:$AF$35,17,0)</f>
        <v>289</v>
      </c>
      <c r="U231" s="18">
        <f t="shared" si="3"/>
        <v>39593000</v>
      </c>
      <c r="V231" s="19" t="str">
        <f>VLOOKUP($B231,G2.PL1!$C$10:$AF$35,30,0)</f>
        <v>Công ty Cổ phần Dược Hậu Giang</v>
      </c>
      <c r="W231" s="17" t="s">
        <v>450</v>
      </c>
      <c r="X231" s="56" t="s">
        <v>171</v>
      </c>
      <c r="Y231" s="41" t="s">
        <v>451</v>
      </c>
      <c r="Z231" s="16"/>
      <c r="AA231" s="21" t="e">
        <f>VLOOKUP(W231,#REF!,2,0)</f>
        <v>#REF!</v>
      </c>
      <c r="AB231" s="16"/>
    </row>
    <row r="232" spans="1:28" ht="60">
      <c r="A232" s="38">
        <v>9</v>
      </c>
      <c r="B232" s="38" t="s">
        <v>70</v>
      </c>
      <c r="C232" s="17" t="str">
        <f>VLOOKUP(B232,G2.PL1!$C$10:$D$34,2,0)</f>
        <v xml:space="preserve">Cifga </v>
      </c>
      <c r="D232" s="17" t="str">
        <f>VLOOKUP($B232,G2.PL1!$C$10:$E$34,3,0)</f>
        <v>Ciprofloxacin (dưới dạng Ciprofloxacin hydroclorid)</v>
      </c>
      <c r="E232" s="17" t="str">
        <f>VLOOKUP($B232,G2.PL1!$C$10:$F$34,4,0)</f>
        <v>500mg</v>
      </c>
      <c r="F232" s="17" t="str">
        <f>VLOOKUP($B232,G2.PL1!$C$10:$AF$35,5,0)</f>
        <v>Uống</v>
      </c>
      <c r="G232" s="17" t="str">
        <f>VLOOKUP($B232,G2.PL1!$C$10:$AF$35,6,0)</f>
        <v>viên nén bao phim</v>
      </c>
      <c r="H232" s="17" t="str">
        <f>VLOOKUP($B232,G2.PL1!$C$10:$AF$35,7,0)</f>
        <v>hộp 2 vỉ x 10 viên</v>
      </c>
      <c r="I232" s="38" t="s">
        <v>13</v>
      </c>
      <c r="J232" s="17" t="str">
        <f>VLOOKUP($B232,G2.PL1!$C$10:$AF$35,9,0)</f>
        <v xml:space="preserve">36 tháng </v>
      </c>
      <c r="K232" s="17" t="str">
        <f>VLOOKUP($B232,G2.PL1!$C$10:$AF$35,10,0)</f>
        <v>VD-20549-14</v>
      </c>
      <c r="L232" s="17" t="str">
        <f>VLOOKUP($B232,G2.PL1!$C$10:$AF$35,11,0)</f>
        <v>Công ty Cổ phần Dược Hậu Giang - Chi nhánh nhà máy Dược phẩm DHG tại Hậu Giang</v>
      </c>
      <c r="M232" s="17" t="str">
        <f>VLOOKUP($B232,G2.PL1!$C$10:$AF$35,12,0)</f>
        <v>Việt Nam</v>
      </c>
      <c r="N232" s="17" t="str">
        <f>VLOOKUP($B232,G2.PL1!$C$10:$AF$35,13,0)</f>
        <v>Viên</v>
      </c>
      <c r="O232" s="39">
        <v>625</v>
      </c>
      <c r="P232" s="39">
        <v>625</v>
      </c>
      <c r="Q232" s="39">
        <v>625</v>
      </c>
      <c r="R232" s="39">
        <v>625</v>
      </c>
      <c r="S232" s="40">
        <v>2500</v>
      </c>
      <c r="T232" s="19">
        <f>VLOOKUP($B232,G2.PL1!$C$10:$AF$35,17,0)</f>
        <v>889</v>
      </c>
      <c r="U232" s="18">
        <f t="shared" si="3"/>
        <v>2222500</v>
      </c>
      <c r="V232" s="19" t="str">
        <f>VLOOKUP($B232,G2.PL1!$C$10:$AF$35,30,0)</f>
        <v>Công ty Cổ phần Dược Hậu Giang</v>
      </c>
      <c r="W232" s="17" t="s">
        <v>668</v>
      </c>
      <c r="X232" s="56" t="s">
        <v>171</v>
      </c>
      <c r="Y232" s="41" t="s">
        <v>669</v>
      </c>
      <c r="Z232" s="16"/>
      <c r="AA232" s="21" t="e">
        <f>VLOOKUP(W232,#REF!,2,0)</f>
        <v>#REF!</v>
      </c>
      <c r="AB232" s="16"/>
    </row>
    <row r="233" spans="1:28" ht="60">
      <c r="A233" s="38">
        <v>12</v>
      </c>
      <c r="B233" s="38" t="s">
        <v>54</v>
      </c>
      <c r="C233" s="17" t="str">
        <f>VLOOKUP(B233,G2.PL1!$C$10:$D$34,2,0)</f>
        <v>Raciper 20mg</v>
      </c>
      <c r="D233" s="17" t="str">
        <f>VLOOKUP($B233,G2.PL1!$C$10:$E$34,3,0)</f>
        <v xml:space="preserve">Esomeprazole (dưới dạng Esomeprazole magnesium vô định hình) </v>
      </c>
      <c r="E233" s="17" t="str">
        <f>VLOOKUP($B233,G2.PL1!$C$10:$F$34,4,0)</f>
        <v>20mg</v>
      </c>
      <c r="F233" s="17" t="str">
        <f>VLOOKUP($B233,G2.PL1!$C$10:$AF$35,5,0)</f>
        <v>Uống</v>
      </c>
      <c r="G233" s="17" t="str">
        <f>VLOOKUP($B233,G2.PL1!$C$10:$AF$35,6,0)</f>
        <v>Viên nén bao phim kháng acid dạ dày</v>
      </c>
      <c r="H233" s="17" t="str">
        <f>VLOOKUP($B233,G2.PL1!$C$10:$AF$35,7,0)</f>
        <v>Hộp 2 vỉ x 7 viên; Hộp 4 vỉ x 7 viên</v>
      </c>
      <c r="I233" s="38" t="s">
        <v>13</v>
      </c>
      <c r="J233" s="17" t="str">
        <f>VLOOKUP($B233,G2.PL1!$C$10:$AF$35,9,0)</f>
        <v>24 tháng</v>
      </c>
      <c r="K233" s="17" t="str">
        <f>VLOOKUP($B233,G2.PL1!$C$10:$AF$35,10,0)</f>
        <v>VN-16032-12</v>
      </c>
      <c r="L233" s="17" t="str">
        <f>VLOOKUP($B233,G2.PL1!$C$10:$AF$35,11,0)</f>
        <v>Sun Pharmaceutical Industries Limited</v>
      </c>
      <c r="M233" s="17" t="str">
        <f>VLOOKUP($B233,G2.PL1!$C$10:$AF$35,12,0)</f>
        <v>Ấn Độ</v>
      </c>
      <c r="N233" s="17" t="str">
        <f>VLOOKUP($B233,G2.PL1!$C$10:$AF$35,13,0)</f>
        <v>Viên</v>
      </c>
      <c r="O233" s="39">
        <v>1250</v>
      </c>
      <c r="P233" s="39">
        <v>1250</v>
      </c>
      <c r="Q233" s="39">
        <v>1250</v>
      </c>
      <c r="R233" s="39">
        <v>1250</v>
      </c>
      <c r="S233" s="40">
        <v>5000</v>
      </c>
      <c r="T233" s="19">
        <f>VLOOKUP($B233,G2.PL1!$C$10:$AF$35,17,0)</f>
        <v>950</v>
      </c>
      <c r="U233" s="18">
        <f t="shared" si="3"/>
        <v>4750000</v>
      </c>
      <c r="V233" s="19" t="str">
        <f>VLOOKUP($B233,G2.PL1!$C$10:$AF$35,30,0)</f>
        <v>Công ty Cổ phần Dược phẩm Thiết bị Y tế Hà Nội</v>
      </c>
      <c r="W233" s="17" t="s">
        <v>668</v>
      </c>
      <c r="X233" s="56" t="s">
        <v>171</v>
      </c>
      <c r="Y233" s="41" t="s">
        <v>669</v>
      </c>
      <c r="Z233" s="16"/>
      <c r="AA233" s="21" t="e">
        <f>VLOOKUP(W233,#REF!,2,0)</f>
        <v>#REF!</v>
      </c>
      <c r="AB233" s="16"/>
    </row>
    <row r="234" spans="1:28" ht="60">
      <c r="A234" s="38">
        <v>9</v>
      </c>
      <c r="B234" s="38" t="s">
        <v>70</v>
      </c>
      <c r="C234" s="17" t="str">
        <f>VLOOKUP(B234,G2.PL1!$C$10:$D$34,2,0)</f>
        <v xml:space="preserve">Cifga </v>
      </c>
      <c r="D234" s="17" t="str">
        <f>VLOOKUP($B234,G2.PL1!$C$10:$E$34,3,0)</f>
        <v>Ciprofloxacin (dưới dạng Ciprofloxacin hydroclorid)</v>
      </c>
      <c r="E234" s="17" t="str">
        <f>VLOOKUP($B234,G2.PL1!$C$10:$F$34,4,0)</f>
        <v>500mg</v>
      </c>
      <c r="F234" s="17" t="str">
        <f>VLOOKUP($B234,G2.PL1!$C$10:$AF$35,5,0)</f>
        <v>Uống</v>
      </c>
      <c r="G234" s="17" t="str">
        <f>VLOOKUP($B234,G2.PL1!$C$10:$AF$35,6,0)</f>
        <v>viên nén bao phim</v>
      </c>
      <c r="H234" s="17" t="str">
        <f>VLOOKUP($B234,G2.PL1!$C$10:$AF$35,7,0)</f>
        <v>hộp 2 vỉ x 10 viên</v>
      </c>
      <c r="I234" s="38" t="s">
        <v>13</v>
      </c>
      <c r="J234" s="17" t="str">
        <f>VLOOKUP($B234,G2.PL1!$C$10:$AF$35,9,0)</f>
        <v xml:space="preserve">36 tháng </v>
      </c>
      <c r="K234" s="17" t="str">
        <f>VLOOKUP($B234,G2.PL1!$C$10:$AF$35,10,0)</f>
        <v>VD-20549-14</v>
      </c>
      <c r="L234" s="17" t="str">
        <f>VLOOKUP($B234,G2.PL1!$C$10:$AF$35,11,0)</f>
        <v>Công ty Cổ phần Dược Hậu Giang - Chi nhánh nhà máy Dược phẩm DHG tại Hậu Giang</v>
      </c>
      <c r="M234" s="17" t="str">
        <f>VLOOKUP($B234,G2.PL1!$C$10:$AF$35,12,0)</f>
        <v>Việt Nam</v>
      </c>
      <c r="N234" s="17" t="str">
        <f>VLOOKUP($B234,G2.PL1!$C$10:$AF$35,13,0)</f>
        <v>Viên</v>
      </c>
      <c r="O234" s="39">
        <v>3750</v>
      </c>
      <c r="P234" s="39">
        <v>3750</v>
      </c>
      <c r="Q234" s="39">
        <v>3750</v>
      </c>
      <c r="R234" s="39">
        <v>3750</v>
      </c>
      <c r="S234" s="40">
        <v>15000</v>
      </c>
      <c r="T234" s="19">
        <f>VLOOKUP($B234,G2.PL1!$C$10:$AF$35,17,0)</f>
        <v>889</v>
      </c>
      <c r="U234" s="18">
        <f t="shared" si="3"/>
        <v>13335000</v>
      </c>
      <c r="V234" s="19" t="str">
        <f>VLOOKUP($B234,G2.PL1!$C$10:$AF$35,30,0)</f>
        <v>Công ty Cổ phần Dược Hậu Giang</v>
      </c>
      <c r="W234" s="17" t="s">
        <v>613</v>
      </c>
      <c r="X234" s="56" t="s">
        <v>171</v>
      </c>
      <c r="Y234" s="41" t="s">
        <v>614</v>
      </c>
      <c r="Z234" s="16"/>
      <c r="AA234" s="21" t="e">
        <f>VLOOKUP(W234,#REF!,2,0)</f>
        <v>#REF!</v>
      </c>
      <c r="AB234" s="16"/>
    </row>
    <row r="235" spans="1:28" ht="36">
      <c r="A235" s="38">
        <v>15</v>
      </c>
      <c r="B235" s="38" t="s">
        <v>39</v>
      </c>
      <c r="C235" s="17" t="str">
        <f>VLOOKUP(B235,G2.PL1!$C$10:$D$34,2,0)</f>
        <v>OCID</v>
      </c>
      <c r="D235" s="17" t="str">
        <f>VLOOKUP($B235,G2.PL1!$C$10:$E$34,3,0)</f>
        <v>Omeprazole (dạng hạt bao tan trong ruột)</v>
      </c>
      <c r="E235" s="17" t="str">
        <f>VLOOKUP($B235,G2.PL1!$C$10:$F$34,4,0)</f>
        <v>20mg</v>
      </c>
      <c r="F235" s="17" t="str">
        <f>VLOOKUP($B235,G2.PL1!$C$10:$AF$35,5,0)</f>
        <v>Uống</v>
      </c>
      <c r="G235" s="17" t="str">
        <f>VLOOKUP($B235,G2.PL1!$C$10:$AF$35,6,0)</f>
        <v>Viên nang cứng</v>
      </c>
      <c r="H235" s="17" t="str">
        <f>VLOOKUP($B235,G2.PL1!$C$10:$AF$35,7,0)</f>
        <v>Hộp 10 vỉ x 10 viên</v>
      </c>
      <c r="I235" s="38" t="s">
        <v>13</v>
      </c>
      <c r="J235" s="17" t="str">
        <f>VLOOKUP($B235,G2.PL1!$C$10:$AF$35,9,0)</f>
        <v>36 tháng</v>
      </c>
      <c r="K235" s="17" t="str">
        <f>VLOOKUP($B235,G2.PL1!$C$10:$AF$35,10,0)</f>
        <v>VN-10166-10</v>
      </c>
      <c r="L235" s="17" t="str">
        <f>VLOOKUP($B235,G2.PL1!$C$10:$AF$35,11,0)</f>
        <v>Cadila Healthcare Ltd.</v>
      </c>
      <c r="M235" s="17" t="str">
        <f>VLOOKUP($B235,G2.PL1!$C$10:$AF$35,12,0)</f>
        <v>Ấn Độ</v>
      </c>
      <c r="N235" s="17" t="str">
        <f>VLOOKUP($B235,G2.PL1!$C$10:$AF$35,13,0)</f>
        <v>Viên</v>
      </c>
      <c r="O235" s="39">
        <v>7500</v>
      </c>
      <c r="P235" s="39">
        <v>7500</v>
      </c>
      <c r="Q235" s="39">
        <v>7500</v>
      </c>
      <c r="R235" s="39">
        <v>7500</v>
      </c>
      <c r="S235" s="40">
        <v>30000</v>
      </c>
      <c r="T235" s="19">
        <f>VLOOKUP($B235,G2.PL1!$C$10:$AF$35,17,0)</f>
        <v>215</v>
      </c>
      <c r="U235" s="18">
        <f t="shared" si="3"/>
        <v>6450000</v>
      </c>
      <c r="V235" s="19" t="str">
        <f>VLOOKUP($B235,G2.PL1!$C$10:$AF$35,30,0)</f>
        <v>Công ty Cổ phần Dược phẩm Thiết bị Y tế Hà Nội</v>
      </c>
      <c r="W235" s="17" t="s">
        <v>613</v>
      </c>
      <c r="X235" s="56" t="s">
        <v>171</v>
      </c>
      <c r="Y235" s="41" t="s">
        <v>614</v>
      </c>
      <c r="Z235" s="16"/>
      <c r="AA235" s="21" t="e">
        <f>VLOOKUP(W235,#REF!,2,0)</f>
        <v>#REF!</v>
      </c>
      <c r="AB235" s="16"/>
    </row>
    <row r="236" spans="1:28" ht="60">
      <c r="A236" s="38">
        <v>9</v>
      </c>
      <c r="B236" s="38" t="s">
        <v>70</v>
      </c>
      <c r="C236" s="17" t="str">
        <f>VLOOKUP(B236,G2.PL1!$C$10:$D$34,2,0)</f>
        <v xml:space="preserve">Cifga </v>
      </c>
      <c r="D236" s="17" t="str">
        <f>VLOOKUP($B236,G2.PL1!$C$10:$E$34,3,0)</f>
        <v>Ciprofloxacin (dưới dạng Ciprofloxacin hydroclorid)</v>
      </c>
      <c r="E236" s="17" t="str">
        <f>VLOOKUP($B236,G2.PL1!$C$10:$F$34,4,0)</f>
        <v>500mg</v>
      </c>
      <c r="F236" s="17" t="str">
        <f>VLOOKUP($B236,G2.PL1!$C$10:$AF$35,5,0)</f>
        <v>Uống</v>
      </c>
      <c r="G236" s="17" t="str">
        <f>VLOOKUP($B236,G2.PL1!$C$10:$AF$35,6,0)</f>
        <v>viên nén bao phim</v>
      </c>
      <c r="H236" s="17" t="str">
        <f>VLOOKUP($B236,G2.PL1!$C$10:$AF$35,7,0)</f>
        <v>hộp 2 vỉ x 10 viên</v>
      </c>
      <c r="I236" s="38" t="s">
        <v>13</v>
      </c>
      <c r="J236" s="17" t="str">
        <f>VLOOKUP($B236,G2.PL1!$C$10:$AF$35,9,0)</f>
        <v xml:space="preserve">36 tháng </v>
      </c>
      <c r="K236" s="17" t="str">
        <f>VLOOKUP($B236,G2.PL1!$C$10:$AF$35,10,0)</f>
        <v>VD-20549-14</v>
      </c>
      <c r="L236" s="17" t="str">
        <f>VLOOKUP($B236,G2.PL1!$C$10:$AF$35,11,0)</f>
        <v>Công ty Cổ phần Dược Hậu Giang - Chi nhánh nhà máy Dược phẩm DHG tại Hậu Giang</v>
      </c>
      <c r="M236" s="17" t="str">
        <f>VLOOKUP($B236,G2.PL1!$C$10:$AF$35,12,0)</f>
        <v>Việt Nam</v>
      </c>
      <c r="N236" s="17" t="str">
        <f>VLOOKUP($B236,G2.PL1!$C$10:$AF$35,13,0)</f>
        <v>Viên</v>
      </c>
      <c r="O236" s="39">
        <v>3500</v>
      </c>
      <c r="P236" s="39">
        <v>3500</v>
      </c>
      <c r="Q236" s="39">
        <v>4000</v>
      </c>
      <c r="R236" s="39">
        <v>4000</v>
      </c>
      <c r="S236" s="40">
        <v>15000</v>
      </c>
      <c r="T236" s="19">
        <f>VLOOKUP($B236,G2.PL1!$C$10:$AF$35,17,0)</f>
        <v>889</v>
      </c>
      <c r="U236" s="18">
        <f t="shared" si="3"/>
        <v>13335000</v>
      </c>
      <c r="V236" s="19" t="str">
        <f>VLOOKUP($B236,G2.PL1!$C$10:$AF$35,30,0)</f>
        <v>Công ty Cổ phần Dược Hậu Giang</v>
      </c>
      <c r="W236" s="17" t="s">
        <v>615</v>
      </c>
      <c r="X236" s="56" t="s">
        <v>171</v>
      </c>
      <c r="Y236" s="41" t="s">
        <v>616</v>
      </c>
      <c r="Z236" s="16"/>
      <c r="AA236" s="21" t="e">
        <f>VLOOKUP(W236,#REF!,2,0)</f>
        <v>#REF!</v>
      </c>
      <c r="AB236" s="16"/>
    </row>
    <row r="237" spans="1:28" ht="60">
      <c r="A237" s="38">
        <v>13</v>
      </c>
      <c r="B237" s="38" t="s">
        <v>48</v>
      </c>
      <c r="C237" s="17" t="str">
        <f>VLOOKUP(B237,G2.PL1!$C$10:$D$34,2,0)</f>
        <v>Glumeform 500</v>
      </c>
      <c r="D237" s="17" t="str">
        <f>VLOOKUP($B237,G2.PL1!$C$10:$E$34,3,0)</f>
        <v xml:space="preserve">Metformin hydroclorid </v>
      </c>
      <c r="E237" s="17" t="str">
        <f>VLOOKUP($B237,G2.PL1!$C$10:$F$34,4,0)</f>
        <v>500mg</v>
      </c>
      <c r="F237" s="17" t="str">
        <f>VLOOKUP($B237,G2.PL1!$C$10:$AF$35,5,0)</f>
        <v>Uống</v>
      </c>
      <c r="G237" s="17" t="str">
        <f>VLOOKUP($B237,G2.PL1!$C$10:$AF$35,6,0)</f>
        <v>viên nén bao phim</v>
      </c>
      <c r="H237" s="17" t="str">
        <f>VLOOKUP($B237,G2.PL1!$C$10:$AF$35,7,0)</f>
        <v>hộp 10 vỉ x 10 viên</v>
      </c>
      <c r="I237" s="38" t="s">
        <v>13</v>
      </c>
      <c r="J237" s="17" t="str">
        <f>VLOOKUP($B237,G2.PL1!$C$10:$AF$35,9,0)</f>
        <v xml:space="preserve">36 tháng </v>
      </c>
      <c r="K237" s="17" t="str">
        <f>VLOOKUP($B237,G2.PL1!$C$10:$AF$35,10,0)</f>
        <v>VD-21779-14</v>
      </c>
      <c r="L237" s="17" t="str">
        <f>VLOOKUP($B237,G2.PL1!$C$10:$AF$35,11,0)</f>
        <v>Công ty Cổ phần Dược Hậu Giang - Chi nhánh nhà máy Dược phẩm DHG tại Hậu Giang</v>
      </c>
      <c r="M237" s="17" t="str">
        <f>VLOOKUP($B237,G2.PL1!$C$10:$AF$35,12,0)</f>
        <v>Việt Nam</v>
      </c>
      <c r="N237" s="17" t="str">
        <f>VLOOKUP($B237,G2.PL1!$C$10:$AF$35,13,0)</f>
        <v>Viên</v>
      </c>
      <c r="O237" s="39">
        <v>5000</v>
      </c>
      <c r="P237" s="39">
        <v>5000</v>
      </c>
      <c r="Q237" s="39">
        <v>5000</v>
      </c>
      <c r="R237" s="39">
        <v>5000</v>
      </c>
      <c r="S237" s="40">
        <v>20000</v>
      </c>
      <c r="T237" s="19">
        <f>VLOOKUP($B237,G2.PL1!$C$10:$AF$35,17,0)</f>
        <v>289</v>
      </c>
      <c r="U237" s="18">
        <f t="shared" si="3"/>
        <v>5780000</v>
      </c>
      <c r="V237" s="19" t="str">
        <f>VLOOKUP($B237,G2.PL1!$C$10:$AF$35,30,0)</f>
        <v>Công ty Cổ phần Dược Hậu Giang</v>
      </c>
      <c r="W237" s="17" t="s">
        <v>615</v>
      </c>
      <c r="X237" s="56" t="s">
        <v>171</v>
      </c>
      <c r="Y237" s="41" t="s">
        <v>616</v>
      </c>
      <c r="Z237" s="16"/>
      <c r="AA237" s="21" t="e">
        <f>VLOOKUP(W237,#REF!,2,0)</f>
        <v>#REF!</v>
      </c>
      <c r="AB237" s="16"/>
    </row>
    <row r="238" spans="1:28" ht="48">
      <c r="A238" s="38">
        <v>8</v>
      </c>
      <c r="B238" s="38" t="s">
        <v>75</v>
      </c>
      <c r="C238" s="17" t="str">
        <f>VLOOKUP(B238,G2.PL1!$C$10:$D$34,2,0)</f>
        <v>Zanimex 1,5g</v>
      </c>
      <c r="D238" s="17" t="str">
        <f>VLOOKUP($B238,G2.PL1!$C$10:$E$34,3,0)</f>
        <v>Cefuroxim (dưới dạng Cefuroxim natri)</v>
      </c>
      <c r="E238" s="17" t="str">
        <f>VLOOKUP($B238,G2.PL1!$C$10:$F$34,4,0)</f>
        <v>1,5g</v>
      </c>
      <c r="F238" s="17" t="str">
        <f>VLOOKUP($B238,G2.PL1!$C$10:$AF$35,5,0)</f>
        <v>Tiêm</v>
      </c>
      <c r="G238" s="17" t="str">
        <f>VLOOKUP($B238,G2.PL1!$C$10:$AF$35,6,0)</f>
        <v>Thuốc bột pha tiêm</v>
      </c>
      <c r="H238" s="17" t="str">
        <f>VLOOKUP($B238,G2.PL1!$C$10:$AF$35,7,0)</f>
        <v>Hộp 10 lọ</v>
      </c>
      <c r="I238" s="38" t="s">
        <v>13</v>
      </c>
      <c r="J238" s="17" t="str">
        <f>VLOOKUP($B238,G2.PL1!$C$10:$AF$35,9,0)</f>
        <v>24 tháng</v>
      </c>
      <c r="K238" s="17" t="str">
        <f>VLOOKUP($B238,G2.PL1!$C$10:$AF$35,10,0)</f>
        <v>VD-34181-20</v>
      </c>
      <c r="L238" s="17" t="str">
        <f>VLOOKUP($B238,G2.PL1!$C$10:$AF$35,11,0)</f>
        <v>Chi nhánh 3 - Công ty cổ phần dược phẩm Imexpharm tại Bình Dương</v>
      </c>
      <c r="M238" s="17" t="str">
        <f>VLOOKUP($B238,G2.PL1!$C$10:$AF$35,12,0)</f>
        <v>Việt Nam</v>
      </c>
      <c r="N238" s="17" t="str">
        <f>VLOOKUP($B238,G2.PL1!$C$10:$AF$35,13,0)</f>
        <v>Lọ</v>
      </c>
      <c r="O238" s="39">
        <v>250</v>
      </c>
      <c r="P238" s="39">
        <v>250</v>
      </c>
      <c r="Q238" s="39">
        <v>250</v>
      </c>
      <c r="R238" s="39">
        <v>250</v>
      </c>
      <c r="S238" s="40">
        <v>1000</v>
      </c>
      <c r="T238" s="19">
        <f>VLOOKUP($B238,G2.PL1!$C$10:$AF$35,17,0)</f>
        <v>21000</v>
      </c>
      <c r="U238" s="18">
        <f t="shared" si="3"/>
        <v>21000000</v>
      </c>
      <c r="V238" s="19" t="str">
        <f>VLOOKUP($B238,G2.PL1!$C$10:$AF$35,30,0)</f>
        <v xml:space="preserve">Công ty CP Dược phẩm Imexpharm </v>
      </c>
      <c r="W238" s="17" t="s">
        <v>617</v>
      </c>
      <c r="X238" s="56" t="s">
        <v>171</v>
      </c>
      <c r="Y238" s="41" t="s">
        <v>618</v>
      </c>
      <c r="Z238" s="16"/>
      <c r="AA238" s="21" t="e">
        <f>VLOOKUP(W238,#REF!,2,0)</f>
        <v>#REF!</v>
      </c>
      <c r="AB238" s="16"/>
    </row>
    <row r="239" spans="1:28" ht="60">
      <c r="A239" s="38">
        <v>12</v>
      </c>
      <c r="B239" s="38" t="s">
        <v>54</v>
      </c>
      <c r="C239" s="17" t="str">
        <f>VLOOKUP(B239,G2.PL1!$C$10:$D$34,2,0)</f>
        <v>Raciper 20mg</v>
      </c>
      <c r="D239" s="17" t="str">
        <f>VLOOKUP($B239,G2.PL1!$C$10:$E$34,3,0)</f>
        <v xml:space="preserve">Esomeprazole (dưới dạng Esomeprazole magnesium vô định hình) </v>
      </c>
      <c r="E239" s="17" t="str">
        <f>VLOOKUP($B239,G2.PL1!$C$10:$F$34,4,0)</f>
        <v>20mg</v>
      </c>
      <c r="F239" s="17" t="str">
        <f>VLOOKUP($B239,G2.PL1!$C$10:$AF$35,5,0)</f>
        <v>Uống</v>
      </c>
      <c r="G239" s="17" t="str">
        <f>VLOOKUP($B239,G2.PL1!$C$10:$AF$35,6,0)</f>
        <v>Viên nén bao phim kháng acid dạ dày</v>
      </c>
      <c r="H239" s="17" t="str">
        <f>VLOOKUP($B239,G2.PL1!$C$10:$AF$35,7,0)</f>
        <v>Hộp 2 vỉ x 7 viên; Hộp 4 vỉ x 7 viên</v>
      </c>
      <c r="I239" s="38" t="s">
        <v>13</v>
      </c>
      <c r="J239" s="17" t="str">
        <f>VLOOKUP($B239,G2.PL1!$C$10:$AF$35,9,0)</f>
        <v>24 tháng</v>
      </c>
      <c r="K239" s="17" t="str">
        <f>VLOOKUP($B239,G2.PL1!$C$10:$AF$35,10,0)</f>
        <v>VN-16032-12</v>
      </c>
      <c r="L239" s="17" t="str">
        <f>VLOOKUP($B239,G2.PL1!$C$10:$AF$35,11,0)</f>
        <v>Sun Pharmaceutical Industries Limited</v>
      </c>
      <c r="M239" s="17" t="str">
        <f>VLOOKUP($B239,G2.PL1!$C$10:$AF$35,12,0)</f>
        <v>Ấn Độ</v>
      </c>
      <c r="N239" s="17" t="str">
        <f>VLOOKUP($B239,G2.PL1!$C$10:$AF$35,13,0)</f>
        <v>Viên</v>
      </c>
      <c r="O239" s="39">
        <v>15000</v>
      </c>
      <c r="P239" s="39">
        <v>15000</v>
      </c>
      <c r="Q239" s="39">
        <v>15000</v>
      </c>
      <c r="R239" s="39">
        <v>15000</v>
      </c>
      <c r="S239" s="40">
        <v>60000</v>
      </c>
      <c r="T239" s="19">
        <f>VLOOKUP($B239,G2.PL1!$C$10:$AF$35,17,0)</f>
        <v>950</v>
      </c>
      <c r="U239" s="18">
        <f t="shared" si="3"/>
        <v>57000000</v>
      </c>
      <c r="V239" s="19" t="str">
        <f>VLOOKUP($B239,G2.PL1!$C$10:$AF$35,30,0)</f>
        <v>Công ty Cổ phần Dược phẩm Thiết bị Y tế Hà Nội</v>
      </c>
      <c r="W239" s="17" t="s">
        <v>617</v>
      </c>
      <c r="X239" s="56" t="s">
        <v>171</v>
      </c>
      <c r="Y239" s="41" t="s">
        <v>618</v>
      </c>
      <c r="Z239" s="16"/>
      <c r="AA239" s="21" t="e">
        <f>VLOOKUP(W239,#REF!,2,0)</f>
        <v>#REF!</v>
      </c>
      <c r="AB239" s="16"/>
    </row>
    <row r="240" spans="1:28" ht="60">
      <c r="A240" s="38">
        <v>13</v>
      </c>
      <c r="B240" s="38" t="s">
        <v>48</v>
      </c>
      <c r="C240" s="17" t="str">
        <f>VLOOKUP(B240,G2.PL1!$C$10:$D$34,2,0)</f>
        <v>Glumeform 500</v>
      </c>
      <c r="D240" s="17" t="str">
        <f>VLOOKUP($B240,G2.PL1!$C$10:$E$34,3,0)</f>
        <v xml:space="preserve">Metformin hydroclorid </v>
      </c>
      <c r="E240" s="17" t="str">
        <f>VLOOKUP($B240,G2.PL1!$C$10:$F$34,4,0)</f>
        <v>500mg</v>
      </c>
      <c r="F240" s="17" t="str">
        <f>VLOOKUP($B240,G2.PL1!$C$10:$AF$35,5,0)</f>
        <v>Uống</v>
      </c>
      <c r="G240" s="17" t="str">
        <f>VLOOKUP($B240,G2.PL1!$C$10:$AF$35,6,0)</f>
        <v>viên nén bao phim</v>
      </c>
      <c r="H240" s="17" t="str">
        <f>VLOOKUP($B240,G2.PL1!$C$10:$AF$35,7,0)</f>
        <v>hộp 10 vỉ x 10 viên</v>
      </c>
      <c r="I240" s="38" t="s">
        <v>13</v>
      </c>
      <c r="J240" s="17" t="str">
        <f>VLOOKUP($B240,G2.PL1!$C$10:$AF$35,9,0)</f>
        <v xml:space="preserve">36 tháng </v>
      </c>
      <c r="K240" s="17" t="str">
        <f>VLOOKUP($B240,G2.PL1!$C$10:$AF$35,10,0)</f>
        <v>VD-21779-14</v>
      </c>
      <c r="L240" s="17" t="str">
        <f>VLOOKUP($B240,G2.PL1!$C$10:$AF$35,11,0)</f>
        <v>Công ty Cổ phần Dược Hậu Giang - Chi nhánh nhà máy Dược phẩm DHG tại Hậu Giang</v>
      </c>
      <c r="M240" s="17" t="str">
        <f>VLOOKUP($B240,G2.PL1!$C$10:$AF$35,12,0)</f>
        <v>Việt Nam</v>
      </c>
      <c r="N240" s="17" t="str">
        <f>VLOOKUP($B240,G2.PL1!$C$10:$AF$35,13,0)</f>
        <v>Viên</v>
      </c>
      <c r="O240" s="39">
        <v>46250</v>
      </c>
      <c r="P240" s="39">
        <v>46250</v>
      </c>
      <c r="Q240" s="39">
        <v>46250</v>
      </c>
      <c r="R240" s="39">
        <v>46250</v>
      </c>
      <c r="S240" s="40">
        <v>185000</v>
      </c>
      <c r="T240" s="19">
        <f>VLOOKUP($B240,G2.PL1!$C$10:$AF$35,17,0)</f>
        <v>289</v>
      </c>
      <c r="U240" s="18">
        <f t="shared" si="3"/>
        <v>53465000</v>
      </c>
      <c r="V240" s="19" t="str">
        <f>VLOOKUP($B240,G2.PL1!$C$10:$AF$35,30,0)</f>
        <v>Công ty Cổ phần Dược Hậu Giang</v>
      </c>
      <c r="W240" s="17" t="s">
        <v>617</v>
      </c>
      <c r="X240" s="56" t="s">
        <v>171</v>
      </c>
      <c r="Y240" s="41" t="s">
        <v>618</v>
      </c>
      <c r="Z240" s="16"/>
      <c r="AA240" s="21" t="e">
        <f>VLOOKUP(W240,#REF!,2,0)</f>
        <v>#REF!</v>
      </c>
      <c r="AB240" s="16"/>
    </row>
    <row r="241" spans="1:28" ht="36">
      <c r="A241" s="38">
        <v>14</v>
      </c>
      <c r="B241" s="38" t="s">
        <v>40</v>
      </c>
      <c r="C241" s="17" t="str">
        <f>VLOOKUP(B241,G2.PL1!$C$10:$D$34,2,0)</f>
        <v>OCID</v>
      </c>
      <c r="D241" s="17" t="str">
        <f>VLOOKUP($B241,G2.PL1!$C$10:$E$34,3,0)</f>
        <v>Omeprazole (dạng hạt bao tan trong ruột)</v>
      </c>
      <c r="E241" s="17" t="str">
        <f>VLOOKUP($B241,G2.PL1!$C$10:$F$34,4,0)</f>
        <v>20mg</v>
      </c>
      <c r="F241" s="17" t="str">
        <f>VLOOKUP($B241,G2.PL1!$C$10:$AF$35,5,0)</f>
        <v>Uống</v>
      </c>
      <c r="G241" s="17" t="str">
        <f>VLOOKUP($B241,G2.PL1!$C$10:$AF$35,6,0)</f>
        <v>Viên nang cứng</v>
      </c>
      <c r="H241" s="17" t="str">
        <f>VLOOKUP($B241,G2.PL1!$C$10:$AF$35,7,0)</f>
        <v>Hộp 10 vỉ x 10 viên</v>
      </c>
      <c r="I241" s="38" t="s">
        <v>13</v>
      </c>
      <c r="J241" s="17" t="str">
        <f>VLOOKUP($B241,G2.PL1!$C$10:$AF$35,9,0)</f>
        <v>36 tháng</v>
      </c>
      <c r="K241" s="17" t="str">
        <f>VLOOKUP($B241,G2.PL1!$C$10:$AF$35,10,0)</f>
        <v>VN-10166-10</v>
      </c>
      <c r="L241" s="17" t="str">
        <f>VLOOKUP($B241,G2.PL1!$C$10:$AF$35,11,0)</f>
        <v>Cadila Healthcare Ltd.</v>
      </c>
      <c r="M241" s="17" t="str">
        <f>VLOOKUP($B241,G2.PL1!$C$10:$AF$35,12,0)</f>
        <v>Ấn Độ</v>
      </c>
      <c r="N241" s="17" t="str">
        <f>VLOOKUP($B241,G2.PL1!$C$10:$AF$35,13,0)</f>
        <v>Viên</v>
      </c>
      <c r="O241" s="39">
        <v>10000</v>
      </c>
      <c r="P241" s="39">
        <v>10000</v>
      </c>
      <c r="Q241" s="39">
        <v>10000</v>
      </c>
      <c r="R241" s="39">
        <v>10000</v>
      </c>
      <c r="S241" s="40">
        <v>40000</v>
      </c>
      <c r="T241" s="19">
        <f>VLOOKUP($B241,G2.PL1!$C$10:$AF$35,17,0)</f>
        <v>215</v>
      </c>
      <c r="U241" s="18">
        <f t="shared" si="3"/>
        <v>8600000</v>
      </c>
      <c r="V241" s="19" t="str">
        <f>VLOOKUP($B241,G2.PL1!$C$10:$AF$35,30,0)</f>
        <v>Công ty Cổ phần Dược phẩm Thiết bị Y tế Hà Nội</v>
      </c>
      <c r="W241" s="17" t="s">
        <v>617</v>
      </c>
      <c r="X241" s="56" t="s">
        <v>171</v>
      </c>
      <c r="Y241" s="41" t="s">
        <v>618</v>
      </c>
      <c r="Z241" s="16"/>
      <c r="AA241" s="21" t="e">
        <f>VLOOKUP(W241,#REF!,2,0)</f>
        <v>#REF!</v>
      </c>
      <c r="AB241" s="16"/>
    </row>
    <row r="242" spans="1:28" ht="60">
      <c r="A242" s="38">
        <v>13</v>
      </c>
      <c r="B242" s="38" t="s">
        <v>48</v>
      </c>
      <c r="C242" s="17" t="str">
        <f>VLOOKUP(B242,G2.PL1!$C$10:$D$34,2,0)</f>
        <v>Glumeform 500</v>
      </c>
      <c r="D242" s="17" t="str">
        <f>VLOOKUP($B242,G2.PL1!$C$10:$E$34,3,0)</f>
        <v xml:space="preserve">Metformin hydroclorid </v>
      </c>
      <c r="E242" s="17" t="str">
        <f>VLOOKUP($B242,G2.PL1!$C$10:$F$34,4,0)</f>
        <v>500mg</v>
      </c>
      <c r="F242" s="17" t="str">
        <f>VLOOKUP($B242,G2.PL1!$C$10:$AF$35,5,0)</f>
        <v>Uống</v>
      </c>
      <c r="G242" s="17" t="str">
        <f>VLOOKUP($B242,G2.PL1!$C$10:$AF$35,6,0)</f>
        <v>viên nén bao phim</v>
      </c>
      <c r="H242" s="17" t="str">
        <f>VLOOKUP($B242,G2.PL1!$C$10:$AF$35,7,0)</f>
        <v>hộp 10 vỉ x 10 viên</v>
      </c>
      <c r="I242" s="38" t="s">
        <v>13</v>
      </c>
      <c r="J242" s="17" t="str">
        <f>VLOOKUP($B242,G2.PL1!$C$10:$AF$35,9,0)</f>
        <v xml:space="preserve">36 tháng </v>
      </c>
      <c r="K242" s="17" t="str">
        <f>VLOOKUP($B242,G2.PL1!$C$10:$AF$35,10,0)</f>
        <v>VD-21779-14</v>
      </c>
      <c r="L242" s="17" t="str">
        <f>VLOOKUP($B242,G2.PL1!$C$10:$AF$35,11,0)</f>
        <v>Công ty Cổ phần Dược Hậu Giang - Chi nhánh nhà máy Dược phẩm DHG tại Hậu Giang</v>
      </c>
      <c r="M242" s="17" t="str">
        <f>VLOOKUP($B242,G2.PL1!$C$10:$AF$35,12,0)</f>
        <v>Việt Nam</v>
      </c>
      <c r="N242" s="17" t="str">
        <f>VLOOKUP($B242,G2.PL1!$C$10:$AF$35,13,0)</f>
        <v>Viên</v>
      </c>
      <c r="O242" s="39">
        <v>2500</v>
      </c>
      <c r="P242" s="39">
        <v>2500</v>
      </c>
      <c r="Q242" s="39">
        <v>2500</v>
      </c>
      <c r="R242" s="39">
        <v>2500</v>
      </c>
      <c r="S242" s="40">
        <v>10000</v>
      </c>
      <c r="T242" s="19">
        <f>VLOOKUP($B242,G2.PL1!$C$10:$AF$35,17,0)</f>
        <v>289</v>
      </c>
      <c r="U242" s="18">
        <f t="shared" si="3"/>
        <v>2890000</v>
      </c>
      <c r="V242" s="19" t="str">
        <f>VLOOKUP($B242,G2.PL1!$C$10:$AF$35,30,0)</f>
        <v>Công ty Cổ phần Dược Hậu Giang</v>
      </c>
      <c r="W242" s="17" t="s">
        <v>442</v>
      </c>
      <c r="X242" s="56" t="s">
        <v>171</v>
      </c>
      <c r="Y242" s="41" t="s">
        <v>443</v>
      </c>
      <c r="Z242" s="16"/>
      <c r="AA242" s="21" t="e">
        <f>VLOOKUP(W242,#REF!,2,0)</f>
        <v>#REF!</v>
      </c>
      <c r="AB242" s="16"/>
    </row>
    <row r="243" spans="1:28" ht="36">
      <c r="A243" s="17">
        <v>1</v>
      </c>
      <c r="B243" s="17" t="s">
        <v>6</v>
      </c>
      <c r="C243" s="17" t="str">
        <f>VLOOKUP(B243,G2.PL1!$C$10:$D$34,2,0)</f>
        <v>Cefoxitine Gerda 1G</v>
      </c>
      <c r="D243" s="17" t="str">
        <f>VLOOKUP($B243,G2.PL1!$C$10:$E$34,3,0)</f>
        <v>Cefoxitin  (dưới dạng Cefoxitin natri)</v>
      </c>
      <c r="E243" s="17" t="str">
        <f>VLOOKUP($B243,G2.PL1!$C$10:$F$34,4,0)</f>
        <v>1g</v>
      </c>
      <c r="F243" s="17" t="str">
        <f>VLOOKUP($B243,G2.PL1!$C$10:$AF$35,5,0)</f>
        <v>Tiêm</v>
      </c>
      <c r="G243" s="17" t="str">
        <f>VLOOKUP($B243,G2.PL1!$C$10:$AF$35,6,0)</f>
        <v>Bột pha dung dịch tiêm</v>
      </c>
      <c r="H243" s="17" t="str">
        <f>VLOOKUP($B243,G2.PL1!$C$10:$AF$35,7,0)</f>
        <v>Hộp 10 lọ</v>
      </c>
      <c r="I243" s="17" t="s">
        <v>3</v>
      </c>
      <c r="J243" s="17" t="str">
        <f>VLOOKUP($B243,G2.PL1!$C$10:$AF$35,9,0)</f>
        <v>24 tháng</v>
      </c>
      <c r="K243" s="17" t="str">
        <f>VLOOKUP($B243,G2.PL1!$C$10:$AF$35,10,0)</f>
        <v>VN-20445-17</v>
      </c>
      <c r="L243" s="17" t="str">
        <f>VLOOKUP($B243,G2.PL1!$C$10:$AF$35,11,0)</f>
        <v>LDP Laboratorios
 Torlan SA</v>
      </c>
      <c r="M243" s="17" t="str">
        <f>VLOOKUP($B243,G2.PL1!$C$10:$AF$35,12,0)</f>
        <v>Tây Ban Nha</v>
      </c>
      <c r="N243" s="17" t="str">
        <f>VLOOKUP($B243,G2.PL1!$C$10:$AF$35,13,0)</f>
        <v>Lọ</v>
      </c>
      <c r="O243" s="18">
        <v>7200</v>
      </c>
      <c r="P243" s="18">
        <v>7200</v>
      </c>
      <c r="Q243" s="18">
        <v>7200</v>
      </c>
      <c r="R243" s="18">
        <v>7200</v>
      </c>
      <c r="S243" s="18">
        <v>28800</v>
      </c>
      <c r="T243" s="19">
        <f>VLOOKUP($B243,G2.PL1!$C$10:$AF$35,17,0)</f>
        <v>123000</v>
      </c>
      <c r="U243" s="18">
        <f t="shared" si="3"/>
        <v>3542400000</v>
      </c>
      <c r="V243" s="19" t="str">
        <f>VLOOKUP($B243,G2.PL1!$C$10:$AF$35,30,0)</f>
        <v>Công ty Trách nhiệm hữu hạn Dược Phẩm Tự Đức</v>
      </c>
      <c r="W243" s="17" t="s">
        <v>179</v>
      </c>
      <c r="X243" s="20" t="s">
        <v>171</v>
      </c>
      <c r="Y243" s="17" t="s">
        <v>180</v>
      </c>
      <c r="Z243" s="16"/>
      <c r="AA243" s="21" t="e">
        <f>VLOOKUP(W243,#REF!,2,0)</f>
        <v>#REF!</v>
      </c>
      <c r="AB243" s="16"/>
    </row>
    <row r="244" spans="1:28" ht="60">
      <c r="A244" s="38">
        <v>9</v>
      </c>
      <c r="B244" s="38" t="s">
        <v>70</v>
      </c>
      <c r="C244" s="17" t="str">
        <f>VLOOKUP(B244,G2.PL1!$C$10:$D$34,2,0)</f>
        <v xml:space="preserve">Cifga </v>
      </c>
      <c r="D244" s="17" t="str">
        <f>VLOOKUP($B244,G2.PL1!$C$10:$E$34,3,0)</f>
        <v>Ciprofloxacin (dưới dạng Ciprofloxacin hydroclorid)</v>
      </c>
      <c r="E244" s="17" t="str">
        <f>VLOOKUP($B244,G2.PL1!$C$10:$F$34,4,0)</f>
        <v>500mg</v>
      </c>
      <c r="F244" s="17" t="str">
        <f>VLOOKUP($B244,G2.PL1!$C$10:$AF$35,5,0)</f>
        <v>Uống</v>
      </c>
      <c r="G244" s="17" t="str">
        <f>VLOOKUP($B244,G2.PL1!$C$10:$AF$35,6,0)</f>
        <v>viên nén bao phim</v>
      </c>
      <c r="H244" s="17" t="str">
        <f>VLOOKUP($B244,G2.PL1!$C$10:$AF$35,7,0)</f>
        <v>hộp 2 vỉ x 10 viên</v>
      </c>
      <c r="I244" s="38" t="s">
        <v>13</v>
      </c>
      <c r="J244" s="17" t="str">
        <f>VLOOKUP($B244,G2.PL1!$C$10:$AF$35,9,0)</f>
        <v xml:space="preserve">36 tháng </v>
      </c>
      <c r="K244" s="17" t="str">
        <f>VLOOKUP($B244,G2.PL1!$C$10:$AF$35,10,0)</f>
        <v>VD-20549-14</v>
      </c>
      <c r="L244" s="17" t="str">
        <f>VLOOKUP($B244,G2.PL1!$C$10:$AF$35,11,0)</f>
        <v>Công ty Cổ phần Dược Hậu Giang - Chi nhánh nhà máy Dược phẩm DHG tại Hậu Giang</v>
      </c>
      <c r="M244" s="17" t="str">
        <f>VLOOKUP($B244,G2.PL1!$C$10:$AF$35,12,0)</f>
        <v>Việt Nam</v>
      </c>
      <c r="N244" s="17" t="str">
        <f>VLOOKUP($B244,G2.PL1!$C$10:$AF$35,13,0)</f>
        <v>Viên</v>
      </c>
      <c r="O244" s="39">
        <v>4500</v>
      </c>
      <c r="P244" s="39">
        <v>4500</v>
      </c>
      <c r="Q244" s="39">
        <v>4500</v>
      </c>
      <c r="R244" s="39">
        <v>4500</v>
      </c>
      <c r="S244" s="40">
        <v>18000</v>
      </c>
      <c r="T244" s="19">
        <f>VLOOKUP($B244,G2.PL1!$C$10:$AF$35,17,0)</f>
        <v>889</v>
      </c>
      <c r="U244" s="18">
        <f t="shared" si="3"/>
        <v>16002000</v>
      </c>
      <c r="V244" s="19" t="str">
        <f>VLOOKUP($B244,G2.PL1!$C$10:$AF$35,30,0)</f>
        <v>Công ty Cổ phần Dược Hậu Giang</v>
      </c>
      <c r="W244" s="17" t="s">
        <v>179</v>
      </c>
      <c r="X244" s="56" t="s">
        <v>171</v>
      </c>
      <c r="Y244" s="41" t="s">
        <v>180</v>
      </c>
      <c r="Z244" s="16"/>
      <c r="AA244" s="21" t="e">
        <f>VLOOKUP(W244,#REF!,2,0)</f>
        <v>#REF!</v>
      </c>
      <c r="AB244" s="16"/>
    </row>
    <row r="245" spans="1:28" ht="60">
      <c r="A245" s="38">
        <v>13</v>
      </c>
      <c r="B245" s="38" t="s">
        <v>48</v>
      </c>
      <c r="C245" s="17" t="str">
        <f>VLOOKUP(B245,G2.PL1!$C$10:$D$34,2,0)</f>
        <v>Glumeform 500</v>
      </c>
      <c r="D245" s="17" t="str">
        <f>VLOOKUP($B245,G2.PL1!$C$10:$E$34,3,0)</f>
        <v xml:space="preserve">Metformin hydroclorid </v>
      </c>
      <c r="E245" s="17" t="str">
        <f>VLOOKUP($B245,G2.PL1!$C$10:$F$34,4,0)</f>
        <v>500mg</v>
      </c>
      <c r="F245" s="17" t="str">
        <f>VLOOKUP($B245,G2.PL1!$C$10:$AF$35,5,0)</f>
        <v>Uống</v>
      </c>
      <c r="G245" s="17" t="str">
        <f>VLOOKUP($B245,G2.PL1!$C$10:$AF$35,6,0)</f>
        <v>viên nén bao phim</v>
      </c>
      <c r="H245" s="17" t="str">
        <f>VLOOKUP($B245,G2.PL1!$C$10:$AF$35,7,0)</f>
        <v>hộp 10 vỉ x 10 viên</v>
      </c>
      <c r="I245" s="38" t="s">
        <v>13</v>
      </c>
      <c r="J245" s="17" t="str">
        <f>VLOOKUP($B245,G2.PL1!$C$10:$AF$35,9,0)</f>
        <v xml:space="preserve">36 tháng </v>
      </c>
      <c r="K245" s="17" t="str">
        <f>VLOOKUP($B245,G2.PL1!$C$10:$AF$35,10,0)</f>
        <v>VD-21779-14</v>
      </c>
      <c r="L245" s="17" t="str">
        <f>VLOOKUP($B245,G2.PL1!$C$10:$AF$35,11,0)</f>
        <v>Công ty Cổ phần Dược Hậu Giang - Chi nhánh nhà máy Dược phẩm DHG tại Hậu Giang</v>
      </c>
      <c r="M245" s="17" t="str">
        <f>VLOOKUP($B245,G2.PL1!$C$10:$AF$35,12,0)</f>
        <v>Việt Nam</v>
      </c>
      <c r="N245" s="17" t="str">
        <f>VLOOKUP($B245,G2.PL1!$C$10:$AF$35,13,0)</f>
        <v>Viên</v>
      </c>
      <c r="O245" s="39">
        <v>15000</v>
      </c>
      <c r="P245" s="39">
        <v>15000</v>
      </c>
      <c r="Q245" s="39">
        <v>15000</v>
      </c>
      <c r="R245" s="39">
        <v>15000</v>
      </c>
      <c r="S245" s="40">
        <v>60000</v>
      </c>
      <c r="T245" s="19">
        <f>VLOOKUP($B245,G2.PL1!$C$10:$AF$35,17,0)</f>
        <v>289</v>
      </c>
      <c r="U245" s="18">
        <f t="shared" si="3"/>
        <v>17340000</v>
      </c>
      <c r="V245" s="19" t="str">
        <f>VLOOKUP($B245,G2.PL1!$C$10:$AF$35,30,0)</f>
        <v>Công ty Cổ phần Dược Hậu Giang</v>
      </c>
      <c r="W245" s="17" t="s">
        <v>179</v>
      </c>
      <c r="X245" s="56" t="s">
        <v>171</v>
      </c>
      <c r="Y245" s="41" t="s">
        <v>180</v>
      </c>
      <c r="Z245" s="16"/>
      <c r="AA245" s="21" t="e">
        <f>VLOOKUP(W245,#REF!,2,0)</f>
        <v>#REF!</v>
      </c>
      <c r="AB245" s="16"/>
    </row>
    <row r="246" spans="1:28" ht="60">
      <c r="A246" s="38">
        <v>9</v>
      </c>
      <c r="B246" s="38" t="s">
        <v>70</v>
      </c>
      <c r="C246" s="17" t="str">
        <f>VLOOKUP(B246,G2.PL1!$C$10:$D$34,2,0)</f>
        <v xml:space="preserve">Cifga </v>
      </c>
      <c r="D246" s="17" t="str">
        <f>VLOOKUP($B246,G2.PL1!$C$10:$E$34,3,0)</f>
        <v>Ciprofloxacin (dưới dạng Ciprofloxacin hydroclorid)</v>
      </c>
      <c r="E246" s="17" t="str">
        <f>VLOOKUP($B246,G2.PL1!$C$10:$F$34,4,0)</f>
        <v>500mg</v>
      </c>
      <c r="F246" s="17" t="str">
        <f>VLOOKUP($B246,G2.PL1!$C$10:$AF$35,5,0)</f>
        <v>Uống</v>
      </c>
      <c r="G246" s="17" t="str">
        <f>VLOOKUP($B246,G2.PL1!$C$10:$AF$35,6,0)</f>
        <v>viên nén bao phim</v>
      </c>
      <c r="H246" s="17" t="str">
        <f>VLOOKUP($B246,G2.PL1!$C$10:$AF$35,7,0)</f>
        <v>hộp 2 vỉ x 10 viên</v>
      </c>
      <c r="I246" s="38" t="s">
        <v>13</v>
      </c>
      <c r="J246" s="17" t="str">
        <f>VLOOKUP($B246,G2.PL1!$C$10:$AF$35,9,0)</f>
        <v xml:space="preserve">36 tháng </v>
      </c>
      <c r="K246" s="17" t="str">
        <f>VLOOKUP($B246,G2.PL1!$C$10:$AF$35,10,0)</f>
        <v>VD-20549-14</v>
      </c>
      <c r="L246" s="17" t="str">
        <f>VLOOKUP($B246,G2.PL1!$C$10:$AF$35,11,0)</f>
        <v>Công ty Cổ phần Dược Hậu Giang - Chi nhánh nhà máy Dược phẩm DHG tại Hậu Giang</v>
      </c>
      <c r="M246" s="17" t="str">
        <f>VLOOKUP($B246,G2.PL1!$C$10:$AF$35,12,0)</f>
        <v>Việt Nam</v>
      </c>
      <c r="N246" s="17" t="str">
        <f>VLOOKUP($B246,G2.PL1!$C$10:$AF$35,13,0)</f>
        <v>Viên</v>
      </c>
      <c r="O246" s="39">
        <v>2500</v>
      </c>
      <c r="P246" s="39">
        <v>2500</v>
      </c>
      <c r="Q246" s="39">
        <v>2500</v>
      </c>
      <c r="R246" s="39">
        <v>2500</v>
      </c>
      <c r="S246" s="40">
        <v>10000</v>
      </c>
      <c r="T246" s="19">
        <f>VLOOKUP($B246,G2.PL1!$C$10:$AF$35,17,0)</f>
        <v>889</v>
      </c>
      <c r="U246" s="18">
        <f t="shared" si="3"/>
        <v>8890000</v>
      </c>
      <c r="V246" s="19" t="str">
        <f>VLOOKUP($B246,G2.PL1!$C$10:$AF$35,30,0)</f>
        <v>Công ty Cổ phần Dược Hậu Giang</v>
      </c>
      <c r="W246" s="17" t="s">
        <v>448</v>
      </c>
      <c r="X246" s="56" t="s">
        <v>171</v>
      </c>
      <c r="Y246" s="41" t="s">
        <v>449</v>
      </c>
      <c r="Z246" s="16"/>
      <c r="AA246" s="21" t="e">
        <f>VLOOKUP(W246,#REF!,2,0)</f>
        <v>#REF!</v>
      </c>
      <c r="AB246" s="16"/>
    </row>
    <row r="247" spans="1:28" ht="60">
      <c r="A247" s="38">
        <v>13</v>
      </c>
      <c r="B247" s="38" t="s">
        <v>48</v>
      </c>
      <c r="C247" s="17" t="str">
        <f>VLOOKUP(B247,G2.PL1!$C$10:$D$34,2,0)</f>
        <v>Glumeform 500</v>
      </c>
      <c r="D247" s="17" t="str">
        <f>VLOOKUP($B247,G2.PL1!$C$10:$E$34,3,0)</f>
        <v xml:space="preserve">Metformin hydroclorid </v>
      </c>
      <c r="E247" s="17" t="str">
        <f>VLOOKUP($B247,G2.PL1!$C$10:$F$34,4,0)</f>
        <v>500mg</v>
      </c>
      <c r="F247" s="17" t="str">
        <f>VLOOKUP($B247,G2.PL1!$C$10:$AF$35,5,0)</f>
        <v>Uống</v>
      </c>
      <c r="G247" s="17" t="str">
        <f>VLOOKUP($B247,G2.PL1!$C$10:$AF$35,6,0)</f>
        <v>viên nén bao phim</v>
      </c>
      <c r="H247" s="17" t="str">
        <f>VLOOKUP($B247,G2.PL1!$C$10:$AF$35,7,0)</f>
        <v>hộp 10 vỉ x 10 viên</v>
      </c>
      <c r="I247" s="38" t="s">
        <v>13</v>
      </c>
      <c r="J247" s="17" t="str">
        <f>VLOOKUP($B247,G2.PL1!$C$10:$AF$35,9,0)</f>
        <v xml:space="preserve">36 tháng </v>
      </c>
      <c r="K247" s="17" t="str">
        <f>VLOOKUP($B247,G2.PL1!$C$10:$AF$35,10,0)</f>
        <v>VD-21779-14</v>
      </c>
      <c r="L247" s="17" t="str">
        <f>VLOOKUP($B247,G2.PL1!$C$10:$AF$35,11,0)</f>
        <v>Công ty Cổ phần Dược Hậu Giang - Chi nhánh nhà máy Dược phẩm DHG tại Hậu Giang</v>
      </c>
      <c r="M247" s="17" t="str">
        <f>VLOOKUP($B247,G2.PL1!$C$10:$AF$35,12,0)</f>
        <v>Việt Nam</v>
      </c>
      <c r="N247" s="17" t="str">
        <f>VLOOKUP($B247,G2.PL1!$C$10:$AF$35,13,0)</f>
        <v>Viên</v>
      </c>
      <c r="O247" s="39">
        <v>5000</v>
      </c>
      <c r="P247" s="39">
        <v>5000</v>
      </c>
      <c r="Q247" s="39">
        <v>5000</v>
      </c>
      <c r="R247" s="39">
        <v>5000</v>
      </c>
      <c r="S247" s="40">
        <v>20000</v>
      </c>
      <c r="T247" s="19">
        <f>VLOOKUP($B247,G2.PL1!$C$10:$AF$35,17,0)</f>
        <v>289</v>
      </c>
      <c r="U247" s="18">
        <f t="shared" si="3"/>
        <v>5780000</v>
      </c>
      <c r="V247" s="19" t="str">
        <f>VLOOKUP($B247,G2.PL1!$C$10:$AF$35,30,0)</f>
        <v>Công ty Cổ phần Dược Hậu Giang</v>
      </c>
      <c r="W247" s="17" t="s">
        <v>448</v>
      </c>
      <c r="X247" s="56" t="s">
        <v>171</v>
      </c>
      <c r="Y247" s="41" t="s">
        <v>449</v>
      </c>
      <c r="Z247" s="16"/>
      <c r="AA247" s="21" t="e">
        <f>VLOOKUP(W247,#REF!,2,0)</f>
        <v>#REF!</v>
      </c>
      <c r="AB247" s="16"/>
    </row>
    <row r="248" spans="1:28" ht="36">
      <c r="A248" s="38">
        <v>15</v>
      </c>
      <c r="B248" s="38" t="s">
        <v>39</v>
      </c>
      <c r="C248" s="17" t="str">
        <f>VLOOKUP(B248,G2.PL1!$C$10:$D$34,2,0)</f>
        <v>OCID</v>
      </c>
      <c r="D248" s="17" t="str">
        <f>VLOOKUP($B248,G2.PL1!$C$10:$E$34,3,0)</f>
        <v>Omeprazole (dạng hạt bao tan trong ruột)</v>
      </c>
      <c r="E248" s="17" t="str">
        <f>VLOOKUP($B248,G2.PL1!$C$10:$F$34,4,0)</f>
        <v>20mg</v>
      </c>
      <c r="F248" s="17" t="str">
        <f>VLOOKUP($B248,G2.PL1!$C$10:$AF$35,5,0)</f>
        <v>Uống</v>
      </c>
      <c r="G248" s="17" t="str">
        <f>VLOOKUP($B248,G2.PL1!$C$10:$AF$35,6,0)</f>
        <v>Viên nang cứng</v>
      </c>
      <c r="H248" s="17" t="str">
        <f>VLOOKUP($B248,G2.PL1!$C$10:$AF$35,7,0)</f>
        <v>Hộp 10 vỉ x 10 viên</v>
      </c>
      <c r="I248" s="38" t="s">
        <v>13</v>
      </c>
      <c r="J248" s="17" t="str">
        <f>VLOOKUP($B248,G2.PL1!$C$10:$AF$35,9,0)</f>
        <v>36 tháng</v>
      </c>
      <c r="K248" s="17" t="str">
        <f>VLOOKUP($B248,G2.PL1!$C$10:$AF$35,10,0)</f>
        <v>VN-10166-10</v>
      </c>
      <c r="L248" s="17" t="str">
        <f>VLOOKUP($B248,G2.PL1!$C$10:$AF$35,11,0)</f>
        <v>Cadila Healthcare Ltd.</v>
      </c>
      <c r="M248" s="17" t="str">
        <f>VLOOKUP($B248,G2.PL1!$C$10:$AF$35,12,0)</f>
        <v>Ấn Độ</v>
      </c>
      <c r="N248" s="17" t="str">
        <f>VLOOKUP($B248,G2.PL1!$C$10:$AF$35,13,0)</f>
        <v>Viên</v>
      </c>
      <c r="O248" s="39">
        <v>2500</v>
      </c>
      <c r="P248" s="39">
        <v>2500</v>
      </c>
      <c r="Q248" s="39">
        <v>2500</v>
      </c>
      <c r="R248" s="39">
        <v>2500</v>
      </c>
      <c r="S248" s="40">
        <v>10000</v>
      </c>
      <c r="T248" s="19">
        <f>VLOOKUP($B248,G2.PL1!$C$10:$AF$35,17,0)</f>
        <v>215</v>
      </c>
      <c r="U248" s="18">
        <f t="shared" si="3"/>
        <v>2150000</v>
      </c>
      <c r="V248" s="19" t="str">
        <f>VLOOKUP($B248,G2.PL1!$C$10:$AF$35,30,0)</f>
        <v>Công ty Cổ phần Dược phẩm Thiết bị Y tế Hà Nội</v>
      </c>
      <c r="W248" s="17" t="s">
        <v>808</v>
      </c>
      <c r="X248" s="56" t="s">
        <v>171</v>
      </c>
      <c r="Y248" s="41" t="s">
        <v>809</v>
      </c>
      <c r="Z248" s="16"/>
      <c r="AA248" s="21" t="e">
        <f>VLOOKUP(W248,#REF!,2,0)</f>
        <v>#REF!</v>
      </c>
      <c r="AB248" s="16"/>
    </row>
    <row r="249" spans="1:28" ht="36">
      <c r="A249" s="17">
        <v>1</v>
      </c>
      <c r="B249" s="17" t="s">
        <v>6</v>
      </c>
      <c r="C249" s="17" t="str">
        <f>VLOOKUP(B249,G2.PL1!$C$10:$D$34,2,0)</f>
        <v>Cefoxitine Gerda 1G</v>
      </c>
      <c r="D249" s="17" t="str">
        <f>VLOOKUP($B249,G2.PL1!$C$10:$E$34,3,0)</f>
        <v>Cefoxitin  (dưới dạng Cefoxitin natri)</v>
      </c>
      <c r="E249" s="17" t="str">
        <f>VLOOKUP($B249,G2.PL1!$C$10:$F$34,4,0)</f>
        <v>1g</v>
      </c>
      <c r="F249" s="17" t="str">
        <f>VLOOKUP($B249,G2.PL1!$C$10:$AF$35,5,0)</f>
        <v>Tiêm</v>
      </c>
      <c r="G249" s="17" t="str">
        <f>VLOOKUP($B249,G2.PL1!$C$10:$AF$35,6,0)</f>
        <v>Bột pha dung dịch tiêm</v>
      </c>
      <c r="H249" s="17" t="str">
        <f>VLOOKUP($B249,G2.PL1!$C$10:$AF$35,7,0)</f>
        <v>Hộp 10 lọ</v>
      </c>
      <c r="I249" s="17" t="s">
        <v>3</v>
      </c>
      <c r="J249" s="17" t="str">
        <f>VLOOKUP($B249,G2.PL1!$C$10:$AF$35,9,0)</f>
        <v>24 tháng</v>
      </c>
      <c r="K249" s="17" t="str">
        <f>VLOOKUP($B249,G2.PL1!$C$10:$AF$35,10,0)</f>
        <v>VN-20445-17</v>
      </c>
      <c r="L249" s="17" t="str">
        <f>VLOOKUP($B249,G2.PL1!$C$10:$AF$35,11,0)</f>
        <v>LDP Laboratorios
 Torlan SA</v>
      </c>
      <c r="M249" s="17" t="str">
        <f>VLOOKUP($B249,G2.PL1!$C$10:$AF$35,12,0)</f>
        <v>Tây Ban Nha</v>
      </c>
      <c r="N249" s="17" t="str">
        <f>VLOOKUP($B249,G2.PL1!$C$10:$AF$35,13,0)</f>
        <v>Lọ</v>
      </c>
      <c r="O249" s="18">
        <v>2000</v>
      </c>
      <c r="P249" s="18">
        <v>2000</v>
      </c>
      <c r="Q249" s="18">
        <v>2000</v>
      </c>
      <c r="R249" s="18">
        <v>2000</v>
      </c>
      <c r="S249" s="18">
        <v>8000</v>
      </c>
      <c r="T249" s="19">
        <f>VLOOKUP($B249,G2.PL1!$C$10:$AF$35,17,0)</f>
        <v>123000</v>
      </c>
      <c r="U249" s="18">
        <f t="shared" si="3"/>
        <v>984000000</v>
      </c>
      <c r="V249" s="19" t="str">
        <f>VLOOKUP($B249,G2.PL1!$C$10:$AF$35,30,0)</f>
        <v>Công ty Trách nhiệm hữu hạn Dược Phẩm Tự Đức</v>
      </c>
      <c r="W249" s="17" t="s">
        <v>177</v>
      </c>
      <c r="X249" s="20" t="s">
        <v>171</v>
      </c>
      <c r="Y249" s="17" t="s">
        <v>178</v>
      </c>
      <c r="Z249" s="16"/>
      <c r="AA249" s="21" t="e">
        <f>VLOOKUP(W249,#REF!,2,0)</f>
        <v>#REF!</v>
      </c>
      <c r="AB249" s="16"/>
    </row>
    <row r="250" spans="1:28" ht="60">
      <c r="A250" s="38">
        <v>9</v>
      </c>
      <c r="B250" s="38" t="s">
        <v>70</v>
      </c>
      <c r="C250" s="17" t="str">
        <f>VLOOKUP(B250,G2.PL1!$C$10:$D$34,2,0)</f>
        <v xml:space="preserve">Cifga </v>
      </c>
      <c r="D250" s="17" t="str">
        <f>VLOOKUP($B250,G2.PL1!$C$10:$E$34,3,0)</f>
        <v>Ciprofloxacin (dưới dạng Ciprofloxacin hydroclorid)</v>
      </c>
      <c r="E250" s="17" t="str">
        <f>VLOOKUP($B250,G2.PL1!$C$10:$F$34,4,0)</f>
        <v>500mg</v>
      </c>
      <c r="F250" s="17" t="str">
        <f>VLOOKUP($B250,G2.PL1!$C$10:$AF$35,5,0)</f>
        <v>Uống</v>
      </c>
      <c r="G250" s="17" t="str">
        <f>VLOOKUP($B250,G2.PL1!$C$10:$AF$35,6,0)</f>
        <v>viên nén bao phim</v>
      </c>
      <c r="H250" s="17" t="str">
        <f>VLOOKUP($B250,G2.PL1!$C$10:$AF$35,7,0)</f>
        <v>hộp 2 vỉ x 10 viên</v>
      </c>
      <c r="I250" s="38" t="s">
        <v>13</v>
      </c>
      <c r="J250" s="17" t="str">
        <f>VLOOKUP($B250,G2.PL1!$C$10:$AF$35,9,0)</f>
        <v xml:space="preserve">36 tháng </v>
      </c>
      <c r="K250" s="17" t="str">
        <f>VLOOKUP($B250,G2.PL1!$C$10:$AF$35,10,0)</f>
        <v>VD-20549-14</v>
      </c>
      <c r="L250" s="17" t="str">
        <f>VLOOKUP($B250,G2.PL1!$C$10:$AF$35,11,0)</f>
        <v>Công ty Cổ phần Dược Hậu Giang - Chi nhánh nhà máy Dược phẩm DHG tại Hậu Giang</v>
      </c>
      <c r="M250" s="17" t="str">
        <f>VLOOKUP($B250,G2.PL1!$C$10:$AF$35,12,0)</f>
        <v>Việt Nam</v>
      </c>
      <c r="N250" s="17" t="str">
        <f>VLOOKUP($B250,G2.PL1!$C$10:$AF$35,13,0)</f>
        <v>Viên</v>
      </c>
      <c r="O250" s="39">
        <v>625</v>
      </c>
      <c r="P250" s="39">
        <v>625</v>
      </c>
      <c r="Q250" s="39">
        <v>625</v>
      </c>
      <c r="R250" s="39">
        <v>625</v>
      </c>
      <c r="S250" s="40">
        <v>2500</v>
      </c>
      <c r="T250" s="19">
        <f>VLOOKUP($B250,G2.PL1!$C$10:$AF$35,17,0)</f>
        <v>889</v>
      </c>
      <c r="U250" s="18">
        <f t="shared" si="3"/>
        <v>2222500</v>
      </c>
      <c r="V250" s="19" t="str">
        <f>VLOOKUP($B250,G2.PL1!$C$10:$AF$35,30,0)</f>
        <v>Công ty Cổ phần Dược Hậu Giang</v>
      </c>
      <c r="W250" s="17" t="s">
        <v>444</v>
      </c>
      <c r="X250" s="56" t="s">
        <v>171</v>
      </c>
      <c r="Y250" s="41" t="s">
        <v>445</v>
      </c>
      <c r="Z250" s="16"/>
      <c r="AA250" s="21" t="e">
        <f>VLOOKUP(W250,#REF!,2,0)</f>
        <v>#REF!</v>
      </c>
      <c r="AB250" s="16"/>
    </row>
    <row r="251" spans="1:28" ht="60">
      <c r="A251" s="38">
        <v>13</v>
      </c>
      <c r="B251" s="38" t="s">
        <v>48</v>
      </c>
      <c r="C251" s="17" t="str">
        <f>VLOOKUP(B251,G2.PL1!$C$10:$D$34,2,0)</f>
        <v>Glumeform 500</v>
      </c>
      <c r="D251" s="17" t="str">
        <f>VLOOKUP($B251,G2.PL1!$C$10:$E$34,3,0)</f>
        <v xml:space="preserve">Metformin hydroclorid </v>
      </c>
      <c r="E251" s="17" t="str">
        <f>VLOOKUP($B251,G2.PL1!$C$10:$F$34,4,0)</f>
        <v>500mg</v>
      </c>
      <c r="F251" s="17" t="str">
        <f>VLOOKUP($B251,G2.PL1!$C$10:$AF$35,5,0)</f>
        <v>Uống</v>
      </c>
      <c r="G251" s="17" t="str">
        <f>VLOOKUP($B251,G2.PL1!$C$10:$AF$35,6,0)</f>
        <v>viên nén bao phim</v>
      </c>
      <c r="H251" s="17" t="str">
        <f>VLOOKUP($B251,G2.PL1!$C$10:$AF$35,7,0)</f>
        <v>hộp 10 vỉ x 10 viên</v>
      </c>
      <c r="I251" s="38" t="s">
        <v>13</v>
      </c>
      <c r="J251" s="17" t="str">
        <f>VLOOKUP($B251,G2.PL1!$C$10:$AF$35,9,0)</f>
        <v xml:space="preserve">36 tháng </v>
      </c>
      <c r="K251" s="17" t="str">
        <f>VLOOKUP($B251,G2.PL1!$C$10:$AF$35,10,0)</f>
        <v>VD-21779-14</v>
      </c>
      <c r="L251" s="17" t="str">
        <f>VLOOKUP($B251,G2.PL1!$C$10:$AF$35,11,0)</f>
        <v>Công ty Cổ phần Dược Hậu Giang - Chi nhánh nhà máy Dược phẩm DHG tại Hậu Giang</v>
      </c>
      <c r="M251" s="17" t="str">
        <f>VLOOKUP($B251,G2.PL1!$C$10:$AF$35,12,0)</f>
        <v>Việt Nam</v>
      </c>
      <c r="N251" s="17" t="str">
        <f>VLOOKUP($B251,G2.PL1!$C$10:$AF$35,13,0)</f>
        <v>Viên</v>
      </c>
      <c r="O251" s="39">
        <v>2500</v>
      </c>
      <c r="P251" s="39">
        <v>2500</v>
      </c>
      <c r="Q251" s="39">
        <v>2500</v>
      </c>
      <c r="R251" s="39">
        <v>2500</v>
      </c>
      <c r="S251" s="40">
        <v>10000</v>
      </c>
      <c r="T251" s="19">
        <f>VLOOKUP($B251,G2.PL1!$C$10:$AF$35,17,0)</f>
        <v>289</v>
      </c>
      <c r="U251" s="18">
        <f t="shared" si="3"/>
        <v>2890000</v>
      </c>
      <c r="V251" s="19" t="str">
        <f>VLOOKUP($B251,G2.PL1!$C$10:$AF$35,30,0)</f>
        <v>Công ty Cổ phần Dược Hậu Giang</v>
      </c>
      <c r="W251" s="17" t="s">
        <v>444</v>
      </c>
      <c r="X251" s="56" t="s">
        <v>171</v>
      </c>
      <c r="Y251" s="41" t="s">
        <v>445</v>
      </c>
      <c r="Z251" s="16"/>
      <c r="AA251" s="21" t="e">
        <f>VLOOKUP(W251,#REF!,2,0)</f>
        <v>#REF!</v>
      </c>
      <c r="AB251" s="16"/>
    </row>
    <row r="252" spans="1:28" ht="48">
      <c r="A252" s="38">
        <v>8</v>
      </c>
      <c r="B252" s="38" t="s">
        <v>75</v>
      </c>
      <c r="C252" s="17" t="str">
        <f>VLOOKUP(B252,G2.PL1!$C$10:$D$34,2,0)</f>
        <v>Zanimex 1,5g</v>
      </c>
      <c r="D252" s="17" t="str">
        <f>VLOOKUP($B252,G2.PL1!$C$10:$E$34,3,0)</f>
        <v>Cefuroxim (dưới dạng Cefuroxim natri)</v>
      </c>
      <c r="E252" s="17" t="str">
        <f>VLOOKUP($B252,G2.PL1!$C$10:$F$34,4,0)</f>
        <v>1,5g</v>
      </c>
      <c r="F252" s="17" t="str">
        <f>VLOOKUP($B252,G2.PL1!$C$10:$AF$35,5,0)</f>
        <v>Tiêm</v>
      </c>
      <c r="G252" s="17" t="str">
        <f>VLOOKUP($B252,G2.PL1!$C$10:$AF$35,6,0)</f>
        <v>Thuốc bột pha tiêm</v>
      </c>
      <c r="H252" s="17" t="str">
        <f>VLOOKUP($B252,G2.PL1!$C$10:$AF$35,7,0)</f>
        <v>Hộp 10 lọ</v>
      </c>
      <c r="I252" s="38" t="s">
        <v>13</v>
      </c>
      <c r="J252" s="17" t="str">
        <f>VLOOKUP($B252,G2.PL1!$C$10:$AF$35,9,0)</f>
        <v>24 tháng</v>
      </c>
      <c r="K252" s="17" t="str">
        <f>VLOOKUP($B252,G2.PL1!$C$10:$AF$35,10,0)</f>
        <v>VD-34181-20</v>
      </c>
      <c r="L252" s="17" t="str">
        <f>VLOOKUP($B252,G2.PL1!$C$10:$AF$35,11,0)</f>
        <v>Chi nhánh 3 - Công ty cổ phần dược phẩm Imexpharm tại Bình Dương</v>
      </c>
      <c r="M252" s="17" t="str">
        <f>VLOOKUP($B252,G2.PL1!$C$10:$AF$35,12,0)</f>
        <v>Việt Nam</v>
      </c>
      <c r="N252" s="17" t="str">
        <f>VLOOKUP($B252,G2.PL1!$C$10:$AF$35,13,0)</f>
        <v>Lọ</v>
      </c>
      <c r="O252" s="39">
        <v>1000</v>
      </c>
      <c r="P252" s="39">
        <v>1000</v>
      </c>
      <c r="Q252" s="39">
        <v>0</v>
      </c>
      <c r="R252" s="39">
        <v>0</v>
      </c>
      <c r="S252" s="40">
        <v>2000</v>
      </c>
      <c r="T252" s="19">
        <f>VLOOKUP($B252,G2.PL1!$C$10:$AF$35,17,0)</f>
        <v>21000</v>
      </c>
      <c r="U252" s="18">
        <f t="shared" si="3"/>
        <v>42000000</v>
      </c>
      <c r="V252" s="19" t="str">
        <f>VLOOKUP($B252,G2.PL1!$C$10:$AF$35,30,0)</f>
        <v xml:space="preserve">Công ty CP Dược phẩm Imexpharm </v>
      </c>
      <c r="W252" s="17" t="s">
        <v>454</v>
      </c>
      <c r="X252" s="56" t="s">
        <v>171</v>
      </c>
      <c r="Y252" s="41" t="s">
        <v>455</v>
      </c>
      <c r="Z252" s="16"/>
      <c r="AA252" s="21" t="e">
        <f>VLOOKUP(W252,#REF!,2,0)</f>
        <v>#REF!</v>
      </c>
      <c r="AB252" s="16"/>
    </row>
    <row r="253" spans="1:28" ht="60">
      <c r="A253" s="38">
        <v>9</v>
      </c>
      <c r="B253" s="38" t="s">
        <v>70</v>
      </c>
      <c r="C253" s="17" t="str">
        <f>VLOOKUP(B253,G2.PL1!$C$10:$D$34,2,0)</f>
        <v xml:space="preserve">Cifga </v>
      </c>
      <c r="D253" s="17" t="str">
        <f>VLOOKUP($B253,G2.PL1!$C$10:$E$34,3,0)</f>
        <v>Ciprofloxacin (dưới dạng Ciprofloxacin hydroclorid)</v>
      </c>
      <c r="E253" s="17" t="str">
        <f>VLOOKUP($B253,G2.PL1!$C$10:$F$34,4,0)</f>
        <v>500mg</v>
      </c>
      <c r="F253" s="17" t="str">
        <f>VLOOKUP($B253,G2.PL1!$C$10:$AF$35,5,0)</f>
        <v>Uống</v>
      </c>
      <c r="G253" s="17" t="str">
        <f>VLOOKUP($B253,G2.PL1!$C$10:$AF$35,6,0)</f>
        <v>viên nén bao phim</v>
      </c>
      <c r="H253" s="17" t="str">
        <f>VLOOKUP($B253,G2.PL1!$C$10:$AF$35,7,0)</f>
        <v>hộp 2 vỉ x 10 viên</v>
      </c>
      <c r="I253" s="38" t="s">
        <v>13</v>
      </c>
      <c r="J253" s="17" t="str">
        <f>VLOOKUP($B253,G2.PL1!$C$10:$AF$35,9,0)</f>
        <v xml:space="preserve">36 tháng </v>
      </c>
      <c r="K253" s="17" t="str">
        <f>VLOOKUP($B253,G2.PL1!$C$10:$AF$35,10,0)</f>
        <v>VD-20549-14</v>
      </c>
      <c r="L253" s="17" t="str">
        <f>VLOOKUP($B253,G2.PL1!$C$10:$AF$35,11,0)</f>
        <v>Công ty Cổ phần Dược Hậu Giang - Chi nhánh nhà máy Dược phẩm DHG tại Hậu Giang</v>
      </c>
      <c r="M253" s="17" t="str">
        <f>VLOOKUP($B253,G2.PL1!$C$10:$AF$35,12,0)</f>
        <v>Việt Nam</v>
      </c>
      <c r="N253" s="17" t="str">
        <f>VLOOKUP($B253,G2.PL1!$C$10:$AF$35,13,0)</f>
        <v>Viên</v>
      </c>
      <c r="O253" s="39">
        <v>10000</v>
      </c>
      <c r="P253" s="39">
        <v>0</v>
      </c>
      <c r="Q253" s="39">
        <v>0</v>
      </c>
      <c r="R253" s="39">
        <v>0</v>
      </c>
      <c r="S253" s="40">
        <v>10000</v>
      </c>
      <c r="T253" s="19">
        <f>VLOOKUP($B253,G2.PL1!$C$10:$AF$35,17,0)</f>
        <v>889</v>
      </c>
      <c r="U253" s="18">
        <f t="shared" si="3"/>
        <v>8890000</v>
      </c>
      <c r="V253" s="19" t="str">
        <f>VLOOKUP($B253,G2.PL1!$C$10:$AF$35,30,0)</f>
        <v>Công ty Cổ phần Dược Hậu Giang</v>
      </c>
      <c r="W253" s="17" t="s">
        <v>454</v>
      </c>
      <c r="X253" s="56" t="s">
        <v>171</v>
      </c>
      <c r="Y253" s="41" t="s">
        <v>455</v>
      </c>
      <c r="Z253" s="16"/>
      <c r="AA253" s="21" t="e">
        <f>VLOOKUP(W253,#REF!,2,0)</f>
        <v>#REF!</v>
      </c>
      <c r="AB253" s="16"/>
    </row>
    <row r="254" spans="1:28" ht="60">
      <c r="A254" s="38">
        <v>12</v>
      </c>
      <c r="B254" s="38" t="s">
        <v>54</v>
      </c>
      <c r="C254" s="17" t="str">
        <f>VLOOKUP(B254,G2.PL1!$C$10:$D$34,2,0)</f>
        <v>Raciper 20mg</v>
      </c>
      <c r="D254" s="17" t="str">
        <f>VLOOKUP($B254,G2.PL1!$C$10:$E$34,3,0)</f>
        <v xml:space="preserve">Esomeprazole (dưới dạng Esomeprazole magnesium vô định hình) </v>
      </c>
      <c r="E254" s="17" t="str">
        <f>VLOOKUP($B254,G2.PL1!$C$10:$F$34,4,0)</f>
        <v>20mg</v>
      </c>
      <c r="F254" s="17" t="str">
        <f>VLOOKUP($B254,G2.PL1!$C$10:$AF$35,5,0)</f>
        <v>Uống</v>
      </c>
      <c r="G254" s="17" t="str">
        <f>VLOOKUP($B254,G2.PL1!$C$10:$AF$35,6,0)</f>
        <v>Viên nén bao phim kháng acid dạ dày</v>
      </c>
      <c r="H254" s="17" t="str">
        <f>VLOOKUP($B254,G2.PL1!$C$10:$AF$35,7,0)</f>
        <v>Hộp 2 vỉ x 7 viên; Hộp 4 vỉ x 7 viên</v>
      </c>
      <c r="I254" s="38" t="s">
        <v>13</v>
      </c>
      <c r="J254" s="17" t="str">
        <f>VLOOKUP($B254,G2.PL1!$C$10:$AF$35,9,0)</f>
        <v>24 tháng</v>
      </c>
      <c r="K254" s="17" t="str">
        <f>VLOOKUP($B254,G2.PL1!$C$10:$AF$35,10,0)</f>
        <v>VN-16032-12</v>
      </c>
      <c r="L254" s="17" t="str">
        <f>VLOOKUP($B254,G2.PL1!$C$10:$AF$35,11,0)</f>
        <v>Sun Pharmaceutical Industries Limited</v>
      </c>
      <c r="M254" s="17" t="str">
        <f>VLOOKUP($B254,G2.PL1!$C$10:$AF$35,12,0)</f>
        <v>Ấn Độ</v>
      </c>
      <c r="N254" s="17" t="str">
        <f>VLOOKUP($B254,G2.PL1!$C$10:$AF$35,13,0)</f>
        <v>Viên</v>
      </c>
      <c r="O254" s="39">
        <v>10000</v>
      </c>
      <c r="P254" s="39">
        <v>10000</v>
      </c>
      <c r="Q254" s="39">
        <v>0</v>
      </c>
      <c r="R254" s="39">
        <v>0</v>
      </c>
      <c r="S254" s="40">
        <v>20000</v>
      </c>
      <c r="T254" s="19">
        <f>VLOOKUP($B254,G2.PL1!$C$10:$AF$35,17,0)</f>
        <v>950</v>
      </c>
      <c r="U254" s="18">
        <f t="shared" si="3"/>
        <v>19000000</v>
      </c>
      <c r="V254" s="19" t="str">
        <f>VLOOKUP($B254,G2.PL1!$C$10:$AF$35,30,0)</f>
        <v>Công ty Cổ phần Dược phẩm Thiết bị Y tế Hà Nội</v>
      </c>
      <c r="W254" s="17" t="s">
        <v>454</v>
      </c>
      <c r="X254" s="56" t="s">
        <v>171</v>
      </c>
      <c r="Y254" s="41" t="s">
        <v>455</v>
      </c>
      <c r="Z254" s="16"/>
      <c r="AA254" s="21" t="e">
        <f>VLOOKUP(W254,#REF!,2,0)</f>
        <v>#REF!</v>
      </c>
      <c r="AB254" s="16"/>
    </row>
    <row r="255" spans="1:28" ht="60">
      <c r="A255" s="38">
        <v>13</v>
      </c>
      <c r="B255" s="38" t="s">
        <v>48</v>
      </c>
      <c r="C255" s="17" t="str">
        <f>VLOOKUP(B255,G2.PL1!$C$10:$D$34,2,0)</f>
        <v>Glumeform 500</v>
      </c>
      <c r="D255" s="17" t="str">
        <f>VLOOKUP($B255,G2.PL1!$C$10:$E$34,3,0)</f>
        <v xml:space="preserve">Metformin hydroclorid </v>
      </c>
      <c r="E255" s="17" t="str">
        <f>VLOOKUP($B255,G2.PL1!$C$10:$F$34,4,0)</f>
        <v>500mg</v>
      </c>
      <c r="F255" s="17" t="str">
        <f>VLOOKUP($B255,G2.PL1!$C$10:$AF$35,5,0)</f>
        <v>Uống</v>
      </c>
      <c r="G255" s="17" t="str">
        <f>VLOOKUP($B255,G2.PL1!$C$10:$AF$35,6,0)</f>
        <v>viên nén bao phim</v>
      </c>
      <c r="H255" s="17" t="str">
        <f>VLOOKUP($B255,G2.PL1!$C$10:$AF$35,7,0)</f>
        <v>hộp 10 vỉ x 10 viên</v>
      </c>
      <c r="I255" s="38" t="s">
        <v>13</v>
      </c>
      <c r="J255" s="17" t="str">
        <f>VLOOKUP($B255,G2.PL1!$C$10:$AF$35,9,0)</f>
        <v xml:space="preserve">36 tháng </v>
      </c>
      <c r="K255" s="17" t="str">
        <f>VLOOKUP($B255,G2.PL1!$C$10:$AF$35,10,0)</f>
        <v>VD-21779-14</v>
      </c>
      <c r="L255" s="17" t="str">
        <f>VLOOKUP($B255,G2.PL1!$C$10:$AF$35,11,0)</f>
        <v>Công ty Cổ phần Dược Hậu Giang - Chi nhánh nhà máy Dược phẩm DHG tại Hậu Giang</v>
      </c>
      <c r="M255" s="17" t="str">
        <f>VLOOKUP($B255,G2.PL1!$C$10:$AF$35,12,0)</f>
        <v>Việt Nam</v>
      </c>
      <c r="N255" s="17" t="str">
        <f>VLOOKUP($B255,G2.PL1!$C$10:$AF$35,13,0)</f>
        <v>Viên</v>
      </c>
      <c r="O255" s="39">
        <v>30000</v>
      </c>
      <c r="P255" s="39">
        <v>30000</v>
      </c>
      <c r="Q255" s="39">
        <v>30000</v>
      </c>
      <c r="R255" s="39">
        <v>20000</v>
      </c>
      <c r="S255" s="40">
        <v>110000</v>
      </c>
      <c r="T255" s="19">
        <f>VLOOKUP($B255,G2.PL1!$C$10:$AF$35,17,0)</f>
        <v>289</v>
      </c>
      <c r="U255" s="18">
        <f t="shared" si="3"/>
        <v>31790000</v>
      </c>
      <c r="V255" s="19" t="str">
        <f>VLOOKUP($B255,G2.PL1!$C$10:$AF$35,30,0)</f>
        <v>Công ty Cổ phần Dược Hậu Giang</v>
      </c>
      <c r="W255" s="17" t="s">
        <v>454</v>
      </c>
      <c r="X255" s="56" t="s">
        <v>171</v>
      </c>
      <c r="Y255" s="41" t="s">
        <v>455</v>
      </c>
      <c r="Z255" s="16"/>
      <c r="AA255" s="21" t="e">
        <f>VLOOKUP(W255,#REF!,2,0)</f>
        <v>#REF!</v>
      </c>
      <c r="AB255" s="16"/>
    </row>
    <row r="256" spans="1:28" ht="36">
      <c r="A256" s="38">
        <v>14</v>
      </c>
      <c r="B256" s="38" t="s">
        <v>40</v>
      </c>
      <c r="C256" s="17" t="str">
        <f>VLOOKUP(B256,G2.PL1!$C$10:$D$34,2,0)</f>
        <v>OCID</v>
      </c>
      <c r="D256" s="17" t="str">
        <f>VLOOKUP($B256,G2.PL1!$C$10:$E$34,3,0)</f>
        <v>Omeprazole (dạng hạt bao tan trong ruột)</v>
      </c>
      <c r="E256" s="17" t="str">
        <f>VLOOKUP($B256,G2.PL1!$C$10:$F$34,4,0)</f>
        <v>20mg</v>
      </c>
      <c r="F256" s="17" t="str">
        <f>VLOOKUP($B256,G2.PL1!$C$10:$AF$35,5,0)</f>
        <v>Uống</v>
      </c>
      <c r="G256" s="17" t="str">
        <f>VLOOKUP($B256,G2.PL1!$C$10:$AF$35,6,0)</f>
        <v>Viên nang cứng</v>
      </c>
      <c r="H256" s="17" t="str">
        <f>VLOOKUP($B256,G2.PL1!$C$10:$AF$35,7,0)</f>
        <v>Hộp 10 vỉ x 10 viên</v>
      </c>
      <c r="I256" s="38" t="s">
        <v>13</v>
      </c>
      <c r="J256" s="17" t="str">
        <f>VLOOKUP($B256,G2.PL1!$C$10:$AF$35,9,0)</f>
        <v>36 tháng</v>
      </c>
      <c r="K256" s="17" t="str">
        <f>VLOOKUP($B256,G2.PL1!$C$10:$AF$35,10,0)</f>
        <v>VN-10166-10</v>
      </c>
      <c r="L256" s="17" t="str">
        <f>VLOOKUP($B256,G2.PL1!$C$10:$AF$35,11,0)</f>
        <v>Cadila Healthcare Ltd.</v>
      </c>
      <c r="M256" s="17" t="str">
        <f>VLOOKUP($B256,G2.PL1!$C$10:$AF$35,12,0)</f>
        <v>Ấn Độ</v>
      </c>
      <c r="N256" s="17" t="str">
        <f>VLOOKUP($B256,G2.PL1!$C$10:$AF$35,13,0)</f>
        <v>Viên</v>
      </c>
      <c r="O256" s="39">
        <v>10000</v>
      </c>
      <c r="P256" s="39">
        <v>10000</v>
      </c>
      <c r="Q256" s="39">
        <v>10000</v>
      </c>
      <c r="R256" s="39">
        <v>0</v>
      </c>
      <c r="S256" s="40">
        <v>30000</v>
      </c>
      <c r="T256" s="19">
        <f>VLOOKUP($B256,G2.PL1!$C$10:$AF$35,17,0)</f>
        <v>215</v>
      </c>
      <c r="U256" s="18">
        <f t="shared" si="3"/>
        <v>6450000</v>
      </c>
      <c r="V256" s="19" t="str">
        <f>VLOOKUP($B256,G2.PL1!$C$10:$AF$35,30,0)</f>
        <v>Công ty Cổ phần Dược phẩm Thiết bị Y tế Hà Nội</v>
      </c>
      <c r="W256" s="17" t="s">
        <v>454</v>
      </c>
      <c r="X256" s="56" t="s">
        <v>171</v>
      </c>
      <c r="Y256" s="41" t="s">
        <v>455</v>
      </c>
      <c r="Z256" s="16"/>
      <c r="AA256" s="21" t="e">
        <f>VLOOKUP(W256,#REF!,2,0)</f>
        <v>#REF!</v>
      </c>
      <c r="AB256" s="16"/>
    </row>
    <row r="257" spans="1:28" ht="60">
      <c r="A257" s="38">
        <v>9</v>
      </c>
      <c r="B257" s="38" t="s">
        <v>70</v>
      </c>
      <c r="C257" s="17" t="str">
        <f>VLOOKUP(B257,G2.PL1!$C$10:$D$34,2,0)</f>
        <v xml:space="preserve">Cifga </v>
      </c>
      <c r="D257" s="17" t="str">
        <f>VLOOKUP($B257,G2.PL1!$C$10:$E$34,3,0)</f>
        <v>Ciprofloxacin (dưới dạng Ciprofloxacin hydroclorid)</v>
      </c>
      <c r="E257" s="17" t="str">
        <f>VLOOKUP($B257,G2.PL1!$C$10:$F$34,4,0)</f>
        <v>500mg</v>
      </c>
      <c r="F257" s="17" t="str">
        <f>VLOOKUP($B257,G2.PL1!$C$10:$AF$35,5,0)</f>
        <v>Uống</v>
      </c>
      <c r="G257" s="17" t="str">
        <f>VLOOKUP($B257,G2.PL1!$C$10:$AF$35,6,0)</f>
        <v>viên nén bao phim</v>
      </c>
      <c r="H257" s="17" t="str">
        <f>VLOOKUP($B257,G2.PL1!$C$10:$AF$35,7,0)</f>
        <v>hộp 2 vỉ x 10 viên</v>
      </c>
      <c r="I257" s="38" t="s">
        <v>13</v>
      </c>
      <c r="J257" s="17" t="str">
        <f>VLOOKUP($B257,G2.PL1!$C$10:$AF$35,9,0)</f>
        <v xml:space="preserve">36 tháng </v>
      </c>
      <c r="K257" s="17" t="str">
        <f>VLOOKUP($B257,G2.PL1!$C$10:$AF$35,10,0)</f>
        <v>VD-20549-14</v>
      </c>
      <c r="L257" s="17" t="str">
        <f>VLOOKUP($B257,G2.PL1!$C$10:$AF$35,11,0)</f>
        <v>Công ty Cổ phần Dược Hậu Giang - Chi nhánh nhà máy Dược phẩm DHG tại Hậu Giang</v>
      </c>
      <c r="M257" s="17" t="str">
        <f>VLOOKUP($B257,G2.PL1!$C$10:$AF$35,12,0)</f>
        <v>Việt Nam</v>
      </c>
      <c r="N257" s="17" t="str">
        <f>VLOOKUP($B257,G2.PL1!$C$10:$AF$35,13,0)</f>
        <v>Viên</v>
      </c>
      <c r="O257" s="39">
        <v>12000</v>
      </c>
      <c r="P257" s="39">
        <v>12000</v>
      </c>
      <c r="Q257" s="39">
        <v>12000</v>
      </c>
      <c r="R257" s="39">
        <v>12000</v>
      </c>
      <c r="S257" s="40">
        <v>48000</v>
      </c>
      <c r="T257" s="19">
        <f>VLOOKUP($B257,G2.PL1!$C$10:$AF$35,17,0)</f>
        <v>889</v>
      </c>
      <c r="U257" s="18">
        <f t="shared" si="3"/>
        <v>42672000</v>
      </c>
      <c r="V257" s="19" t="str">
        <f>VLOOKUP($B257,G2.PL1!$C$10:$AF$35,30,0)</f>
        <v>Công ty Cổ phần Dược Hậu Giang</v>
      </c>
      <c r="W257" s="17" t="s">
        <v>666</v>
      </c>
      <c r="X257" s="56" t="s">
        <v>171</v>
      </c>
      <c r="Y257" s="41" t="s">
        <v>667</v>
      </c>
      <c r="Z257" s="16"/>
      <c r="AA257" s="21" t="e">
        <f>VLOOKUP(W257,#REF!,2,0)</f>
        <v>#REF!</v>
      </c>
      <c r="AB257" s="16"/>
    </row>
    <row r="258" spans="1:28" ht="60">
      <c r="A258" s="38">
        <v>12</v>
      </c>
      <c r="B258" s="38" t="s">
        <v>54</v>
      </c>
      <c r="C258" s="17" t="str">
        <f>VLOOKUP(B258,G2.PL1!$C$10:$D$34,2,0)</f>
        <v>Raciper 20mg</v>
      </c>
      <c r="D258" s="17" t="str">
        <f>VLOOKUP($B258,G2.PL1!$C$10:$E$34,3,0)</f>
        <v xml:space="preserve">Esomeprazole (dưới dạng Esomeprazole magnesium vô định hình) </v>
      </c>
      <c r="E258" s="17" t="str">
        <f>VLOOKUP($B258,G2.PL1!$C$10:$F$34,4,0)</f>
        <v>20mg</v>
      </c>
      <c r="F258" s="17" t="str">
        <f>VLOOKUP($B258,G2.PL1!$C$10:$AF$35,5,0)</f>
        <v>Uống</v>
      </c>
      <c r="G258" s="17" t="str">
        <f>VLOOKUP($B258,G2.PL1!$C$10:$AF$35,6,0)</f>
        <v>Viên nén bao phim kháng acid dạ dày</v>
      </c>
      <c r="H258" s="17" t="str">
        <f>VLOOKUP($B258,G2.PL1!$C$10:$AF$35,7,0)</f>
        <v>Hộp 2 vỉ x 7 viên; Hộp 4 vỉ x 7 viên</v>
      </c>
      <c r="I258" s="38" t="s">
        <v>13</v>
      </c>
      <c r="J258" s="17" t="str">
        <f>VLOOKUP($B258,G2.PL1!$C$10:$AF$35,9,0)</f>
        <v>24 tháng</v>
      </c>
      <c r="K258" s="17" t="str">
        <f>VLOOKUP($B258,G2.PL1!$C$10:$AF$35,10,0)</f>
        <v>VN-16032-12</v>
      </c>
      <c r="L258" s="17" t="str">
        <f>VLOOKUP($B258,G2.PL1!$C$10:$AF$35,11,0)</f>
        <v>Sun Pharmaceutical Industries Limited</v>
      </c>
      <c r="M258" s="17" t="str">
        <f>VLOOKUP($B258,G2.PL1!$C$10:$AF$35,12,0)</f>
        <v>Ấn Độ</v>
      </c>
      <c r="N258" s="17" t="str">
        <f>VLOOKUP($B258,G2.PL1!$C$10:$AF$35,13,0)</f>
        <v>Viên</v>
      </c>
      <c r="O258" s="39">
        <v>1000</v>
      </c>
      <c r="P258" s="39">
        <v>1000</v>
      </c>
      <c r="Q258" s="39">
        <v>1000</v>
      </c>
      <c r="R258" s="39">
        <v>1000</v>
      </c>
      <c r="S258" s="40">
        <v>4000</v>
      </c>
      <c r="T258" s="19">
        <f>VLOOKUP($B258,G2.PL1!$C$10:$AF$35,17,0)</f>
        <v>950</v>
      </c>
      <c r="U258" s="18">
        <f t="shared" si="3"/>
        <v>3800000</v>
      </c>
      <c r="V258" s="19" t="str">
        <f>VLOOKUP($B258,G2.PL1!$C$10:$AF$35,30,0)</f>
        <v>Công ty Cổ phần Dược phẩm Thiết bị Y tế Hà Nội</v>
      </c>
      <c r="W258" s="17" t="s">
        <v>666</v>
      </c>
      <c r="X258" s="56" t="s">
        <v>171</v>
      </c>
      <c r="Y258" s="41" t="s">
        <v>667</v>
      </c>
      <c r="Z258" s="16"/>
      <c r="AA258" s="21" t="e">
        <f>VLOOKUP(W258,#REF!,2,0)</f>
        <v>#REF!</v>
      </c>
      <c r="AB258" s="16"/>
    </row>
    <row r="259" spans="1:28" ht="60">
      <c r="A259" s="38">
        <v>13</v>
      </c>
      <c r="B259" s="38" t="s">
        <v>48</v>
      </c>
      <c r="C259" s="17" t="str">
        <f>VLOOKUP(B259,G2.PL1!$C$10:$D$34,2,0)</f>
        <v>Glumeform 500</v>
      </c>
      <c r="D259" s="17" t="str">
        <f>VLOOKUP($B259,G2.PL1!$C$10:$E$34,3,0)</f>
        <v xml:space="preserve">Metformin hydroclorid </v>
      </c>
      <c r="E259" s="17" t="str">
        <f>VLOOKUP($B259,G2.PL1!$C$10:$F$34,4,0)</f>
        <v>500mg</v>
      </c>
      <c r="F259" s="17" t="str">
        <f>VLOOKUP($B259,G2.PL1!$C$10:$AF$35,5,0)</f>
        <v>Uống</v>
      </c>
      <c r="G259" s="17" t="str">
        <f>VLOOKUP($B259,G2.PL1!$C$10:$AF$35,6,0)</f>
        <v>viên nén bao phim</v>
      </c>
      <c r="H259" s="17" t="str">
        <f>VLOOKUP($B259,G2.PL1!$C$10:$AF$35,7,0)</f>
        <v>hộp 10 vỉ x 10 viên</v>
      </c>
      <c r="I259" s="38" t="s">
        <v>13</v>
      </c>
      <c r="J259" s="17" t="str">
        <f>VLOOKUP($B259,G2.PL1!$C$10:$AF$35,9,0)</f>
        <v xml:space="preserve">36 tháng </v>
      </c>
      <c r="K259" s="17" t="str">
        <f>VLOOKUP($B259,G2.PL1!$C$10:$AF$35,10,0)</f>
        <v>VD-21779-14</v>
      </c>
      <c r="L259" s="17" t="str">
        <f>VLOOKUP($B259,G2.PL1!$C$10:$AF$35,11,0)</f>
        <v>Công ty Cổ phần Dược Hậu Giang - Chi nhánh nhà máy Dược phẩm DHG tại Hậu Giang</v>
      </c>
      <c r="M259" s="17" t="str">
        <f>VLOOKUP($B259,G2.PL1!$C$10:$AF$35,12,0)</f>
        <v>Việt Nam</v>
      </c>
      <c r="N259" s="17" t="str">
        <f>VLOOKUP($B259,G2.PL1!$C$10:$AF$35,13,0)</f>
        <v>Viên</v>
      </c>
      <c r="O259" s="39">
        <v>15000</v>
      </c>
      <c r="P259" s="39">
        <v>15000</v>
      </c>
      <c r="Q259" s="39">
        <v>15000</v>
      </c>
      <c r="R259" s="39">
        <v>15000</v>
      </c>
      <c r="S259" s="40">
        <v>60000</v>
      </c>
      <c r="T259" s="19">
        <f>VLOOKUP($B259,G2.PL1!$C$10:$AF$35,17,0)</f>
        <v>289</v>
      </c>
      <c r="U259" s="18">
        <f t="shared" si="3"/>
        <v>17340000</v>
      </c>
      <c r="V259" s="19" t="str">
        <f>VLOOKUP($B259,G2.PL1!$C$10:$AF$35,30,0)</f>
        <v>Công ty Cổ phần Dược Hậu Giang</v>
      </c>
      <c r="W259" s="17" t="s">
        <v>666</v>
      </c>
      <c r="X259" s="56" t="s">
        <v>171</v>
      </c>
      <c r="Y259" s="41" t="s">
        <v>667</v>
      </c>
      <c r="Z259" s="16"/>
      <c r="AA259" s="21" t="e">
        <f>VLOOKUP(W259,#REF!,2,0)</f>
        <v>#REF!</v>
      </c>
      <c r="AB259" s="16"/>
    </row>
    <row r="260" spans="1:28" ht="60">
      <c r="A260" s="38">
        <v>9</v>
      </c>
      <c r="B260" s="38" t="s">
        <v>70</v>
      </c>
      <c r="C260" s="17" t="str">
        <f>VLOOKUP(B260,G2.PL1!$C$10:$D$34,2,0)</f>
        <v xml:space="preserve">Cifga </v>
      </c>
      <c r="D260" s="17" t="str">
        <f>VLOOKUP($B260,G2.PL1!$C$10:$E$34,3,0)</f>
        <v>Ciprofloxacin (dưới dạng Ciprofloxacin hydroclorid)</v>
      </c>
      <c r="E260" s="17" t="str">
        <f>VLOOKUP($B260,G2.PL1!$C$10:$F$34,4,0)</f>
        <v>500mg</v>
      </c>
      <c r="F260" s="17" t="str">
        <f>VLOOKUP($B260,G2.PL1!$C$10:$AF$35,5,0)</f>
        <v>Uống</v>
      </c>
      <c r="G260" s="17" t="str">
        <f>VLOOKUP($B260,G2.PL1!$C$10:$AF$35,6,0)</f>
        <v>viên nén bao phim</v>
      </c>
      <c r="H260" s="17" t="str">
        <f>VLOOKUP($B260,G2.PL1!$C$10:$AF$35,7,0)</f>
        <v>hộp 2 vỉ x 10 viên</v>
      </c>
      <c r="I260" s="38" t="s">
        <v>13</v>
      </c>
      <c r="J260" s="17" t="str">
        <f>VLOOKUP($B260,G2.PL1!$C$10:$AF$35,9,0)</f>
        <v xml:space="preserve">36 tháng </v>
      </c>
      <c r="K260" s="17" t="str">
        <f>VLOOKUP($B260,G2.PL1!$C$10:$AF$35,10,0)</f>
        <v>VD-20549-14</v>
      </c>
      <c r="L260" s="17" t="str">
        <f>VLOOKUP($B260,G2.PL1!$C$10:$AF$35,11,0)</f>
        <v>Công ty Cổ phần Dược Hậu Giang - Chi nhánh nhà máy Dược phẩm DHG tại Hậu Giang</v>
      </c>
      <c r="M260" s="17" t="str">
        <f>VLOOKUP($B260,G2.PL1!$C$10:$AF$35,12,0)</f>
        <v>Việt Nam</v>
      </c>
      <c r="N260" s="17" t="str">
        <f>VLOOKUP($B260,G2.PL1!$C$10:$AF$35,13,0)</f>
        <v>Viên</v>
      </c>
      <c r="O260" s="39">
        <v>2000</v>
      </c>
      <c r="P260" s="39">
        <v>2000</v>
      </c>
      <c r="Q260" s="39">
        <v>3000</v>
      </c>
      <c r="R260" s="39">
        <v>3000</v>
      </c>
      <c r="S260" s="40">
        <v>10000</v>
      </c>
      <c r="T260" s="19">
        <f>VLOOKUP($B260,G2.PL1!$C$10:$AF$35,17,0)</f>
        <v>889</v>
      </c>
      <c r="U260" s="18">
        <f t="shared" si="3"/>
        <v>8890000</v>
      </c>
      <c r="V260" s="19" t="str">
        <f>VLOOKUP($B260,G2.PL1!$C$10:$AF$35,30,0)</f>
        <v>Công ty Cổ phần Dược Hậu Giang</v>
      </c>
      <c r="W260" s="17" t="s">
        <v>456</v>
      </c>
      <c r="X260" s="56" t="s">
        <v>171</v>
      </c>
      <c r="Y260" s="41" t="s">
        <v>457</v>
      </c>
      <c r="Z260" s="16"/>
      <c r="AA260" s="21" t="e">
        <f>VLOOKUP(W260,#REF!,2,0)</f>
        <v>#REF!</v>
      </c>
      <c r="AB260" s="16"/>
    </row>
    <row r="261" spans="1:28" ht="60">
      <c r="A261" s="38">
        <v>9</v>
      </c>
      <c r="B261" s="38" t="s">
        <v>70</v>
      </c>
      <c r="C261" s="17" t="str">
        <f>VLOOKUP(B261,G2.PL1!$C$10:$D$34,2,0)</f>
        <v xml:space="preserve">Cifga </v>
      </c>
      <c r="D261" s="17" t="str">
        <f>VLOOKUP($B261,G2.PL1!$C$10:$E$34,3,0)</f>
        <v>Ciprofloxacin (dưới dạng Ciprofloxacin hydroclorid)</v>
      </c>
      <c r="E261" s="17" t="str">
        <f>VLOOKUP($B261,G2.PL1!$C$10:$F$34,4,0)</f>
        <v>500mg</v>
      </c>
      <c r="F261" s="17" t="str">
        <f>VLOOKUP($B261,G2.PL1!$C$10:$AF$35,5,0)</f>
        <v>Uống</v>
      </c>
      <c r="G261" s="17" t="str">
        <f>VLOOKUP($B261,G2.PL1!$C$10:$AF$35,6,0)</f>
        <v>viên nén bao phim</v>
      </c>
      <c r="H261" s="17" t="str">
        <f>VLOOKUP($B261,G2.PL1!$C$10:$AF$35,7,0)</f>
        <v>hộp 2 vỉ x 10 viên</v>
      </c>
      <c r="I261" s="38" t="s">
        <v>13</v>
      </c>
      <c r="J261" s="17" t="str">
        <f>VLOOKUP($B261,G2.PL1!$C$10:$AF$35,9,0)</f>
        <v xml:space="preserve">36 tháng </v>
      </c>
      <c r="K261" s="17" t="str">
        <f>VLOOKUP($B261,G2.PL1!$C$10:$AF$35,10,0)</f>
        <v>VD-20549-14</v>
      </c>
      <c r="L261" s="17" t="str">
        <f>VLOOKUP($B261,G2.PL1!$C$10:$AF$35,11,0)</f>
        <v>Công ty Cổ phần Dược Hậu Giang - Chi nhánh nhà máy Dược phẩm DHG tại Hậu Giang</v>
      </c>
      <c r="M261" s="17" t="str">
        <f>VLOOKUP($B261,G2.PL1!$C$10:$AF$35,12,0)</f>
        <v>Việt Nam</v>
      </c>
      <c r="N261" s="17" t="str">
        <f>VLOOKUP($B261,G2.PL1!$C$10:$AF$35,13,0)</f>
        <v>Viên</v>
      </c>
      <c r="O261" s="39">
        <v>3750</v>
      </c>
      <c r="P261" s="39">
        <v>3750</v>
      </c>
      <c r="Q261" s="39">
        <v>3750</v>
      </c>
      <c r="R261" s="39">
        <v>3750</v>
      </c>
      <c r="S261" s="40">
        <v>15000</v>
      </c>
      <c r="T261" s="19">
        <f>VLOOKUP($B261,G2.PL1!$C$10:$AF$35,17,0)</f>
        <v>889</v>
      </c>
      <c r="U261" s="18">
        <f t="shared" si="3"/>
        <v>13335000</v>
      </c>
      <c r="V261" s="19" t="str">
        <f>VLOOKUP($B261,G2.PL1!$C$10:$AF$35,30,0)</f>
        <v>Công ty Cổ phần Dược Hậu Giang</v>
      </c>
      <c r="W261" s="17" t="s">
        <v>619</v>
      </c>
      <c r="X261" s="56" t="s">
        <v>171</v>
      </c>
      <c r="Y261" s="41" t="s">
        <v>620</v>
      </c>
      <c r="Z261" s="16"/>
      <c r="AA261" s="21" t="e">
        <f>VLOOKUP(W261,#REF!,2,0)</f>
        <v>#REF!</v>
      </c>
      <c r="AB261" s="16"/>
    </row>
    <row r="262" spans="1:28" ht="36">
      <c r="A262" s="17">
        <v>1</v>
      </c>
      <c r="B262" s="17" t="s">
        <v>6</v>
      </c>
      <c r="C262" s="17" t="str">
        <f>VLOOKUP(B262,G2.PL1!$C$10:$D$34,2,0)</f>
        <v>Cefoxitine Gerda 1G</v>
      </c>
      <c r="D262" s="17" t="str">
        <f>VLOOKUP($B262,G2.PL1!$C$10:$E$34,3,0)</f>
        <v>Cefoxitin  (dưới dạng Cefoxitin natri)</v>
      </c>
      <c r="E262" s="17" t="str">
        <f>VLOOKUP($B262,G2.PL1!$C$10:$F$34,4,0)</f>
        <v>1g</v>
      </c>
      <c r="F262" s="17" t="str">
        <f>VLOOKUP($B262,G2.PL1!$C$10:$AF$35,5,0)</f>
        <v>Tiêm</v>
      </c>
      <c r="G262" s="17" t="str">
        <f>VLOOKUP($B262,G2.PL1!$C$10:$AF$35,6,0)</f>
        <v>Bột pha dung dịch tiêm</v>
      </c>
      <c r="H262" s="17" t="str">
        <f>VLOOKUP($B262,G2.PL1!$C$10:$AF$35,7,0)</f>
        <v>Hộp 10 lọ</v>
      </c>
      <c r="I262" s="17" t="s">
        <v>3</v>
      </c>
      <c r="J262" s="17" t="str">
        <f>VLOOKUP($B262,G2.PL1!$C$10:$AF$35,9,0)</f>
        <v>24 tháng</v>
      </c>
      <c r="K262" s="17" t="str">
        <f>VLOOKUP($B262,G2.PL1!$C$10:$AF$35,10,0)</f>
        <v>VN-20445-17</v>
      </c>
      <c r="L262" s="17" t="str">
        <f>VLOOKUP($B262,G2.PL1!$C$10:$AF$35,11,0)</f>
        <v>LDP Laboratorios
 Torlan SA</v>
      </c>
      <c r="M262" s="17" t="str">
        <f>VLOOKUP($B262,G2.PL1!$C$10:$AF$35,12,0)</f>
        <v>Tây Ban Nha</v>
      </c>
      <c r="N262" s="17" t="str">
        <f>VLOOKUP($B262,G2.PL1!$C$10:$AF$35,13,0)</f>
        <v>Lọ</v>
      </c>
      <c r="O262" s="18">
        <v>400</v>
      </c>
      <c r="P262" s="18">
        <v>400</v>
      </c>
      <c r="Q262" s="18">
        <v>400</v>
      </c>
      <c r="R262" s="18">
        <v>400</v>
      </c>
      <c r="S262" s="18">
        <v>1600</v>
      </c>
      <c r="T262" s="19">
        <f>VLOOKUP($B262,G2.PL1!$C$10:$AF$35,17,0)</f>
        <v>123000</v>
      </c>
      <c r="U262" s="18">
        <f t="shared" si="3"/>
        <v>196800000</v>
      </c>
      <c r="V262" s="19" t="str">
        <f>VLOOKUP($B262,G2.PL1!$C$10:$AF$35,30,0)</f>
        <v>Công ty Trách nhiệm hữu hạn Dược Phẩm Tự Đức</v>
      </c>
      <c r="W262" s="17" t="s">
        <v>176</v>
      </c>
      <c r="X262" s="20" t="s">
        <v>171</v>
      </c>
      <c r="Y262" s="17">
        <v>64269</v>
      </c>
      <c r="Z262" s="16"/>
      <c r="AA262" s="21" t="e">
        <f>VLOOKUP(W262,#REF!,2,0)</f>
        <v>#REF!</v>
      </c>
      <c r="AB262" s="16"/>
    </row>
    <row r="263" spans="1:28" ht="36">
      <c r="A263" s="17">
        <v>1</v>
      </c>
      <c r="B263" s="17" t="s">
        <v>6</v>
      </c>
      <c r="C263" s="17" t="str">
        <f>VLOOKUP(B263,G2.PL1!$C$10:$D$34,2,0)</f>
        <v>Cefoxitine Gerda 1G</v>
      </c>
      <c r="D263" s="17" t="str">
        <f>VLOOKUP($B263,G2.PL1!$C$10:$E$34,3,0)</f>
        <v>Cefoxitin  (dưới dạng Cefoxitin natri)</v>
      </c>
      <c r="E263" s="17" t="str">
        <f>VLOOKUP($B263,G2.PL1!$C$10:$F$34,4,0)</f>
        <v>1g</v>
      </c>
      <c r="F263" s="17" t="str">
        <f>VLOOKUP($B263,G2.PL1!$C$10:$AF$35,5,0)</f>
        <v>Tiêm</v>
      </c>
      <c r="G263" s="17" t="str">
        <f>VLOOKUP($B263,G2.PL1!$C$10:$AF$35,6,0)</f>
        <v>Bột pha dung dịch tiêm</v>
      </c>
      <c r="H263" s="17" t="str">
        <f>VLOOKUP($B263,G2.PL1!$C$10:$AF$35,7,0)</f>
        <v>Hộp 10 lọ</v>
      </c>
      <c r="I263" s="17" t="s">
        <v>3</v>
      </c>
      <c r="J263" s="17" t="str">
        <f>VLOOKUP($B263,G2.PL1!$C$10:$AF$35,9,0)</f>
        <v>24 tháng</v>
      </c>
      <c r="K263" s="17" t="str">
        <f>VLOOKUP($B263,G2.PL1!$C$10:$AF$35,10,0)</f>
        <v>VN-20445-17</v>
      </c>
      <c r="L263" s="17" t="str">
        <f>VLOOKUP($B263,G2.PL1!$C$10:$AF$35,11,0)</f>
        <v>LDP Laboratorios
 Torlan SA</v>
      </c>
      <c r="M263" s="17" t="str">
        <f>VLOOKUP($B263,G2.PL1!$C$10:$AF$35,12,0)</f>
        <v>Tây Ban Nha</v>
      </c>
      <c r="N263" s="17" t="str">
        <f>VLOOKUP($B263,G2.PL1!$C$10:$AF$35,13,0)</f>
        <v>Lọ</v>
      </c>
      <c r="O263" s="18">
        <v>200</v>
      </c>
      <c r="P263" s="18">
        <v>200</v>
      </c>
      <c r="Q263" s="18">
        <v>200</v>
      </c>
      <c r="R263" s="18">
        <v>200</v>
      </c>
      <c r="S263" s="18">
        <v>800</v>
      </c>
      <c r="T263" s="19">
        <f>VLOOKUP($B263,G2.PL1!$C$10:$AF$35,17,0)</f>
        <v>123000</v>
      </c>
      <c r="U263" s="18">
        <f t="shared" si="3"/>
        <v>98400000</v>
      </c>
      <c r="V263" s="19" t="str">
        <f>VLOOKUP($B263,G2.PL1!$C$10:$AF$35,30,0)</f>
        <v>Công ty Trách nhiệm hữu hạn Dược Phẩm Tự Đức</v>
      </c>
      <c r="W263" s="17" t="s">
        <v>173</v>
      </c>
      <c r="X263" s="20" t="s">
        <v>171</v>
      </c>
      <c r="Y263" s="17">
        <v>64274</v>
      </c>
      <c r="Z263" s="16"/>
      <c r="AA263" s="21" t="e">
        <f>VLOOKUP(W263,#REF!,2,0)</f>
        <v>#REF!</v>
      </c>
      <c r="AB263" s="16"/>
    </row>
    <row r="264" spans="1:28" ht="36">
      <c r="A264" s="17">
        <v>1</v>
      </c>
      <c r="B264" s="17" t="s">
        <v>6</v>
      </c>
      <c r="C264" s="17" t="str">
        <f>VLOOKUP(B264,G2.PL1!$C$10:$D$34,2,0)</f>
        <v>Cefoxitine Gerda 1G</v>
      </c>
      <c r="D264" s="17" t="str">
        <f>VLOOKUP($B264,G2.PL1!$C$10:$E$34,3,0)</f>
        <v>Cefoxitin  (dưới dạng Cefoxitin natri)</v>
      </c>
      <c r="E264" s="17" t="str">
        <f>VLOOKUP($B264,G2.PL1!$C$10:$F$34,4,0)</f>
        <v>1g</v>
      </c>
      <c r="F264" s="17" t="str">
        <f>VLOOKUP($B264,G2.PL1!$C$10:$AF$35,5,0)</f>
        <v>Tiêm</v>
      </c>
      <c r="G264" s="17" t="str">
        <f>VLOOKUP($B264,G2.PL1!$C$10:$AF$35,6,0)</f>
        <v>Bột pha dung dịch tiêm</v>
      </c>
      <c r="H264" s="17" t="str">
        <f>VLOOKUP($B264,G2.PL1!$C$10:$AF$35,7,0)</f>
        <v>Hộp 10 lọ</v>
      </c>
      <c r="I264" s="17" t="s">
        <v>3</v>
      </c>
      <c r="J264" s="17" t="str">
        <f>VLOOKUP($B264,G2.PL1!$C$10:$AF$35,9,0)</f>
        <v>24 tháng</v>
      </c>
      <c r="K264" s="17" t="str">
        <f>VLOOKUP($B264,G2.PL1!$C$10:$AF$35,10,0)</f>
        <v>VN-20445-17</v>
      </c>
      <c r="L264" s="17" t="str">
        <f>VLOOKUP($B264,G2.PL1!$C$10:$AF$35,11,0)</f>
        <v>LDP Laboratorios
 Torlan SA</v>
      </c>
      <c r="M264" s="17" t="str">
        <f>VLOOKUP($B264,G2.PL1!$C$10:$AF$35,12,0)</f>
        <v>Tây Ban Nha</v>
      </c>
      <c r="N264" s="17" t="str">
        <f>VLOOKUP($B264,G2.PL1!$C$10:$AF$35,13,0)</f>
        <v>Lọ</v>
      </c>
      <c r="O264" s="18">
        <v>1200</v>
      </c>
      <c r="P264" s="18">
        <v>1200</v>
      </c>
      <c r="Q264" s="18">
        <v>1200</v>
      </c>
      <c r="R264" s="18">
        <v>1200</v>
      </c>
      <c r="S264" s="18">
        <v>4800</v>
      </c>
      <c r="T264" s="19">
        <f>VLOOKUP($B264,G2.PL1!$C$10:$AF$35,17,0)</f>
        <v>123000</v>
      </c>
      <c r="U264" s="18">
        <f t="shared" si="3"/>
        <v>590400000</v>
      </c>
      <c r="V264" s="19" t="str">
        <f>VLOOKUP($B264,G2.PL1!$C$10:$AF$35,30,0)</f>
        <v>Công ty Trách nhiệm hữu hạn Dược Phẩm Tự Đức</v>
      </c>
      <c r="W264" s="17" t="s">
        <v>174</v>
      </c>
      <c r="X264" s="20" t="s">
        <v>171</v>
      </c>
      <c r="Y264" s="17" t="s">
        <v>175</v>
      </c>
      <c r="Z264" s="16"/>
      <c r="AA264" s="21" t="e">
        <f>VLOOKUP(W264,#REF!,2,0)</f>
        <v>#REF!</v>
      </c>
      <c r="AB264" s="16"/>
    </row>
    <row r="265" spans="1:28" ht="36">
      <c r="A265" s="17">
        <v>1</v>
      </c>
      <c r="B265" s="17" t="s">
        <v>6</v>
      </c>
      <c r="C265" s="17" t="str">
        <f>VLOOKUP(B265,G2.PL1!$C$10:$D$34,2,0)</f>
        <v>Cefoxitine Gerda 1G</v>
      </c>
      <c r="D265" s="17" t="str">
        <f>VLOOKUP($B265,G2.PL1!$C$10:$E$34,3,0)</f>
        <v>Cefoxitin  (dưới dạng Cefoxitin natri)</v>
      </c>
      <c r="E265" s="17" t="str">
        <f>VLOOKUP($B265,G2.PL1!$C$10:$F$34,4,0)</f>
        <v>1g</v>
      </c>
      <c r="F265" s="17" t="str">
        <f>VLOOKUP($B265,G2.PL1!$C$10:$AF$35,5,0)</f>
        <v>Tiêm</v>
      </c>
      <c r="G265" s="17" t="str">
        <f>VLOOKUP($B265,G2.PL1!$C$10:$AF$35,6,0)</f>
        <v>Bột pha dung dịch tiêm</v>
      </c>
      <c r="H265" s="17" t="str">
        <f>VLOOKUP($B265,G2.PL1!$C$10:$AF$35,7,0)</f>
        <v>Hộp 10 lọ</v>
      </c>
      <c r="I265" s="17" t="s">
        <v>3</v>
      </c>
      <c r="J265" s="17" t="str">
        <f>VLOOKUP($B265,G2.PL1!$C$10:$AF$35,9,0)</f>
        <v>24 tháng</v>
      </c>
      <c r="K265" s="17" t="str">
        <f>VLOOKUP($B265,G2.PL1!$C$10:$AF$35,10,0)</f>
        <v>VN-20445-17</v>
      </c>
      <c r="L265" s="17" t="str">
        <f>VLOOKUP($B265,G2.PL1!$C$10:$AF$35,11,0)</f>
        <v>LDP Laboratorios
 Torlan SA</v>
      </c>
      <c r="M265" s="17" t="str">
        <f>VLOOKUP($B265,G2.PL1!$C$10:$AF$35,12,0)</f>
        <v>Tây Ban Nha</v>
      </c>
      <c r="N265" s="17" t="str">
        <f>VLOOKUP($B265,G2.PL1!$C$10:$AF$35,13,0)</f>
        <v>Lọ</v>
      </c>
      <c r="O265" s="18">
        <v>2000</v>
      </c>
      <c r="P265" s="18">
        <v>2000</v>
      </c>
      <c r="Q265" s="18">
        <v>2000</v>
      </c>
      <c r="R265" s="18">
        <v>2000</v>
      </c>
      <c r="S265" s="18">
        <v>8000</v>
      </c>
      <c r="T265" s="19">
        <f>VLOOKUP($B265,G2.PL1!$C$10:$AF$35,17,0)</f>
        <v>123000</v>
      </c>
      <c r="U265" s="18">
        <f t="shared" si="3"/>
        <v>984000000</v>
      </c>
      <c r="V265" s="19" t="str">
        <f>VLOOKUP($B265,G2.PL1!$C$10:$AF$35,30,0)</f>
        <v>Công ty Trách nhiệm hữu hạn Dược Phẩm Tự Đức</v>
      </c>
      <c r="W265" s="17" t="s">
        <v>191</v>
      </c>
      <c r="X265" s="20" t="s">
        <v>182</v>
      </c>
      <c r="Y265" s="17" t="s">
        <v>192</v>
      </c>
      <c r="Z265" s="16"/>
      <c r="AA265" s="21" t="e">
        <f>VLOOKUP(W265,#REF!,2,0)</f>
        <v>#REF!</v>
      </c>
      <c r="AB265" s="16"/>
    </row>
    <row r="266" spans="1:28" ht="48">
      <c r="A266" s="17">
        <v>2</v>
      </c>
      <c r="B266" s="17" t="s">
        <v>86</v>
      </c>
      <c r="C266" s="17" t="str">
        <f>VLOOKUP(B266,G2.PL1!$C$10:$D$34,2,0)</f>
        <v>Cefoxitin 1g</v>
      </c>
      <c r="D266" s="17" t="str">
        <f>VLOOKUP($B266,G2.PL1!$C$10:$E$34,3,0)</f>
        <v xml:space="preserve">Cefoxitin (dưới dạng Cefoxitin natri) </v>
      </c>
      <c r="E266" s="17" t="str">
        <f>VLOOKUP($B266,G2.PL1!$C$10:$F$34,4,0)</f>
        <v>1g</v>
      </c>
      <c r="F266" s="17" t="str">
        <f>VLOOKUP($B266,G2.PL1!$C$10:$AF$35,5,0)</f>
        <v>Tiêm</v>
      </c>
      <c r="G266" s="17" t="str">
        <f>VLOOKUP($B266,G2.PL1!$C$10:$AF$35,6,0)</f>
        <v>Thuốc bột pha tiêm</v>
      </c>
      <c r="H266" s="17" t="str">
        <f>VLOOKUP($B266,G2.PL1!$C$10:$AF$35,7,0)</f>
        <v>Hộp 10 lọ</v>
      </c>
      <c r="I266" s="17" t="s">
        <v>13</v>
      </c>
      <c r="J266" s="17" t="str">
        <f>VLOOKUP($B266,G2.PL1!$C$10:$AF$35,9,0)</f>
        <v>24 tháng</v>
      </c>
      <c r="K266" s="17" t="str">
        <f>VLOOKUP($B266,G2.PL1!$C$10:$AF$35,10,0)</f>
        <v>VD-26841-17</v>
      </c>
      <c r="L266" s="17" t="str">
        <f>VLOOKUP($B266,G2.PL1!$C$10:$AF$35,11,0)</f>
        <v>Chi nhánh 3- Công ty cổ phần dược phẩm Imexpharm tại Bình Dương</v>
      </c>
      <c r="M266" s="17" t="str">
        <f>VLOOKUP($B266,G2.PL1!$C$10:$AF$35,12,0)</f>
        <v>Việt Nam</v>
      </c>
      <c r="N266" s="17" t="str">
        <f>VLOOKUP($B266,G2.PL1!$C$10:$AF$35,13,0)</f>
        <v>Lọ</v>
      </c>
      <c r="O266" s="18">
        <v>1200</v>
      </c>
      <c r="P266" s="18">
        <v>1200</v>
      </c>
      <c r="Q266" s="18">
        <v>1200</v>
      </c>
      <c r="R266" s="18">
        <v>1200</v>
      </c>
      <c r="S266" s="18">
        <v>4800</v>
      </c>
      <c r="T266" s="19">
        <f>VLOOKUP($B266,G2.PL1!$C$10:$AF$35,17,0)</f>
        <v>54900</v>
      </c>
      <c r="U266" s="18">
        <f t="shared" ref="U266:U329" si="4">S266*T266</f>
        <v>263520000</v>
      </c>
      <c r="V266" s="19" t="str">
        <f>VLOOKUP($B266,G2.PL1!$C$10:$AF$35,30,0)</f>
        <v>Công ty Cổ phần Dược phẩm Nam Hà</v>
      </c>
      <c r="W266" s="17" t="s">
        <v>191</v>
      </c>
      <c r="X266" s="20" t="s">
        <v>182</v>
      </c>
      <c r="Y266" s="17" t="s">
        <v>192</v>
      </c>
      <c r="Z266" s="16"/>
      <c r="AA266" s="21" t="e">
        <f>VLOOKUP(W266,#REF!,2,0)</f>
        <v>#REF!</v>
      </c>
      <c r="AB266" s="16"/>
    </row>
    <row r="267" spans="1:28" ht="60">
      <c r="A267" s="38">
        <v>12</v>
      </c>
      <c r="B267" s="38" t="s">
        <v>54</v>
      </c>
      <c r="C267" s="17" t="str">
        <f>VLOOKUP(B267,G2.PL1!$C$10:$D$34,2,0)</f>
        <v>Raciper 20mg</v>
      </c>
      <c r="D267" s="17" t="str">
        <f>VLOOKUP($B267,G2.PL1!$C$10:$E$34,3,0)</f>
        <v xml:space="preserve">Esomeprazole (dưới dạng Esomeprazole magnesium vô định hình) </v>
      </c>
      <c r="E267" s="17" t="str">
        <f>VLOOKUP($B267,G2.PL1!$C$10:$F$34,4,0)</f>
        <v>20mg</v>
      </c>
      <c r="F267" s="17" t="str">
        <f>VLOOKUP($B267,G2.PL1!$C$10:$AF$35,5,0)</f>
        <v>Uống</v>
      </c>
      <c r="G267" s="17" t="str">
        <f>VLOOKUP($B267,G2.PL1!$C$10:$AF$35,6,0)</f>
        <v>Viên nén bao phim kháng acid dạ dày</v>
      </c>
      <c r="H267" s="17" t="str">
        <f>VLOOKUP($B267,G2.PL1!$C$10:$AF$35,7,0)</f>
        <v>Hộp 2 vỉ x 7 viên; Hộp 4 vỉ x 7 viên</v>
      </c>
      <c r="I267" s="38" t="s">
        <v>13</v>
      </c>
      <c r="J267" s="17" t="str">
        <f>VLOOKUP($B267,G2.PL1!$C$10:$AF$35,9,0)</f>
        <v>24 tháng</v>
      </c>
      <c r="K267" s="17" t="str">
        <f>VLOOKUP($B267,G2.PL1!$C$10:$AF$35,10,0)</f>
        <v>VN-16032-12</v>
      </c>
      <c r="L267" s="17" t="str">
        <f>VLOOKUP($B267,G2.PL1!$C$10:$AF$35,11,0)</f>
        <v>Sun Pharmaceutical Industries Limited</v>
      </c>
      <c r="M267" s="17" t="str">
        <f>VLOOKUP($B267,G2.PL1!$C$10:$AF$35,12,0)</f>
        <v>Ấn Độ</v>
      </c>
      <c r="N267" s="17" t="str">
        <f>VLOOKUP($B267,G2.PL1!$C$10:$AF$35,13,0)</f>
        <v>Viên</v>
      </c>
      <c r="O267" s="39">
        <v>48000</v>
      </c>
      <c r="P267" s="39">
        <v>60000</v>
      </c>
      <c r="Q267" s="39">
        <v>60000</v>
      </c>
      <c r="R267" s="39">
        <v>72000</v>
      </c>
      <c r="S267" s="40">
        <v>240000</v>
      </c>
      <c r="T267" s="19">
        <f>VLOOKUP($B267,G2.PL1!$C$10:$AF$35,17,0)</f>
        <v>950</v>
      </c>
      <c r="U267" s="18">
        <f t="shared" si="4"/>
        <v>228000000</v>
      </c>
      <c r="V267" s="19" t="str">
        <f>VLOOKUP($B267,G2.PL1!$C$10:$AF$35,30,0)</f>
        <v>Công ty Cổ phần Dược phẩm Thiết bị Y tế Hà Nội</v>
      </c>
      <c r="W267" s="17" t="s">
        <v>191</v>
      </c>
      <c r="X267" s="56" t="s">
        <v>182</v>
      </c>
      <c r="Y267" s="41" t="s">
        <v>192</v>
      </c>
      <c r="Z267" s="16"/>
      <c r="AA267" s="21" t="e">
        <f>VLOOKUP(W267,#REF!,2,0)</f>
        <v>#REF!</v>
      </c>
      <c r="AB267" s="16"/>
    </row>
    <row r="268" spans="1:28" ht="48">
      <c r="A268" s="17">
        <v>2</v>
      </c>
      <c r="B268" s="17" t="s">
        <v>86</v>
      </c>
      <c r="C268" s="17" t="str">
        <f>VLOOKUP(B268,G2.PL1!$C$10:$D$34,2,0)</f>
        <v>Cefoxitin 1g</v>
      </c>
      <c r="D268" s="17" t="str">
        <f>VLOOKUP($B268,G2.PL1!$C$10:$E$34,3,0)</f>
        <v xml:space="preserve">Cefoxitin (dưới dạng Cefoxitin natri) </v>
      </c>
      <c r="E268" s="17" t="str">
        <f>VLOOKUP($B268,G2.PL1!$C$10:$F$34,4,0)</f>
        <v>1g</v>
      </c>
      <c r="F268" s="17" t="str">
        <f>VLOOKUP($B268,G2.PL1!$C$10:$AF$35,5,0)</f>
        <v>Tiêm</v>
      </c>
      <c r="G268" s="17" t="str">
        <f>VLOOKUP($B268,G2.PL1!$C$10:$AF$35,6,0)</f>
        <v>Thuốc bột pha tiêm</v>
      </c>
      <c r="H268" s="17" t="str">
        <f>VLOOKUP($B268,G2.PL1!$C$10:$AF$35,7,0)</f>
        <v>Hộp 10 lọ</v>
      </c>
      <c r="I268" s="17" t="s">
        <v>13</v>
      </c>
      <c r="J268" s="17" t="str">
        <f>VLOOKUP($B268,G2.PL1!$C$10:$AF$35,9,0)</f>
        <v>24 tháng</v>
      </c>
      <c r="K268" s="17" t="str">
        <f>VLOOKUP($B268,G2.PL1!$C$10:$AF$35,10,0)</f>
        <v>VD-26841-17</v>
      </c>
      <c r="L268" s="17" t="str">
        <f>VLOOKUP($B268,G2.PL1!$C$10:$AF$35,11,0)</f>
        <v>Chi nhánh 3- Công ty cổ phần dược phẩm Imexpharm tại Bình Dương</v>
      </c>
      <c r="M268" s="17" t="str">
        <f>VLOOKUP($B268,G2.PL1!$C$10:$AF$35,12,0)</f>
        <v>Việt Nam</v>
      </c>
      <c r="N268" s="17" t="str">
        <f>VLOOKUP($B268,G2.PL1!$C$10:$AF$35,13,0)</f>
        <v>Lọ</v>
      </c>
      <c r="O268" s="18">
        <v>100</v>
      </c>
      <c r="P268" s="18">
        <v>100</v>
      </c>
      <c r="Q268" s="18">
        <v>100</v>
      </c>
      <c r="R268" s="18">
        <v>100</v>
      </c>
      <c r="S268" s="18">
        <v>400</v>
      </c>
      <c r="T268" s="19">
        <f>VLOOKUP($B268,G2.PL1!$C$10:$AF$35,17,0)</f>
        <v>54900</v>
      </c>
      <c r="U268" s="18">
        <f t="shared" si="4"/>
        <v>21960000</v>
      </c>
      <c r="V268" s="19" t="str">
        <f>VLOOKUP($B268,G2.PL1!$C$10:$AF$35,30,0)</f>
        <v>Công ty Cổ phần Dược phẩm Nam Hà</v>
      </c>
      <c r="W268" s="17" t="s">
        <v>340</v>
      </c>
      <c r="X268" s="20" t="s">
        <v>182</v>
      </c>
      <c r="Y268" s="17" t="s">
        <v>341</v>
      </c>
      <c r="Z268" s="16"/>
      <c r="AA268" s="21" t="e">
        <f>VLOOKUP(W268,#REF!,2,0)</f>
        <v>#REF!</v>
      </c>
      <c r="AB268" s="16"/>
    </row>
    <row r="269" spans="1:28" ht="48">
      <c r="A269" s="38">
        <v>8</v>
      </c>
      <c r="B269" s="38" t="s">
        <v>75</v>
      </c>
      <c r="C269" s="17" t="str">
        <f>VLOOKUP(B269,G2.PL1!$C$10:$D$34,2,0)</f>
        <v>Zanimex 1,5g</v>
      </c>
      <c r="D269" s="17" t="str">
        <f>VLOOKUP($B269,G2.PL1!$C$10:$E$34,3,0)</f>
        <v>Cefuroxim (dưới dạng Cefuroxim natri)</v>
      </c>
      <c r="E269" s="17" t="str">
        <f>VLOOKUP($B269,G2.PL1!$C$10:$F$34,4,0)</f>
        <v>1,5g</v>
      </c>
      <c r="F269" s="17" t="str">
        <f>VLOOKUP($B269,G2.PL1!$C$10:$AF$35,5,0)</f>
        <v>Tiêm</v>
      </c>
      <c r="G269" s="17" t="str">
        <f>VLOOKUP($B269,G2.PL1!$C$10:$AF$35,6,0)</f>
        <v>Thuốc bột pha tiêm</v>
      </c>
      <c r="H269" s="17" t="str">
        <f>VLOOKUP($B269,G2.PL1!$C$10:$AF$35,7,0)</f>
        <v>Hộp 10 lọ</v>
      </c>
      <c r="I269" s="38" t="s">
        <v>13</v>
      </c>
      <c r="J269" s="17" t="str">
        <f>VLOOKUP($B269,G2.PL1!$C$10:$AF$35,9,0)</f>
        <v>24 tháng</v>
      </c>
      <c r="K269" s="17" t="str">
        <f>VLOOKUP($B269,G2.PL1!$C$10:$AF$35,10,0)</f>
        <v>VD-34181-20</v>
      </c>
      <c r="L269" s="17" t="str">
        <f>VLOOKUP($B269,G2.PL1!$C$10:$AF$35,11,0)</f>
        <v>Chi nhánh 3 - Công ty cổ phần dược phẩm Imexpharm tại Bình Dương</v>
      </c>
      <c r="M269" s="17" t="str">
        <f>VLOOKUP($B269,G2.PL1!$C$10:$AF$35,12,0)</f>
        <v>Việt Nam</v>
      </c>
      <c r="N269" s="17" t="str">
        <f>VLOOKUP($B269,G2.PL1!$C$10:$AF$35,13,0)</f>
        <v>Lọ</v>
      </c>
      <c r="O269" s="39">
        <v>3000</v>
      </c>
      <c r="P269" s="39">
        <v>3000</v>
      </c>
      <c r="Q269" s="39">
        <v>3000</v>
      </c>
      <c r="R269" s="39">
        <v>3000</v>
      </c>
      <c r="S269" s="40">
        <v>12000</v>
      </c>
      <c r="T269" s="19">
        <f>VLOOKUP($B269,G2.PL1!$C$10:$AF$35,17,0)</f>
        <v>21000</v>
      </c>
      <c r="U269" s="18">
        <f t="shared" si="4"/>
        <v>252000000</v>
      </c>
      <c r="V269" s="19" t="str">
        <f>VLOOKUP($B269,G2.PL1!$C$10:$AF$35,30,0)</f>
        <v xml:space="preserve">Công ty CP Dược phẩm Imexpharm </v>
      </c>
      <c r="W269" s="17" t="s">
        <v>340</v>
      </c>
      <c r="X269" s="56" t="s">
        <v>182</v>
      </c>
      <c r="Y269" s="41" t="s">
        <v>341</v>
      </c>
      <c r="Z269" s="16"/>
      <c r="AA269" s="21" t="e">
        <f>VLOOKUP(W269,#REF!,2,0)</f>
        <v>#REF!</v>
      </c>
      <c r="AB269" s="16"/>
    </row>
    <row r="270" spans="1:28" ht="60">
      <c r="A270" s="38">
        <v>9</v>
      </c>
      <c r="B270" s="38" t="s">
        <v>70</v>
      </c>
      <c r="C270" s="17" t="str">
        <f>VLOOKUP(B270,G2.PL1!$C$10:$D$34,2,0)</f>
        <v xml:space="preserve">Cifga </v>
      </c>
      <c r="D270" s="17" t="str">
        <f>VLOOKUP($B270,G2.PL1!$C$10:$E$34,3,0)</f>
        <v>Ciprofloxacin (dưới dạng Ciprofloxacin hydroclorid)</v>
      </c>
      <c r="E270" s="17" t="str">
        <f>VLOOKUP($B270,G2.PL1!$C$10:$F$34,4,0)</f>
        <v>500mg</v>
      </c>
      <c r="F270" s="17" t="str">
        <f>VLOOKUP($B270,G2.PL1!$C$10:$AF$35,5,0)</f>
        <v>Uống</v>
      </c>
      <c r="G270" s="17" t="str">
        <f>VLOOKUP($B270,G2.PL1!$C$10:$AF$35,6,0)</f>
        <v>viên nén bao phim</v>
      </c>
      <c r="H270" s="17" t="str">
        <f>VLOOKUP($B270,G2.PL1!$C$10:$AF$35,7,0)</f>
        <v>hộp 2 vỉ x 10 viên</v>
      </c>
      <c r="I270" s="38" t="s">
        <v>13</v>
      </c>
      <c r="J270" s="17" t="str">
        <f>VLOOKUP($B270,G2.PL1!$C$10:$AF$35,9,0)</f>
        <v xml:space="preserve">36 tháng </v>
      </c>
      <c r="K270" s="17" t="str">
        <f>VLOOKUP($B270,G2.PL1!$C$10:$AF$35,10,0)</f>
        <v>VD-20549-14</v>
      </c>
      <c r="L270" s="17" t="str">
        <f>VLOOKUP($B270,G2.PL1!$C$10:$AF$35,11,0)</f>
        <v>Công ty Cổ phần Dược Hậu Giang - Chi nhánh nhà máy Dược phẩm DHG tại Hậu Giang</v>
      </c>
      <c r="M270" s="17" t="str">
        <f>VLOOKUP($B270,G2.PL1!$C$10:$AF$35,12,0)</f>
        <v>Việt Nam</v>
      </c>
      <c r="N270" s="17" t="str">
        <f>VLOOKUP($B270,G2.PL1!$C$10:$AF$35,13,0)</f>
        <v>Viên</v>
      </c>
      <c r="O270" s="39">
        <v>7500</v>
      </c>
      <c r="P270" s="39">
        <v>7500</v>
      </c>
      <c r="Q270" s="39">
        <v>7500</v>
      </c>
      <c r="R270" s="39">
        <v>7500</v>
      </c>
      <c r="S270" s="40">
        <v>30000</v>
      </c>
      <c r="T270" s="19">
        <f>VLOOKUP($B270,G2.PL1!$C$10:$AF$35,17,0)</f>
        <v>889</v>
      </c>
      <c r="U270" s="18">
        <f t="shared" si="4"/>
        <v>26670000</v>
      </c>
      <c r="V270" s="19" t="str">
        <f>VLOOKUP($B270,G2.PL1!$C$10:$AF$35,30,0)</f>
        <v>Công ty Cổ phần Dược Hậu Giang</v>
      </c>
      <c r="W270" s="17" t="s">
        <v>340</v>
      </c>
      <c r="X270" s="56" t="s">
        <v>182</v>
      </c>
      <c r="Y270" s="41" t="s">
        <v>341</v>
      </c>
      <c r="Z270" s="16"/>
      <c r="AA270" s="21" t="e">
        <f>VLOOKUP(W270,#REF!,2,0)</f>
        <v>#REF!</v>
      </c>
      <c r="AB270" s="16"/>
    </row>
    <row r="271" spans="1:28" ht="60">
      <c r="A271" s="38">
        <v>12</v>
      </c>
      <c r="B271" s="38" t="s">
        <v>54</v>
      </c>
      <c r="C271" s="17" t="str">
        <f>VLOOKUP(B271,G2.PL1!$C$10:$D$34,2,0)</f>
        <v>Raciper 20mg</v>
      </c>
      <c r="D271" s="17" t="str">
        <f>VLOOKUP($B271,G2.PL1!$C$10:$E$34,3,0)</f>
        <v xml:space="preserve">Esomeprazole (dưới dạng Esomeprazole magnesium vô định hình) </v>
      </c>
      <c r="E271" s="17" t="str">
        <f>VLOOKUP($B271,G2.PL1!$C$10:$F$34,4,0)</f>
        <v>20mg</v>
      </c>
      <c r="F271" s="17" t="str">
        <f>VLOOKUP($B271,G2.PL1!$C$10:$AF$35,5,0)</f>
        <v>Uống</v>
      </c>
      <c r="G271" s="17" t="str">
        <f>VLOOKUP($B271,G2.PL1!$C$10:$AF$35,6,0)</f>
        <v>Viên nén bao phim kháng acid dạ dày</v>
      </c>
      <c r="H271" s="17" t="str">
        <f>VLOOKUP($B271,G2.PL1!$C$10:$AF$35,7,0)</f>
        <v>Hộp 2 vỉ x 7 viên; Hộp 4 vỉ x 7 viên</v>
      </c>
      <c r="I271" s="38" t="s">
        <v>13</v>
      </c>
      <c r="J271" s="17" t="str">
        <f>VLOOKUP($B271,G2.PL1!$C$10:$AF$35,9,0)</f>
        <v>24 tháng</v>
      </c>
      <c r="K271" s="17" t="str">
        <f>VLOOKUP($B271,G2.PL1!$C$10:$AF$35,10,0)</f>
        <v>VN-16032-12</v>
      </c>
      <c r="L271" s="17" t="str">
        <f>VLOOKUP($B271,G2.PL1!$C$10:$AF$35,11,0)</f>
        <v>Sun Pharmaceutical Industries Limited</v>
      </c>
      <c r="M271" s="17" t="str">
        <f>VLOOKUP($B271,G2.PL1!$C$10:$AF$35,12,0)</f>
        <v>Ấn Độ</v>
      </c>
      <c r="N271" s="17" t="str">
        <f>VLOOKUP($B271,G2.PL1!$C$10:$AF$35,13,0)</f>
        <v>Viên</v>
      </c>
      <c r="O271" s="39">
        <v>3000</v>
      </c>
      <c r="P271" s="39">
        <v>3000</v>
      </c>
      <c r="Q271" s="39">
        <v>3000</v>
      </c>
      <c r="R271" s="39">
        <v>3000</v>
      </c>
      <c r="S271" s="40">
        <v>12000</v>
      </c>
      <c r="T271" s="19">
        <f>VLOOKUP($B271,G2.PL1!$C$10:$AF$35,17,0)</f>
        <v>950</v>
      </c>
      <c r="U271" s="18">
        <f t="shared" si="4"/>
        <v>11400000</v>
      </c>
      <c r="V271" s="19" t="str">
        <f>VLOOKUP($B271,G2.PL1!$C$10:$AF$35,30,0)</f>
        <v>Công ty Cổ phần Dược phẩm Thiết bị Y tế Hà Nội</v>
      </c>
      <c r="W271" s="17" t="s">
        <v>340</v>
      </c>
      <c r="X271" s="56" t="s">
        <v>182</v>
      </c>
      <c r="Y271" s="41" t="s">
        <v>341</v>
      </c>
      <c r="Z271" s="16"/>
      <c r="AA271" s="21" t="e">
        <f>VLOOKUP(W271,#REF!,2,0)</f>
        <v>#REF!</v>
      </c>
      <c r="AB271" s="16"/>
    </row>
    <row r="272" spans="1:28" ht="36">
      <c r="A272" s="38">
        <v>15</v>
      </c>
      <c r="B272" s="38" t="s">
        <v>39</v>
      </c>
      <c r="C272" s="17" t="str">
        <f>VLOOKUP(B272,G2.PL1!$C$10:$D$34,2,0)</f>
        <v>OCID</v>
      </c>
      <c r="D272" s="17" t="str">
        <f>VLOOKUP($B272,G2.PL1!$C$10:$E$34,3,0)</f>
        <v>Omeprazole (dạng hạt bao tan trong ruột)</v>
      </c>
      <c r="E272" s="17" t="str">
        <f>VLOOKUP($B272,G2.PL1!$C$10:$F$34,4,0)</f>
        <v>20mg</v>
      </c>
      <c r="F272" s="17" t="str">
        <f>VLOOKUP($B272,G2.PL1!$C$10:$AF$35,5,0)</f>
        <v>Uống</v>
      </c>
      <c r="G272" s="17" t="str">
        <f>VLOOKUP($B272,G2.PL1!$C$10:$AF$35,6,0)</f>
        <v>Viên nang cứng</v>
      </c>
      <c r="H272" s="17" t="str">
        <f>VLOOKUP($B272,G2.PL1!$C$10:$AF$35,7,0)</f>
        <v>Hộp 10 vỉ x 10 viên</v>
      </c>
      <c r="I272" s="38" t="s">
        <v>13</v>
      </c>
      <c r="J272" s="17" t="str">
        <f>VLOOKUP($B272,G2.PL1!$C$10:$AF$35,9,0)</f>
        <v>36 tháng</v>
      </c>
      <c r="K272" s="17" t="str">
        <f>VLOOKUP($B272,G2.PL1!$C$10:$AF$35,10,0)</f>
        <v>VN-10166-10</v>
      </c>
      <c r="L272" s="17" t="str">
        <f>VLOOKUP($B272,G2.PL1!$C$10:$AF$35,11,0)</f>
        <v>Cadila Healthcare Ltd.</v>
      </c>
      <c r="M272" s="17" t="str">
        <f>VLOOKUP($B272,G2.PL1!$C$10:$AF$35,12,0)</f>
        <v>Ấn Độ</v>
      </c>
      <c r="N272" s="17" t="str">
        <f>VLOOKUP($B272,G2.PL1!$C$10:$AF$35,13,0)</f>
        <v>Viên</v>
      </c>
      <c r="O272" s="39">
        <v>5000</v>
      </c>
      <c r="P272" s="39">
        <v>5000</v>
      </c>
      <c r="Q272" s="39">
        <v>5000</v>
      </c>
      <c r="R272" s="39">
        <v>5000</v>
      </c>
      <c r="S272" s="40">
        <v>20000</v>
      </c>
      <c r="T272" s="19">
        <f>VLOOKUP($B272,G2.PL1!$C$10:$AF$35,17,0)</f>
        <v>215</v>
      </c>
      <c r="U272" s="18">
        <f t="shared" si="4"/>
        <v>4300000</v>
      </c>
      <c r="V272" s="19" t="str">
        <f>VLOOKUP($B272,G2.PL1!$C$10:$AF$35,30,0)</f>
        <v>Công ty Cổ phần Dược phẩm Thiết bị Y tế Hà Nội</v>
      </c>
      <c r="W272" s="17" t="s">
        <v>340</v>
      </c>
      <c r="X272" s="56" t="s">
        <v>182</v>
      </c>
      <c r="Y272" s="41" t="s">
        <v>341</v>
      </c>
      <c r="Z272" s="16"/>
      <c r="AA272" s="21" t="e">
        <f>VLOOKUP(W272,#REF!,2,0)</f>
        <v>#REF!</v>
      </c>
      <c r="AB272" s="16"/>
    </row>
    <row r="273" spans="1:28" ht="48">
      <c r="A273" s="17">
        <v>2</v>
      </c>
      <c r="B273" s="17" t="s">
        <v>86</v>
      </c>
      <c r="C273" s="17" t="str">
        <f>VLOOKUP(B273,G2.PL1!$C$10:$D$34,2,0)</f>
        <v>Cefoxitin 1g</v>
      </c>
      <c r="D273" s="17" t="str">
        <f>VLOOKUP($B273,G2.PL1!$C$10:$E$34,3,0)</f>
        <v xml:space="preserve">Cefoxitin (dưới dạng Cefoxitin natri) </v>
      </c>
      <c r="E273" s="17" t="str">
        <f>VLOOKUP($B273,G2.PL1!$C$10:$F$34,4,0)</f>
        <v>1g</v>
      </c>
      <c r="F273" s="17" t="str">
        <f>VLOOKUP($B273,G2.PL1!$C$10:$AF$35,5,0)</f>
        <v>Tiêm</v>
      </c>
      <c r="G273" s="17" t="str">
        <f>VLOOKUP($B273,G2.PL1!$C$10:$AF$35,6,0)</f>
        <v>Thuốc bột pha tiêm</v>
      </c>
      <c r="H273" s="17" t="str">
        <f>VLOOKUP($B273,G2.PL1!$C$10:$AF$35,7,0)</f>
        <v>Hộp 10 lọ</v>
      </c>
      <c r="I273" s="17" t="s">
        <v>13</v>
      </c>
      <c r="J273" s="17" t="str">
        <f>VLOOKUP($B273,G2.PL1!$C$10:$AF$35,9,0)</f>
        <v>24 tháng</v>
      </c>
      <c r="K273" s="17" t="str">
        <f>VLOOKUP($B273,G2.PL1!$C$10:$AF$35,10,0)</f>
        <v>VD-26841-17</v>
      </c>
      <c r="L273" s="17" t="str">
        <f>VLOOKUP($B273,G2.PL1!$C$10:$AF$35,11,0)</f>
        <v>Chi nhánh 3- Công ty cổ phần dược phẩm Imexpharm tại Bình Dương</v>
      </c>
      <c r="M273" s="17" t="str">
        <f>VLOOKUP($B273,G2.PL1!$C$10:$AF$35,12,0)</f>
        <v>Việt Nam</v>
      </c>
      <c r="N273" s="17" t="str">
        <f>VLOOKUP($B273,G2.PL1!$C$10:$AF$35,13,0)</f>
        <v>Lọ</v>
      </c>
      <c r="O273" s="18">
        <v>2000</v>
      </c>
      <c r="P273" s="18">
        <v>2000</v>
      </c>
      <c r="Q273" s="18">
        <v>2000</v>
      </c>
      <c r="R273" s="18">
        <v>2000</v>
      </c>
      <c r="S273" s="18">
        <v>8000</v>
      </c>
      <c r="T273" s="19">
        <f>VLOOKUP($B273,G2.PL1!$C$10:$AF$35,17,0)</f>
        <v>54900</v>
      </c>
      <c r="U273" s="18">
        <f t="shared" si="4"/>
        <v>439200000</v>
      </c>
      <c r="V273" s="19" t="str">
        <f>VLOOKUP($B273,G2.PL1!$C$10:$AF$35,30,0)</f>
        <v>Công ty Cổ phần Dược phẩm Nam Hà</v>
      </c>
      <c r="W273" s="17" t="s">
        <v>338</v>
      </c>
      <c r="X273" s="20" t="s">
        <v>182</v>
      </c>
      <c r="Y273" s="17" t="s">
        <v>339</v>
      </c>
      <c r="Z273" s="16"/>
      <c r="AA273" s="21" t="e">
        <f>VLOOKUP(W273,#REF!,2,0)</f>
        <v>#REF!</v>
      </c>
      <c r="AB273" s="16"/>
    </row>
    <row r="274" spans="1:28" ht="48">
      <c r="A274" s="38">
        <v>8</v>
      </c>
      <c r="B274" s="38" t="s">
        <v>75</v>
      </c>
      <c r="C274" s="17" t="str">
        <f>VLOOKUP(B274,G2.PL1!$C$10:$D$34,2,0)</f>
        <v>Zanimex 1,5g</v>
      </c>
      <c r="D274" s="17" t="str">
        <f>VLOOKUP($B274,G2.PL1!$C$10:$E$34,3,0)</f>
        <v>Cefuroxim (dưới dạng Cefuroxim natri)</v>
      </c>
      <c r="E274" s="17" t="str">
        <f>VLOOKUP($B274,G2.PL1!$C$10:$F$34,4,0)</f>
        <v>1,5g</v>
      </c>
      <c r="F274" s="17" t="str">
        <f>VLOOKUP($B274,G2.PL1!$C$10:$AF$35,5,0)</f>
        <v>Tiêm</v>
      </c>
      <c r="G274" s="17" t="str">
        <f>VLOOKUP($B274,G2.PL1!$C$10:$AF$35,6,0)</f>
        <v>Thuốc bột pha tiêm</v>
      </c>
      <c r="H274" s="17" t="str">
        <f>VLOOKUP($B274,G2.PL1!$C$10:$AF$35,7,0)</f>
        <v>Hộp 10 lọ</v>
      </c>
      <c r="I274" s="38" t="s">
        <v>13</v>
      </c>
      <c r="J274" s="17" t="str">
        <f>VLOOKUP($B274,G2.PL1!$C$10:$AF$35,9,0)</f>
        <v>24 tháng</v>
      </c>
      <c r="K274" s="17" t="str">
        <f>VLOOKUP($B274,G2.PL1!$C$10:$AF$35,10,0)</f>
        <v>VD-34181-20</v>
      </c>
      <c r="L274" s="17" t="str">
        <f>VLOOKUP($B274,G2.PL1!$C$10:$AF$35,11,0)</f>
        <v>Chi nhánh 3 - Công ty cổ phần dược phẩm Imexpharm tại Bình Dương</v>
      </c>
      <c r="M274" s="17" t="str">
        <f>VLOOKUP($B274,G2.PL1!$C$10:$AF$35,12,0)</f>
        <v>Việt Nam</v>
      </c>
      <c r="N274" s="17" t="str">
        <f>VLOOKUP($B274,G2.PL1!$C$10:$AF$35,13,0)</f>
        <v>Lọ</v>
      </c>
      <c r="O274" s="39">
        <v>3750</v>
      </c>
      <c r="P274" s="39">
        <v>3750</v>
      </c>
      <c r="Q274" s="39">
        <v>3750</v>
      </c>
      <c r="R274" s="39">
        <v>3750</v>
      </c>
      <c r="S274" s="40">
        <v>15000</v>
      </c>
      <c r="T274" s="19">
        <f>VLOOKUP($B274,G2.PL1!$C$10:$AF$35,17,0)</f>
        <v>21000</v>
      </c>
      <c r="U274" s="18">
        <f t="shared" si="4"/>
        <v>315000000</v>
      </c>
      <c r="V274" s="19" t="str">
        <f>VLOOKUP($B274,G2.PL1!$C$10:$AF$35,30,0)</f>
        <v xml:space="preserve">Công ty CP Dược phẩm Imexpharm </v>
      </c>
      <c r="W274" s="17" t="s">
        <v>338</v>
      </c>
      <c r="X274" s="56" t="s">
        <v>182</v>
      </c>
      <c r="Y274" s="41" t="s">
        <v>339</v>
      </c>
      <c r="Z274" s="16"/>
      <c r="AA274" s="21" t="e">
        <f>VLOOKUP(W274,#REF!,2,0)</f>
        <v>#REF!</v>
      </c>
      <c r="AB274" s="16"/>
    </row>
    <row r="275" spans="1:28" ht="60">
      <c r="A275" s="38">
        <v>9</v>
      </c>
      <c r="B275" s="38" t="s">
        <v>70</v>
      </c>
      <c r="C275" s="17" t="str">
        <f>VLOOKUP(B275,G2.PL1!$C$10:$D$34,2,0)</f>
        <v xml:space="preserve">Cifga </v>
      </c>
      <c r="D275" s="17" t="str">
        <f>VLOOKUP($B275,G2.PL1!$C$10:$E$34,3,0)</f>
        <v>Ciprofloxacin (dưới dạng Ciprofloxacin hydroclorid)</v>
      </c>
      <c r="E275" s="17" t="str">
        <f>VLOOKUP($B275,G2.PL1!$C$10:$F$34,4,0)</f>
        <v>500mg</v>
      </c>
      <c r="F275" s="17" t="str">
        <f>VLOOKUP($B275,G2.PL1!$C$10:$AF$35,5,0)</f>
        <v>Uống</v>
      </c>
      <c r="G275" s="17" t="str">
        <f>VLOOKUP($B275,G2.PL1!$C$10:$AF$35,6,0)</f>
        <v>viên nén bao phim</v>
      </c>
      <c r="H275" s="17" t="str">
        <f>VLOOKUP($B275,G2.PL1!$C$10:$AF$35,7,0)</f>
        <v>hộp 2 vỉ x 10 viên</v>
      </c>
      <c r="I275" s="38" t="s">
        <v>13</v>
      </c>
      <c r="J275" s="17" t="str">
        <f>VLOOKUP($B275,G2.PL1!$C$10:$AF$35,9,0)</f>
        <v xml:space="preserve">36 tháng </v>
      </c>
      <c r="K275" s="17" t="str">
        <f>VLOOKUP($B275,G2.PL1!$C$10:$AF$35,10,0)</f>
        <v>VD-20549-14</v>
      </c>
      <c r="L275" s="17" t="str">
        <f>VLOOKUP($B275,G2.PL1!$C$10:$AF$35,11,0)</f>
        <v>Công ty Cổ phần Dược Hậu Giang - Chi nhánh nhà máy Dược phẩm DHG tại Hậu Giang</v>
      </c>
      <c r="M275" s="17" t="str">
        <f>VLOOKUP($B275,G2.PL1!$C$10:$AF$35,12,0)</f>
        <v>Việt Nam</v>
      </c>
      <c r="N275" s="17" t="str">
        <f>VLOOKUP($B275,G2.PL1!$C$10:$AF$35,13,0)</f>
        <v>Viên</v>
      </c>
      <c r="O275" s="39">
        <v>4500</v>
      </c>
      <c r="P275" s="39">
        <v>4500</v>
      </c>
      <c r="Q275" s="39">
        <v>4500</v>
      </c>
      <c r="R275" s="39">
        <v>4500</v>
      </c>
      <c r="S275" s="40">
        <v>18000</v>
      </c>
      <c r="T275" s="19">
        <f>VLOOKUP($B275,G2.PL1!$C$10:$AF$35,17,0)</f>
        <v>889</v>
      </c>
      <c r="U275" s="18">
        <f t="shared" si="4"/>
        <v>16002000</v>
      </c>
      <c r="V275" s="19" t="str">
        <f>VLOOKUP($B275,G2.PL1!$C$10:$AF$35,30,0)</f>
        <v>Công ty Cổ phần Dược Hậu Giang</v>
      </c>
      <c r="W275" s="17" t="s">
        <v>338</v>
      </c>
      <c r="X275" s="56" t="s">
        <v>182</v>
      </c>
      <c r="Y275" s="41" t="s">
        <v>339</v>
      </c>
      <c r="Z275" s="16"/>
      <c r="AA275" s="21" t="e">
        <f>VLOOKUP(W275,#REF!,2,0)</f>
        <v>#REF!</v>
      </c>
      <c r="AB275" s="16"/>
    </row>
    <row r="276" spans="1:28" ht="60">
      <c r="A276" s="38">
        <v>12</v>
      </c>
      <c r="B276" s="38" t="s">
        <v>54</v>
      </c>
      <c r="C276" s="17" t="str">
        <f>VLOOKUP(B276,G2.PL1!$C$10:$D$34,2,0)</f>
        <v>Raciper 20mg</v>
      </c>
      <c r="D276" s="17" t="str">
        <f>VLOOKUP($B276,G2.PL1!$C$10:$E$34,3,0)</f>
        <v xml:space="preserve">Esomeprazole (dưới dạng Esomeprazole magnesium vô định hình) </v>
      </c>
      <c r="E276" s="17" t="str">
        <f>VLOOKUP($B276,G2.PL1!$C$10:$F$34,4,0)</f>
        <v>20mg</v>
      </c>
      <c r="F276" s="17" t="str">
        <f>VLOOKUP($B276,G2.PL1!$C$10:$AF$35,5,0)</f>
        <v>Uống</v>
      </c>
      <c r="G276" s="17" t="str">
        <f>VLOOKUP($B276,G2.PL1!$C$10:$AF$35,6,0)</f>
        <v>Viên nén bao phim kháng acid dạ dày</v>
      </c>
      <c r="H276" s="17" t="str">
        <f>VLOOKUP($B276,G2.PL1!$C$10:$AF$35,7,0)</f>
        <v>Hộp 2 vỉ x 7 viên; Hộp 4 vỉ x 7 viên</v>
      </c>
      <c r="I276" s="38" t="s">
        <v>13</v>
      </c>
      <c r="J276" s="17" t="str">
        <f>VLOOKUP($B276,G2.PL1!$C$10:$AF$35,9,0)</f>
        <v>24 tháng</v>
      </c>
      <c r="K276" s="17" t="str">
        <f>VLOOKUP($B276,G2.PL1!$C$10:$AF$35,10,0)</f>
        <v>VN-16032-12</v>
      </c>
      <c r="L276" s="17" t="str">
        <f>VLOOKUP($B276,G2.PL1!$C$10:$AF$35,11,0)</f>
        <v>Sun Pharmaceutical Industries Limited</v>
      </c>
      <c r="M276" s="17" t="str">
        <f>VLOOKUP($B276,G2.PL1!$C$10:$AF$35,12,0)</f>
        <v>Ấn Độ</v>
      </c>
      <c r="N276" s="17" t="str">
        <f>VLOOKUP($B276,G2.PL1!$C$10:$AF$35,13,0)</f>
        <v>Viên</v>
      </c>
      <c r="O276" s="39">
        <v>25000</v>
      </c>
      <c r="P276" s="39">
        <v>25000</v>
      </c>
      <c r="Q276" s="39">
        <v>25000</v>
      </c>
      <c r="R276" s="39">
        <v>25000</v>
      </c>
      <c r="S276" s="40">
        <v>100000</v>
      </c>
      <c r="T276" s="19">
        <f>VLOOKUP($B276,G2.PL1!$C$10:$AF$35,17,0)</f>
        <v>950</v>
      </c>
      <c r="U276" s="18">
        <f t="shared" si="4"/>
        <v>95000000</v>
      </c>
      <c r="V276" s="19" t="str">
        <f>VLOOKUP($B276,G2.PL1!$C$10:$AF$35,30,0)</f>
        <v>Công ty Cổ phần Dược phẩm Thiết bị Y tế Hà Nội</v>
      </c>
      <c r="W276" s="17" t="s">
        <v>338</v>
      </c>
      <c r="X276" s="56" t="s">
        <v>182</v>
      </c>
      <c r="Y276" s="41" t="s">
        <v>339</v>
      </c>
      <c r="Z276" s="16"/>
      <c r="AA276" s="21" t="e">
        <f>VLOOKUP(W276,#REF!,2,0)</f>
        <v>#REF!</v>
      </c>
      <c r="AB276" s="16"/>
    </row>
    <row r="277" spans="1:28" ht="36">
      <c r="A277" s="38">
        <v>14</v>
      </c>
      <c r="B277" s="38" t="s">
        <v>40</v>
      </c>
      <c r="C277" s="17" t="str">
        <f>VLOOKUP(B277,G2.PL1!$C$10:$D$34,2,0)</f>
        <v>OCID</v>
      </c>
      <c r="D277" s="17" t="str">
        <f>VLOOKUP($B277,G2.PL1!$C$10:$E$34,3,0)</f>
        <v>Omeprazole (dạng hạt bao tan trong ruột)</v>
      </c>
      <c r="E277" s="17" t="str">
        <f>VLOOKUP($B277,G2.PL1!$C$10:$F$34,4,0)</f>
        <v>20mg</v>
      </c>
      <c r="F277" s="17" t="str">
        <f>VLOOKUP($B277,G2.PL1!$C$10:$AF$35,5,0)</f>
        <v>Uống</v>
      </c>
      <c r="G277" s="17" t="str">
        <f>VLOOKUP($B277,G2.PL1!$C$10:$AF$35,6,0)</f>
        <v>Viên nang cứng</v>
      </c>
      <c r="H277" s="17" t="str">
        <f>VLOOKUP($B277,G2.PL1!$C$10:$AF$35,7,0)</f>
        <v>Hộp 10 vỉ x 10 viên</v>
      </c>
      <c r="I277" s="38" t="s">
        <v>13</v>
      </c>
      <c r="J277" s="17" t="str">
        <f>VLOOKUP($B277,G2.PL1!$C$10:$AF$35,9,0)</f>
        <v>36 tháng</v>
      </c>
      <c r="K277" s="17" t="str">
        <f>VLOOKUP($B277,G2.PL1!$C$10:$AF$35,10,0)</f>
        <v>VN-10166-10</v>
      </c>
      <c r="L277" s="17" t="str">
        <f>VLOOKUP($B277,G2.PL1!$C$10:$AF$35,11,0)</f>
        <v>Cadila Healthcare Ltd.</v>
      </c>
      <c r="M277" s="17" t="str">
        <f>VLOOKUP($B277,G2.PL1!$C$10:$AF$35,12,0)</f>
        <v>Ấn Độ</v>
      </c>
      <c r="N277" s="17" t="str">
        <f>VLOOKUP($B277,G2.PL1!$C$10:$AF$35,13,0)</f>
        <v>Viên</v>
      </c>
      <c r="O277" s="39">
        <v>25000</v>
      </c>
      <c r="P277" s="39">
        <v>25000</v>
      </c>
      <c r="Q277" s="39">
        <v>25000</v>
      </c>
      <c r="R277" s="39">
        <v>25000</v>
      </c>
      <c r="S277" s="40">
        <v>100000</v>
      </c>
      <c r="T277" s="19">
        <f>VLOOKUP($B277,G2.PL1!$C$10:$AF$35,17,0)</f>
        <v>215</v>
      </c>
      <c r="U277" s="18">
        <f t="shared" si="4"/>
        <v>21500000</v>
      </c>
      <c r="V277" s="19" t="str">
        <f>VLOOKUP($B277,G2.PL1!$C$10:$AF$35,30,0)</f>
        <v>Công ty Cổ phần Dược phẩm Thiết bị Y tế Hà Nội</v>
      </c>
      <c r="W277" s="17" t="s">
        <v>338</v>
      </c>
      <c r="X277" s="56" t="s">
        <v>182</v>
      </c>
      <c r="Y277" s="41" t="s">
        <v>339</v>
      </c>
      <c r="Z277" s="16"/>
      <c r="AA277" s="21" t="e">
        <f>VLOOKUP(W277,#REF!,2,0)</f>
        <v>#REF!</v>
      </c>
      <c r="AB277" s="16"/>
    </row>
    <row r="278" spans="1:28" ht="36">
      <c r="A278" s="17">
        <v>1</v>
      </c>
      <c r="B278" s="17" t="s">
        <v>6</v>
      </c>
      <c r="C278" s="17" t="str">
        <f>VLOOKUP(B278,G2.PL1!$C$10:$D$34,2,0)</f>
        <v>Cefoxitine Gerda 1G</v>
      </c>
      <c r="D278" s="17" t="str">
        <f>VLOOKUP($B278,G2.PL1!$C$10:$E$34,3,0)</f>
        <v>Cefoxitin  (dưới dạng Cefoxitin natri)</v>
      </c>
      <c r="E278" s="17" t="str">
        <f>VLOOKUP($B278,G2.PL1!$C$10:$F$34,4,0)</f>
        <v>1g</v>
      </c>
      <c r="F278" s="17" t="str">
        <f>VLOOKUP($B278,G2.PL1!$C$10:$AF$35,5,0)</f>
        <v>Tiêm</v>
      </c>
      <c r="G278" s="17" t="str">
        <f>VLOOKUP($B278,G2.PL1!$C$10:$AF$35,6,0)</f>
        <v>Bột pha dung dịch tiêm</v>
      </c>
      <c r="H278" s="17" t="str">
        <f>VLOOKUP($B278,G2.PL1!$C$10:$AF$35,7,0)</f>
        <v>Hộp 10 lọ</v>
      </c>
      <c r="I278" s="17" t="s">
        <v>3</v>
      </c>
      <c r="J278" s="17" t="str">
        <f>VLOOKUP($B278,G2.PL1!$C$10:$AF$35,9,0)</f>
        <v>24 tháng</v>
      </c>
      <c r="K278" s="17" t="str">
        <f>VLOOKUP($B278,G2.PL1!$C$10:$AF$35,10,0)</f>
        <v>VN-20445-17</v>
      </c>
      <c r="L278" s="17" t="str">
        <f>VLOOKUP($B278,G2.PL1!$C$10:$AF$35,11,0)</f>
        <v>LDP Laboratorios
 Torlan SA</v>
      </c>
      <c r="M278" s="17" t="str">
        <f>VLOOKUP($B278,G2.PL1!$C$10:$AF$35,12,0)</f>
        <v>Tây Ban Nha</v>
      </c>
      <c r="N278" s="17" t="str">
        <f>VLOOKUP($B278,G2.PL1!$C$10:$AF$35,13,0)</f>
        <v>Lọ</v>
      </c>
      <c r="O278" s="18">
        <v>1000</v>
      </c>
      <c r="P278" s="18">
        <v>1000</v>
      </c>
      <c r="Q278" s="18">
        <v>1000</v>
      </c>
      <c r="R278" s="18">
        <v>1000</v>
      </c>
      <c r="S278" s="18">
        <v>4000</v>
      </c>
      <c r="T278" s="19">
        <f>VLOOKUP($B278,G2.PL1!$C$10:$AF$35,17,0)</f>
        <v>123000</v>
      </c>
      <c r="U278" s="18">
        <f t="shared" si="4"/>
        <v>492000000</v>
      </c>
      <c r="V278" s="19" t="str">
        <f>VLOOKUP($B278,G2.PL1!$C$10:$AF$35,30,0)</f>
        <v>Công ty Trách nhiệm hữu hạn Dược Phẩm Tự Đức</v>
      </c>
      <c r="W278" s="17" t="s">
        <v>186</v>
      </c>
      <c r="X278" s="20" t="s">
        <v>182</v>
      </c>
      <c r="Y278" s="17" t="s">
        <v>187</v>
      </c>
      <c r="Z278" s="16"/>
      <c r="AA278" s="21" t="e">
        <f>VLOOKUP(W278,#REF!,2,0)</f>
        <v>#REF!</v>
      </c>
      <c r="AB278" s="16"/>
    </row>
    <row r="279" spans="1:28" ht="48">
      <c r="A279" s="17">
        <v>2</v>
      </c>
      <c r="B279" s="17" t="s">
        <v>86</v>
      </c>
      <c r="C279" s="17" t="str">
        <f>VLOOKUP(B279,G2.PL1!$C$10:$D$34,2,0)</f>
        <v>Cefoxitin 1g</v>
      </c>
      <c r="D279" s="17" t="str">
        <f>VLOOKUP($B279,G2.PL1!$C$10:$E$34,3,0)</f>
        <v xml:space="preserve">Cefoxitin (dưới dạng Cefoxitin natri) </v>
      </c>
      <c r="E279" s="17" t="str">
        <f>VLOOKUP($B279,G2.PL1!$C$10:$F$34,4,0)</f>
        <v>1g</v>
      </c>
      <c r="F279" s="17" t="str">
        <f>VLOOKUP($B279,G2.PL1!$C$10:$AF$35,5,0)</f>
        <v>Tiêm</v>
      </c>
      <c r="G279" s="17" t="str">
        <f>VLOOKUP($B279,G2.PL1!$C$10:$AF$35,6,0)</f>
        <v>Thuốc bột pha tiêm</v>
      </c>
      <c r="H279" s="17" t="str">
        <f>VLOOKUP($B279,G2.PL1!$C$10:$AF$35,7,0)</f>
        <v>Hộp 10 lọ</v>
      </c>
      <c r="I279" s="17" t="s">
        <v>13</v>
      </c>
      <c r="J279" s="17" t="str">
        <f>VLOOKUP($B279,G2.PL1!$C$10:$AF$35,9,0)</f>
        <v>24 tháng</v>
      </c>
      <c r="K279" s="17" t="str">
        <f>VLOOKUP($B279,G2.PL1!$C$10:$AF$35,10,0)</f>
        <v>VD-26841-17</v>
      </c>
      <c r="L279" s="17" t="str">
        <f>VLOOKUP($B279,G2.PL1!$C$10:$AF$35,11,0)</f>
        <v>Chi nhánh 3- Công ty cổ phần dược phẩm Imexpharm tại Bình Dương</v>
      </c>
      <c r="M279" s="17" t="str">
        <f>VLOOKUP($B279,G2.PL1!$C$10:$AF$35,12,0)</f>
        <v>Việt Nam</v>
      </c>
      <c r="N279" s="17" t="str">
        <f>VLOOKUP($B279,G2.PL1!$C$10:$AF$35,13,0)</f>
        <v>Lọ</v>
      </c>
      <c r="O279" s="18">
        <v>1000</v>
      </c>
      <c r="P279" s="18">
        <v>1000</v>
      </c>
      <c r="Q279" s="18">
        <v>1000</v>
      </c>
      <c r="R279" s="18">
        <v>1000</v>
      </c>
      <c r="S279" s="18">
        <v>4000</v>
      </c>
      <c r="T279" s="19">
        <f>VLOOKUP($B279,G2.PL1!$C$10:$AF$35,17,0)</f>
        <v>54900</v>
      </c>
      <c r="U279" s="18">
        <f t="shared" si="4"/>
        <v>219600000</v>
      </c>
      <c r="V279" s="19" t="str">
        <f>VLOOKUP($B279,G2.PL1!$C$10:$AF$35,30,0)</f>
        <v>Công ty Cổ phần Dược phẩm Nam Hà</v>
      </c>
      <c r="W279" s="17" t="s">
        <v>186</v>
      </c>
      <c r="X279" s="20" t="s">
        <v>182</v>
      </c>
      <c r="Y279" s="17" t="s">
        <v>187</v>
      </c>
      <c r="Z279" s="16"/>
      <c r="AA279" s="21" t="e">
        <f>VLOOKUP(W279,#REF!,2,0)</f>
        <v>#REF!</v>
      </c>
      <c r="AB279" s="16"/>
    </row>
    <row r="280" spans="1:28" ht="60">
      <c r="A280" s="38">
        <v>9</v>
      </c>
      <c r="B280" s="38" t="s">
        <v>70</v>
      </c>
      <c r="C280" s="17" t="str">
        <f>VLOOKUP(B280,G2.PL1!$C$10:$D$34,2,0)</f>
        <v xml:space="preserve">Cifga </v>
      </c>
      <c r="D280" s="17" t="str">
        <f>VLOOKUP($B280,G2.PL1!$C$10:$E$34,3,0)</f>
        <v>Ciprofloxacin (dưới dạng Ciprofloxacin hydroclorid)</v>
      </c>
      <c r="E280" s="17" t="str">
        <f>VLOOKUP($B280,G2.PL1!$C$10:$F$34,4,0)</f>
        <v>500mg</v>
      </c>
      <c r="F280" s="17" t="str">
        <f>VLOOKUP($B280,G2.PL1!$C$10:$AF$35,5,0)</f>
        <v>Uống</v>
      </c>
      <c r="G280" s="17" t="str">
        <f>VLOOKUP($B280,G2.PL1!$C$10:$AF$35,6,0)</f>
        <v>viên nén bao phim</v>
      </c>
      <c r="H280" s="17" t="str">
        <f>VLOOKUP($B280,G2.PL1!$C$10:$AF$35,7,0)</f>
        <v>hộp 2 vỉ x 10 viên</v>
      </c>
      <c r="I280" s="38" t="s">
        <v>13</v>
      </c>
      <c r="J280" s="17" t="str">
        <f>VLOOKUP($B280,G2.PL1!$C$10:$AF$35,9,0)</f>
        <v xml:space="preserve">36 tháng </v>
      </c>
      <c r="K280" s="17" t="str">
        <f>VLOOKUP($B280,G2.PL1!$C$10:$AF$35,10,0)</f>
        <v>VD-20549-14</v>
      </c>
      <c r="L280" s="17" t="str">
        <f>VLOOKUP($B280,G2.PL1!$C$10:$AF$35,11,0)</f>
        <v>Công ty Cổ phần Dược Hậu Giang - Chi nhánh nhà máy Dược phẩm DHG tại Hậu Giang</v>
      </c>
      <c r="M280" s="17" t="str">
        <f>VLOOKUP($B280,G2.PL1!$C$10:$AF$35,12,0)</f>
        <v>Việt Nam</v>
      </c>
      <c r="N280" s="17" t="str">
        <f>VLOOKUP($B280,G2.PL1!$C$10:$AF$35,13,0)</f>
        <v>Viên</v>
      </c>
      <c r="O280" s="39">
        <v>5000</v>
      </c>
      <c r="P280" s="39">
        <v>5000</v>
      </c>
      <c r="Q280" s="39">
        <v>5000</v>
      </c>
      <c r="R280" s="39">
        <v>5000</v>
      </c>
      <c r="S280" s="40">
        <v>20000</v>
      </c>
      <c r="T280" s="19">
        <f>VLOOKUP($B280,G2.PL1!$C$10:$AF$35,17,0)</f>
        <v>889</v>
      </c>
      <c r="U280" s="18">
        <f t="shared" si="4"/>
        <v>17780000</v>
      </c>
      <c r="V280" s="19" t="str">
        <f>VLOOKUP($B280,G2.PL1!$C$10:$AF$35,30,0)</f>
        <v>Công ty Cổ phần Dược Hậu Giang</v>
      </c>
      <c r="W280" s="17" t="s">
        <v>186</v>
      </c>
      <c r="X280" s="56" t="s">
        <v>182</v>
      </c>
      <c r="Y280" s="41" t="s">
        <v>187</v>
      </c>
      <c r="Z280" s="16"/>
      <c r="AA280" s="21" t="e">
        <f>VLOOKUP(W280,#REF!,2,0)</f>
        <v>#REF!</v>
      </c>
      <c r="AB280" s="16"/>
    </row>
    <row r="281" spans="1:28" ht="36">
      <c r="A281" s="17">
        <v>1</v>
      </c>
      <c r="B281" s="17" t="s">
        <v>6</v>
      </c>
      <c r="C281" s="17" t="str">
        <f>VLOOKUP(B281,G2.PL1!$C$10:$D$34,2,0)</f>
        <v>Cefoxitine Gerda 1G</v>
      </c>
      <c r="D281" s="17" t="str">
        <f>VLOOKUP($B281,G2.PL1!$C$10:$E$34,3,0)</f>
        <v>Cefoxitin  (dưới dạng Cefoxitin natri)</v>
      </c>
      <c r="E281" s="17" t="str">
        <f>VLOOKUP($B281,G2.PL1!$C$10:$F$34,4,0)</f>
        <v>1g</v>
      </c>
      <c r="F281" s="17" t="str">
        <f>VLOOKUP($B281,G2.PL1!$C$10:$AF$35,5,0)</f>
        <v>Tiêm</v>
      </c>
      <c r="G281" s="17" t="str">
        <f>VLOOKUP($B281,G2.PL1!$C$10:$AF$35,6,0)</f>
        <v>Bột pha dung dịch tiêm</v>
      </c>
      <c r="H281" s="17" t="str">
        <f>VLOOKUP($B281,G2.PL1!$C$10:$AF$35,7,0)</f>
        <v>Hộp 10 lọ</v>
      </c>
      <c r="I281" s="17" t="s">
        <v>3</v>
      </c>
      <c r="J281" s="17" t="str">
        <f>VLOOKUP($B281,G2.PL1!$C$10:$AF$35,9,0)</f>
        <v>24 tháng</v>
      </c>
      <c r="K281" s="17" t="str">
        <f>VLOOKUP($B281,G2.PL1!$C$10:$AF$35,10,0)</f>
        <v>VN-20445-17</v>
      </c>
      <c r="L281" s="17" t="str">
        <f>VLOOKUP($B281,G2.PL1!$C$10:$AF$35,11,0)</f>
        <v>LDP Laboratorios
 Torlan SA</v>
      </c>
      <c r="M281" s="17" t="str">
        <f>VLOOKUP($B281,G2.PL1!$C$10:$AF$35,12,0)</f>
        <v>Tây Ban Nha</v>
      </c>
      <c r="N281" s="17" t="str">
        <f>VLOOKUP($B281,G2.PL1!$C$10:$AF$35,13,0)</f>
        <v>Lọ</v>
      </c>
      <c r="O281" s="18">
        <v>560</v>
      </c>
      <c r="P281" s="18">
        <v>560</v>
      </c>
      <c r="Q281" s="18">
        <v>560</v>
      </c>
      <c r="R281" s="18">
        <v>560</v>
      </c>
      <c r="S281" s="18">
        <v>2240</v>
      </c>
      <c r="T281" s="19">
        <f>VLOOKUP($B281,G2.PL1!$C$10:$AF$35,17,0)</f>
        <v>123000</v>
      </c>
      <c r="U281" s="18">
        <f t="shared" si="4"/>
        <v>275520000</v>
      </c>
      <c r="V281" s="19" t="str">
        <f>VLOOKUP($B281,G2.PL1!$C$10:$AF$35,30,0)</f>
        <v>Công ty Trách nhiệm hữu hạn Dược Phẩm Tự Đức</v>
      </c>
      <c r="W281" s="17" t="s">
        <v>202</v>
      </c>
      <c r="X281" s="20" t="s">
        <v>182</v>
      </c>
      <c r="Y281" s="17" t="s">
        <v>203</v>
      </c>
      <c r="Z281" s="16"/>
      <c r="AA281" s="21" t="e">
        <f>VLOOKUP(W281,#REF!,2,0)</f>
        <v>#REF!</v>
      </c>
      <c r="AB281" s="16"/>
    </row>
    <row r="282" spans="1:28" ht="48">
      <c r="A282" s="17">
        <v>2</v>
      </c>
      <c r="B282" s="17" t="s">
        <v>86</v>
      </c>
      <c r="C282" s="17" t="str">
        <f>VLOOKUP(B282,G2.PL1!$C$10:$D$34,2,0)</f>
        <v>Cefoxitin 1g</v>
      </c>
      <c r="D282" s="17" t="str">
        <f>VLOOKUP($B282,G2.PL1!$C$10:$E$34,3,0)</f>
        <v xml:space="preserve">Cefoxitin (dưới dạng Cefoxitin natri) </v>
      </c>
      <c r="E282" s="17" t="str">
        <f>VLOOKUP($B282,G2.PL1!$C$10:$F$34,4,0)</f>
        <v>1g</v>
      </c>
      <c r="F282" s="17" t="str">
        <f>VLOOKUP($B282,G2.PL1!$C$10:$AF$35,5,0)</f>
        <v>Tiêm</v>
      </c>
      <c r="G282" s="17" t="str">
        <f>VLOOKUP($B282,G2.PL1!$C$10:$AF$35,6,0)</f>
        <v>Thuốc bột pha tiêm</v>
      </c>
      <c r="H282" s="17" t="str">
        <f>VLOOKUP($B282,G2.PL1!$C$10:$AF$35,7,0)</f>
        <v>Hộp 10 lọ</v>
      </c>
      <c r="I282" s="17" t="s">
        <v>13</v>
      </c>
      <c r="J282" s="17" t="str">
        <f>VLOOKUP($B282,G2.PL1!$C$10:$AF$35,9,0)</f>
        <v>24 tháng</v>
      </c>
      <c r="K282" s="17" t="str">
        <f>VLOOKUP($B282,G2.PL1!$C$10:$AF$35,10,0)</f>
        <v>VD-26841-17</v>
      </c>
      <c r="L282" s="17" t="str">
        <f>VLOOKUP($B282,G2.PL1!$C$10:$AF$35,11,0)</f>
        <v>Chi nhánh 3- Công ty cổ phần dược phẩm Imexpharm tại Bình Dương</v>
      </c>
      <c r="M282" s="17" t="str">
        <f>VLOOKUP($B282,G2.PL1!$C$10:$AF$35,12,0)</f>
        <v>Việt Nam</v>
      </c>
      <c r="N282" s="17" t="str">
        <f>VLOOKUP($B282,G2.PL1!$C$10:$AF$35,13,0)</f>
        <v>Lọ</v>
      </c>
      <c r="O282" s="18">
        <v>600</v>
      </c>
      <c r="P282" s="18">
        <v>600</v>
      </c>
      <c r="Q282" s="18">
        <v>600</v>
      </c>
      <c r="R282" s="18">
        <v>600</v>
      </c>
      <c r="S282" s="18">
        <v>2400</v>
      </c>
      <c r="T282" s="19">
        <f>VLOOKUP($B282,G2.PL1!$C$10:$AF$35,17,0)</f>
        <v>54900</v>
      </c>
      <c r="U282" s="18">
        <f t="shared" si="4"/>
        <v>131760000</v>
      </c>
      <c r="V282" s="19" t="str">
        <f>VLOOKUP($B282,G2.PL1!$C$10:$AF$35,30,0)</f>
        <v>Công ty Cổ phần Dược phẩm Nam Hà</v>
      </c>
      <c r="W282" s="17" t="s">
        <v>202</v>
      </c>
      <c r="X282" s="20" t="s">
        <v>182</v>
      </c>
      <c r="Y282" s="17" t="s">
        <v>203</v>
      </c>
      <c r="Z282" s="16"/>
      <c r="AA282" s="21" t="e">
        <f>VLOOKUP(W282,#REF!,2,0)</f>
        <v>#REF!</v>
      </c>
      <c r="AB282" s="16"/>
    </row>
    <row r="283" spans="1:28" ht="60">
      <c r="A283" s="38">
        <v>9</v>
      </c>
      <c r="B283" s="38" t="s">
        <v>70</v>
      </c>
      <c r="C283" s="17" t="str">
        <f>VLOOKUP(B283,G2.PL1!$C$10:$D$34,2,0)</f>
        <v xml:space="preserve">Cifga </v>
      </c>
      <c r="D283" s="17" t="str">
        <f>VLOOKUP($B283,G2.PL1!$C$10:$E$34,3,0)</f>
        <v>Ciprofloxacin (dưới dạng Ciprofloxacin hydroclorid)</v>
      </c>
      <c r="E283" s="17" t="str">
        <f>VLOOKUP($B283,G2.PL1!$C$10:$F$34,4,0)</f>
        <v>500mg</v>
      </c>
      <c r="F283" s="17" t="str">
        <f>VLOOKUP($B283,G2.PL1!$C$10:$AF$35,5,0)</f>
        <v>Uống</v>
      </c>
      <c r="G283" s="17" t="str">
        <f>VLOOKUP($B283,G2.PL1!$C$10:$AF$35,6,0)</f>
        <v>viên nén bao phim</v>
      </c>
      <c r="H283" s="17" t="str">
        <f>VLOOKUP($B283,G2.PL1!$C$10:$AF$35,7,0)</f>
        <v>hộp 2 vỉ x 10 viên</v>
      </c>
      <c r="I283" s="38" t="s">
        <v>13</v>
      </c>
      <c r="J283" s="17" t="str">
        <f>VLOOKUP($B283,G2.PL1!$C$10:$AF$35,9,0)</f>
        <v xml:space="preserve">36 tháng </v>
      </c>
      <c r="K283" s="17" t="str">
        <f>VLOOKUP($B283,G2.PL1!$C$10:$AF$35,10,0)</f>
        <v>VD-20549-14</v>
      </c>
      <c r="L283" s="17" t="str">
        <f>VLOOKUP($B283,G2.PL1!$C$10:$AF$35,11,0)</f>
        <v>Công ty Cổ phần Dược Hậu Giang - Chi nhánh nhà máy Dược phẩm DHG tại Hậu Giang</v>
      </c>
      <c r="M283" s="17" t="str">
        <f>VLOOKUP($B283,G2.PL1!$C$10:$AF$35,12,0)</f>
        <v>Việt Nam</v>
      </c>
      <c r="N283" s="17" t="str">
        <f>VLOOKUP($B283,G2.PL1!$C$10:$AF$35,13,0)</f>
        <v>Viên</v>
      </c>
      <c r="O283" s="39">
        <v>7500</v>
      </c>
      <c r="P283" s="39">
        <v>7500</v>
      </c>
      <c r="Q283" s="39">
        <v>7500</v>
      </c>
      <c r="R283" s="39">
        <v>7500</v>
      </c>
      <c r="S283" s="40">
        <v>30000</v>
      </c>
      <c r="T283" s="19">
        <f>VLOOKUP($B283,G2.PL1!$C$10:$AF$35,17,0)</f>
        <v>889</v>
      </c>
      <c r="U283" s="18">
        <f t="shared" si="4"/>
        <v>26670000</v>
      </c>
      <c r="V283" s="19" t="str">
        <f>VLOOKUP($B283,G2.PL1!$C$10:$AF$35,30,0)</f>
        <v>Công ty Cổ phần Dược Hậu Giang</v>
      </c>
      <c r="W283" s="17" t="s">
        <v>202</v>
      </c>
      <c r="X283" s="56" t="s">
        <v>182</v>
      </c>
      <c r="Y283" s="41" t="s">
        <v>203</v>
      </c>
      <c r="Z283" s="16"/>
      <c r="AA283" s="21" t="e">
        <f>VLOOKUP(W283,#REF!,2,0)</f>
        <v>#REF!</v>
      </c>
      <c r="AB283" s="16"/>
    </row>
    <row r="284" spans="1:28" ht="60">
      <c r="A284" s="38">
        <v>12</v>
      </c>
      <c r="B284" s="38" t="s">
        <v>54</v>
      </c>
      <c r="C284" s="17" t="str">
        <f>VLOOKUP(B284,G2.PL1!$C$10:$D$34,2,0)</f>
        <v>Raciper 20mg</v>
      </c>
      <c r="D284" s="17" t="str">
        <f>VLOOKUP($B284,G2.PL1!$C$10:$E$34,3,0)</f>
        <v xml:space="preserve">Esomeprazole (dưới dạng Esomeprazole magnesium vô định hình) </v>
      </c>
      <c r="E284" s="17" t="str">
        <f>VLOOKUP($B284,G2.PL1!$C$10:$F$34,4,0)</f>
        <v>20mg</v>
      </c>
      <c r="F284" s="17" t="str">
        <f>VLOOKUP($B284,G2.PL1!$C$10:$AF$35,5,0)</f>
        <v>Uống</v>
      </c>
      <c r="G284" s="17" t="str">
        <f>VLOOKUP($B284,G2.PL1!$C$10:$AF$35,6,0)</f>
        <v>Viên nén bao phim kháng acid dạ dày</v>
      </c>
      <c r="H284" s="17" t="str">
        <f>VLOOKUP($B284,G2.PL1!$C$10:$AF$35,7,0)</f>
        <v>Hộp 2 vỉ x 7 viên; Hộp 4 vỉ x 7 viên</v>
      </c>
      <c r="I284" s="38" t="s">
        <v>13</v>
      </c>
      <c r="J284" s="17" t="str">
        <f>VLOOKUP($B284,G2.PL1!$C$10:$AF$35,9,0)</f>
        <v>24 tháng</v>
      </c>
      <c r="K284" s="17" t="str">
        <f>VLOOKUP($B284,G2.PL1!$C$10:$AF$35,10,0)</f>
        <v>VN-16032-12</v>
      </c>
      <c r="L284" s="17" t="str">
        <f>VLOOKUP($B284,G2.PL1!$C$10:$AF$35,11,0)</f>
        <v>Sun Pharmaceutical Industries Limited</v>
      </c>
      <c r="M284" s="17" t="str">
        <f>VLOOKUP($B284,G2.PL1!$C$10:$AF$35,12,0)</f>
        <v>Ấn Độ</v>
      </c>
      <c r="N284" s="17" t="str">
        <f>VLOOKUP($B284,G2.PL1!$C$10:$AF$35,13,0)</f>
        <v>Viên</v>
      </c>
      <c r="O284" s="39">
        <v>5000</v>
      </c>
      <c r="P284" s="39">
        <v>5000</v>
      </c>
      <c r="Q284" s="39">
        <v>5000</v>
      </c>
      <c r="R284" s="39">
        <v>5000</v>
      </c>
      <c r="S284" s="40">
        <v>20000</v>
      </c>
      <c r="T284" s="19">
        <f>VLOOKUP($B284,G2.PL1!$C$10:$AF$35,17,0)</f>
        <v>950</v>
      </c>
      <c r="U284" s="18">
        <f t="shared" si="4"/>
        <v>19000000</v>
      </c>
      <c r="V284" s="19" t="str">
        <f>VLOOKUP($B284,G2.PL1!$C$10:$AF$35,30,0)</f>
        <v>Công ty Cổ phần Dược phẩm Thiết bị Y tế Hà Nội</v>
      </c>
      <c r="W284" s="17" t="s">
        <v>202</v>
      </c>
      <c r="X284" s="56" t="s">
        <v>182</v>
      </c>
      <c r="Y284" s="41" t="s">
        <v>203</v>
      </c>
      <c r="Z284" s="16"/>
      <c r="AA284" s="21" t="e">
        <f>VLOOKUP(W284,#REF!,2,0)</f>
        <v>#REF!</v>
      </c>
      <c r="AB284" s="16"/>
    </row>
    <row r="285" spans="1:28" ht="36">
      <c r="A285" s="17">
        <v>1</v>
      </c>
      <c r="B285" s="17" t="s">
        <v>6</v>
      </c>
      <c r="C285" s="17" t="str">
        <f>VLOOKUP(B285,G2.PL1!$C$10:$D$34,2,0)</f>
        <v>Cefoxitine Gerda 1G</v>
      </c>
      <c r="D285" s="17" t="str">
        <f>VLOOKUP($B285,G2.PL1!$C$10:$E$34,3,0)</f>
        <v>Cefoxitin  (dưới dạng Cefoxitin natri)</v>
      </c>
      <c r="E285" s="17" t="str">
        <f>VLOOKUP($B285,G2.PL1!$C$10:$F$34,4,0)</f>
        <v>1g</v>
      </c>
      <c r="F285" s="17" t="str">
        <f>VLOOKUP($B285,G2.PL1!$C$10:$AF$35,5,0)</f>
        <v>Tiêm</v>
      </c>
      <c r="G285" s="17" t="str">
        <f>VLOOKUP($B285,G2.PL1!$C$10:$AF$35,6,0)</f>
        <v>Bột pha dung dịch tiêm</v>
      </c>
      <c r="H285" s="17" t="str">
        <f>VLOOKUP($B285,G2.PL1!$C$10:$AF$35,7,0)</f>
        <v>Hộp 10 lọ</v>
      </c>
      <c r="I285" s="17" t="s">
        <v>3</v>
      </c>
      <c r="J285" s="17" t="str">
        <f>VLOOKUP($B285,G2.PL1!$C$10:$AF$35,9,0)</f>
        <v>24 tháng</v>
      </c>
      <c r="K285" s="17" t="str">
        <f>VLOOKUP($B285,G2.PL1!$C$10:$AF$35,10,0)</f>
        <v>VN-20445-17</v>
      </c>
      <c r="L285" s="17" t="str">
        <f>VLOOKUP($B285,G2.PL1!$C$10:$AF$35,11,0)</f>
        <v>LDP Laboratorios
 Torlan SA</v>
      </c>
      <c r="M285" s="17" t="str">
        <f>VLOOKUP($B285,G2.PL1!$C$10:$AF$35,12,0)</f>
        <v>Tây Ban Nha</v>
      </c>
      <c r="N285" s="17" t="str">
        <f>VLOOKUP($B285,G2.PL1!$C$10:$AF$35,13,0)</f>
        <v>Lọ</v>
      </c>
      <c r="O285" s="18">
        <v>600</v>
      </c>
      <c r="P285" s="18">
        <v>600</v>
      </c>
      <c r="Q285" s="18">
        <v>600</v>
      </c>
      <c r="R285" s="18">
        <v>600</v>
      </c>
      <c r="S285" s="18">
        <v>2400</v>
      </c>
      <c r="T285" s="19">
        <f>VLOOKUP($B285,G2.PL1!$C$10:$AF$35,17,0)</f>
        <v>123000</v>
      </c>
      <c r="U285" s="18">
        <f t="shared" si="4"/>
        <v>295200000</v>
      </c>
      <c r="V285" s="19" t="str">
        <f>VLOOKUP($B285,G2.PL1!$C$10:$AF$35,30,0)</f>
        <v>Công ty Trách nhiệm hữu hạn Dược Phẩm Tự Đức</v>
      </c>
      <c r="W285" s="17" t="s">
        <v>184</v>
      </c>
      <c r="X285" s="20" t="s">
        <v>182</v>
      </c>
      <c r="Y285" s="17" t="s">
        <v>185</v>
      </c>
      <c r="Z285" s="16"/>
      <c r="AA285" s="21" t="e">
        <f>VLOOKUP(W285,#REF!,2,0)</f>
        <v>#REF!</v>
      </c>
      <c r="AB285" s="16"/>
    </row>
    <row r="286" spans="1:28" ht="48">
      <c r="A286" s="17">
        <v>2</v>
      </c>
      <c r="B286" s="17" t="s">
        <v>86</v>
      </c>
      <c r="C286" s="17" t="str">
        <f>VLOOKUP(B286,G2.PL1!$C$10:$D$34,2,0)</f>
        <v>Cefoxitin 1g</v>
      </c>
      <c r="D286" s="17" t="str">
        <f>VLOOKUP($B286,G2.PL1!$C$10:$E$34,3,0)</f>
        <v xml:space="preserve">Cefoxitin (dưới dạng Cefoxitin natri) </v>
      </c>
      <c r="E286" s="17" t="str">
        <f>VLOOKUP($B286,G2.PL1!$C$10:$F$34,4,0)</f>
        <v>1g</v>
      </c>
      <c r="F286" s="17" t="str">
        <f>VLOOKUP($B286,G2.PL1!$C$10:$AF$35,5,0)</f>
        <v>Tiêm</v>
      </c>
      <c r="G286" s="17" t="str">
        <f>VLOOKUP($B286,G2.PL1!$C$10:$AF$35,6,0)</f>
        <v>Thuốc bột pha tiêm</v>
      </c>
      <c r="H286" s="17" t="str">
        <f>VLOOKUP($B286,G2.PL1!$C$10:$AF$35,7,0)</f>
        <v>Hộp 10 lọ</v>
      </c>
      <c r="I286" s="17" t="s">
        <v>13</v>
      </c>
      <c r="J286" s="17" t="str">
        <f>VLOOKUP($B286,G2.PL1!$C$10:$AF$35,9,0)</f>
        <v>24 tháng</v>
      </c>
      <c r="K286" s="17" t="str">
        <f>VLOOKUP($B286,G2.PL1!$C$10:$AF$35,10,0)</f>
        <v>VD-26841-17</v>
      </c>
      <c r="L286" s="17" t="str">
        <f>VLOOKUP($B286,G2.PL1!$C$10:$AF$35,11,0)</f>
        <v>Chi nhánh 3- Công ty cổ phần dược phẩm Imexpharm tại Bình Dương</v>
      </c>
      <c r="M286" s="17" t="str">
        <f>VLOOKUP($B286,G2.PL1!$C$10:$AF$35,12,0)</f>
        <v>Việt Nam</v>
      </c>
      <c r="N286" s="17" t="str">
        <f>VLOOKUP($B286,G2.PL1!$C$10:$AF$35,13,0)</f>
        <v>Lọ</v>
      </c>
      <c r="O286" s="18">
        <v>600</v>
      </c>
      <c r="P286" s="18">
        <v>600</v>
      </c>
      <c r="Q286" s="18">
        <v>600</v>
      </c>
      <c r="R286" s="18">
        <v>600</v>
      </c>
      <c r="S286" s="18">
        <v>2400</v>
      </c>
      <c r="T286" s="19">
        <f>VLOOKUP($B286,G2.PL1!$C$10:$AF$35,17,0)</f>
        <v>54900</v>
      </c>
      <c r="U286" s="18">
        <f t="shared" si="4"/>
        <v>131760000</v>
      </c>
      <c r="V286" s="19" t="str">
        <f>VLOOKUP($B286,G2.PL1!$C$10:$AF$35,30,0)</f>
        <v>Công ty Cổ phần Dược phẩm Nam Hà</v>
      </c>
      <c r="W286" s="17" t="s">
        <v>184</v>
      </c>
      <c r="X286" s="20" t="s">
        <v>182</v>
      </c>
      <c r="Y286" s="17" t="s">
        <v>185</v>
      </c>
      <c r="Z286" s="16"/>
      <c r="AA286" s="21" t="e">
        <f>VLOOKUP(W286,#REF!,2,0)</f>
        <v>#REF!</v>
      </c>
      <c r="AB286" s="16"/>
    </row>
    <row r="287" spans="1:28" ht="60">
      <c r="A287" s="38">
        <v>12</v>
      </c>
      <c r="B287" s="38" t="s">
        <v>54</v>
      </c>
      <c r="C287" s="17" t="str">
        <f>VLOOKUP(B287,G2.PL1!$C$10:$D$34,2,0)</f>
        <v>Raciper 20mg</v>
      </c>
      <c r="D287" s="17" t="str">
        <f>VLOOKUP($B287,G2.PL1!$C$10:$E$34,3,0)</f>
        <v xml:space="preserve">Esomeprazole (dưới dạng Esomeprazole magnesium vô định hình) </v>
      </c>
      <c r="E287" s="17" t="str">
        <f>VLOOKUP($B287,G2.PL1!$C$10:$F$34,4,0)</f>
        <v>20mg</v>
      </c>
      <c r="F287" s="17" t="str">
        <f>VLOOKUP($B287,G2.PL1!$C$10:$AF$35,5,0)</f>
        <v>Uống</v>
      </c>
      <c r="G287" s="17" t="str">
        <f>VLOOKUP($B287,G2.PL1!$C$10:$AF$35,6,0)</f>
        <v>Viên nén bao phim kháng acid dạ dày</v>
      </c>
      <c r="H287" s="17" t="str">
        <f>VLOOKUP($B287,G2.PL1!$C$10:$AF$35,7,0)</f>
        <v>Hộp 2 vỉ x 7 viên; Hộp 4 vỉ x 7 viên</v>
      </c>
      <c r="I287" s="38" t="s">
        <v>13</v>
      </c>
      <c r="J287" s="17" t="str">
        <f>VLOOKUP($B287,G2.PL1!$C$10:$AF$35,9,0)</f>
        <v>24 tháng</v>
      </c>
      <c r="K287" s="17" t="str">
        <f>VLOOKUP($B287,G2.PL1!$C$10:$AF$35,10,0)</f>
        <v>VN-16032-12</v>
      </c>
      <c r="L287" s="17" t="str">
        <f>VLOOKUP($B287,G2.PL1!$C$10:$AF$35,11,0)</f>
        <v>Sun Pharmaceutical Industries Limited</v>
      </c>
      <c r="M287" s="17" t="str">
        <f>VLOOKUP($B287,G2.PL1!$C$10:$AF$35,12,0)</f>
        <v>Ấn Độ</v>
      </c>
      <c r="N287" s="17" t="str">
        <f>VLOOKUP($B287,G2.PL1!$C$10:$AF$35,13,0)</f>
        <v>Viên</v>
      </c>
      <c r="O287" s="39">
        <v>10000</v>
      </c>
      <c r="P287" s="39">
        <v>10000</v>
      </c>
      <c r="Q287" s="39">
        <v>20000</v>
      </c>
      <c r="R287" s="39">
        <v>20000</v>
      </c>
      <c r="S287" s="40">
        <v>60000</v>
      </c>
      <c r="T287" s="19">
        <f>VLOOKUP($B287,G2.PL1!$C$10:$AF$35,17,0)</f>
        <v>950</v>
      </c>
      <c r="U287" s="18">
        <f t="shared" si="4"/>
        <v>57000000</v>
      </c>
      <c r="V287" s="19" t="str">
        <f>VLOOKUP($B287,G2.PL1!$C$10:$AF$35,30,0)</f>
        <v>Công ty Cổ phần Dược phẩm Thiết bị Y tế Hà Nội</v>
      </c>
      <c r="W287" s="17" t="s">
        <v>184</v>
      </c>
      <c r="X287" s="56" t="s">
        <v>182</v>
      </c>
      <c r="Y287" s="41" t="s">
        <v>185</v>
      </c>
      <c r="Z287" s="16"/>
      <c r="AA287" s="21" t="e">
        <f>VLOOKUP(W287,#REF!,2,0)</f>
        <v>#REF!</v>
      </c>
      <c r="AB287" s="16"/>
    </row>
    <row r="288" spans="1:28" ht="36">
      <c r="A288" s="17">
        <v>1</v>
      </c>
      <c r="B288" s="17" t="s">
        <v>6</v>
      </c>
      <c r="C288" s="17" t="str">
        <f>VLOOKUP(B288,G2.PL1!$C$10:$D$34,2,0)</f>
        <v>Cefoxitine Gerda 1G</v>
      </c>
      <c r="D288" s="17" t="str">
        <f>VLOOKUP($B288,G2.PL1!$C$10:$E$34,3,0)</f>
        <v>Cefoxitin  (dưới dạng Cefoxitin natri)</v>
      </c>
      <c r="E288" s="17" t="str">
        <f>VLOOKUP($B288,G2.PL1!$C$10:$F$34,4,0)</f>
        <v>1g</v>
      </c>
      <c r="F288" s="17" t="str">
        <f>VLOOKUP($B288,G2.PL1!$C$10:$AF$35,5,0)</f>
        <v>Tiêm</v>
      </c>
      <c r="G288" s="17" t="str">
        <f>VLOOKUP($B288,G2.PL1!$C$10:$AF$35,6,0)</f>
        <v>Bột pha dung dịch tiêm</v>
      </c>
      <c r="H288" s="17" t="str">
        <f>VLOOKUP($B288,G2.PL1!$C$10:$AF$35,7,0)</f>
        <v>Hộp 10 lọ</v>
      </c>
      <c r="I288" s="17" t="s">
        <v>3</v>
      </c>
      <c r="J288" s="17" t="str">
        <f>VLOOKUP($B288,G2.PL1!$C$10:$AF$35,9,0)</f>
        <v>24 tháng</v>
      </c>
      <c r="K288" s="17" t="str">
        <f>VLOOKUP($B288,G2.PL1!$C$10:$AF$35,10,0)</f>
        <v>VN-20445-17</v>
      </c>
      <c r="L288" s="17" t="str">
        <f>VLOOKUP($B288,G2.PL1!$C$10:$AF$35,11,0)</f>
        <v>LDP Laboratorios
 Torlan SA</v>
      </c>
      <c r="M288" s="17" t="str">
        <f>VLOOKUP($B288,G2.PL1!$C$10:$AF$35,12,0)</f>
        <v>Tây Ban Nha</v>
      </c>
      <c r="N288" s="17" t="str">
        <f>VLOOKUP($B288,G2.PL1!$C$10:$AF$35,13,0)</f>
        <v>Lọ</v>
      </c>
      <c r="O288" s="18">
        <v>1000</v>
      </c>
      <c r="P288" s="18">
        <v>1000</v>
      </c>
      <c r="Q288" s="18">
        <v>1000</v>
      </c>
      <c r="R288" s="18">
        <v>1000</v>
      </c>
      <c r="S288" s="18">
        <v>4000</v>
      </c>
      <c r="T288" s="19">
        <f>VLOOKUP($B288,G2.PL1!$C$10:$AF$35,17,0)</f>
        <v>123000</v>
      </c>
      <c r="U288" s="18">
        <f t="shared" si="4"/>
        <v>492000000</v>
      </c>
      <c r="V288" s="19" t="str">
        <f>VLOOKUP($B288,G2.PL1!$C$10:$AF$35,30,0)</f>
        <v>Công ty Trách nhiệm hữu hạn Dược Phẩm Tự Đức</v>
      </c>
      <c r="W288" s="17" t="s">
        <v>188</v>
      </c>
      <c r="X288" s="20" t="s">
        <v>182</v>
      </c>
      <c r="Y288" s="53">
        <v>42007</v>
      </c>
      <c r="Z288" s="16"/>
      <c r="AA288" s="21" t="e">
        <f>VLOOKUP(W288,#REF!,2,0)</f>
        <v>#REF!</v>
      </c>
      <c r="AB288" s="16"/>
    </row>
    <row r="289" spans="1:28" ht="36">
      <c r="A289" s="17">
        <v>1</v>
      </c>
      <c r="B289" s="17" t="s">
        <v>6</v>
      </c>
      <c r="C289" s="17" t="str">
        <f>VLOOKUP(B289,G2.PL1!$C$10:$D$34,2,0)</f>
        <v>Cefoxitine Gerda 1G</v>
      </c>
      <c r="D289" s="17" t="str">
        <f>VLOOKUP($B289,G2.PL1!$C$10:$E$34,3,0)</f>
        <v>Cefoxitin  (dưới dạng Cefoxitin natri)</v>
      </c>
      <c r="E289" s="17" t="str">
        <f>VLOOKUP($B289,G2.PL1!$C$10:$F$34,4,0)</f>
        <v>1g</v>
      </c>
      <c r="F289" s="17" t="str">
        <f>VLOOKUP($B289,G2.PL1!$C$10:$AF$35,5,0)</f>
        <v>Tiêm</v>
      </c>
      <c r="G289" s="17" t="str">
        <f>VLOOKUP($B289,G2.PL1!$C$10:$AF$35,6,0)</f>
        <v>Bột pha dung dịch tiêm</v>
      </c>
      <c r="H289" s="17" t="str">
        <f>VLOOKUP($B289,G2.PL1!$C$10:$AF$35,7,0)</f>
        <v>Hộp 10 lọ</v>
      </c>
      <c r="I289" s="17" t="s">
        <v>3</v>
      </c>
      <c r="J289" s="17" t="str">
        <f>VLOOKUP($B289,G2.PL1!$C$10:$AF$35,9,0)</f>
        <v>24 tháng</v>
      </c>
      <c r="K289" s="17" t="str">
        <f>VLOOKUP($B289,G2.PL1!$C$10:$AF$35,10,0)</f>
        <v>VN-20445-17</v>
      </c>
      <c r="L289" s="17" t="str">
        <f>VLOOKUP($B289,G2.PL1!$C$10:$AF$35,11,0)</f>
        <v>LDP Laboratorios
 Torlan SA</v>
      </c>
      <c r="M289" s="17" t="str">
        <f>VLOOKUP($B289,G2.PL1!$C$10:$AF$35,12,0)</f>
        <v>Tây Ban Nha</v>
      </c>
      <c r="N289" s="17" t="str">
        <f>VLOOKUP($B289,G2.PL1!$C$10:$AF$35,13,0)</f>
        <v>Lọ</v>
      </c>
      <c r="O289" s="18">
        <v>1000</v>
      </c>
      <c r="P289" s="18">
        <v>1000</v>
      </c>
      <c r="Q289" s="18">
        <v>1000</v>
      </c>
      <c r="R289" s="18">
        <v>1000</v>
      </c>
      <c r="S289" s="18">
        <v>4000</v>
      </c>
      <c r="T289" s="19">
        <f>VLOOKUP($B289,G2.PL1!$C$10:$AF$35,17,0)</f>
        <v>123000</v>
      </c>
      <c r="U289" s="18">
        <f t="shared" si="4"/>
        <v>492000000</v>
      </c>
      <c r="V289" s="19" t="str">
        <f>VLOOKUP($B289,G2.PL1!$C$10:$AF$35,30,0)</f>
        <v>Công ty Trách nhiệm hữu hạn Dược Phẩm Tự Đức</v>
      </c>
      <c r="W289" s="17" t="s">
        <v>204</v>
      </c>
      <c r="X289" s="20" t="s">
        <v>182</v>
      </c>
      <c r="Y289" s="17" t="s">
        <v>205</v>
      </c>
      <c r="Z289" s="16"/>
      <c r="AA289" s="21" t="e">
        <f>VLOOKUP(W289,#REF!,2,0)</f>
        <v>#REF!</v>
      </c>
      <c r="AB289" s="16"/>
    </row>
    <row r="290" spans="1:28" ht="60">
      <c r="A290" s="38">
        <v>9</v>
      </c>
      <c r="B290" s="38" t="s">
        <v>70</v>
      </c>
      <c r="C290" s="17" t="str">
        <f>VLOOKUP(B290,G2.PL1!$C$10:$D$34,2,0)</f>
        <v xml:space="preserve">Cifga </v>
      </c>
      <c r="D290" s="17" t="str">
        <f>VLOOKUP($B290,G2.PL1!$C$10:$E$34,3,0)</f>
        <v>Ciprofloxacin (dưới dạng Ciprofloxacin hydroclorid)</v>
      </c>
      <c r="E290" s="17" t="str">
        <f>VLOOKUP($B290,G2.PL1!$C$10:$F$34,4,0)</f>
        <v>500mg</v>
      </c>
      <c r="F290" s="17" t="str">
        <f>VLOOKUP($B290,G2.PL1!$C$10:$AF$35,5,0)</f>
        <v>Uống</v>
      </c>
      <c r="G290" s="17" t="str">
        <f>VLOOKUP($B290,G2.PL1!$C$10:$AF$35,6,0)</f>
        <v>viên nén bao phim</v>
      </c>
      <c r="H290" s="17" t="str">
        <f>VLOOKUP($B290,G2.PL1!$C$10:$AF$35,7,0)</f>
        <v>hộp 2 vỉ x 10 viên</v>
      </c>
      <c r="I290" s="38" t="s">
        <v>13</v>
      </c>
      <c r="J290" s="17" t="str">
        <f>VLOOKUP($B290,G2.PL1!$C$10:$AF$35,9,0)</f>
        <v xml:space="preserve">36 tháng </v>
      </c>
      <c r="K290" s="17" t="str">
        <f>VLOOKUP($B290,G2.PL1!$C$10:$AF$35,10,0)</f>
        <v>VD-20549-14</v>
      </c>
      <c r="L290" s="17" t="str">
        <f>VLOOKUP($B290,G2.PL1!$C$10:$AF$35,11,0)</f>
        <v>Công ty Cổ phần Dược Hậu Giang - Chi nhánh nhà máy Dược phẩm DHG tại Hậu Giang</v>
      </c>
      <c r="M290" s="17" t="str">
        <f>VLOOKUP($B290,G2.PL1!$C$10:$AF$35,12,0)</f>
        <v>Việt Nam</v>
      </c>
      <c r="N290" s="17" t="str">
        <f>VLOOKUP($B290,G2.PL1!$C$10:$AF$35,13,0)</f>
        <v>Viên</v>
      </c>
      <c r="O290" s="39">
        <v>3000</v>
      </c>
      <c r="P290" s="39">
        <v>3000</v>
      </c>
      <c r="Q290" s="39">
        <v>3000</v>
      </c>
      <c r="R290" s="39">
        <v>3000</v>
      </c>
      <c r="S290" s="40">
        <v>12000</v>
      </c>
      <c r="T290" s="19">
        <f>VLOOKUP($B290,G2.PL1!$C$10:$AF$35,17,0)</f>
        <v>889</v>
      </c>
      <c r="U290" s="18">
        <f t="shared" si="4"/>
        <v>10668000</v>
      </c>
      <c r="V290" s="19" t="str">
        <f>VLOOKUP($B290,G2.PL1!$C$10:$AF$35,30,0)</f>
        <v>Công ty Cổ phần Dược Hậu Giang</v>
      </c>
      <c r="W290" s="17" t="s">
        <v>204</v>
      </c>
      <c r="X290" s="56" t="s">
        <v>182</v>
      </c>
      <c r="Y290" s="41" t="s">
        <v>205</v>
      </c>
      <c r="Z290" s="16"/>
      <c r="AA290" s="21" t="e">
        <f>VLOOKUP(W290,#REF!,2,0)</f>
        <v>#REF!</v>
      </c>
      <c r="AB290" s="16"/>
    </row>
    <row r="291" spans="1:28" ht="60">
      <c r="A291" s="38">
        <v>12</v>
      </c>
      <c r="B291" s="38" t="s">
        <v>54</v>
      </c>
      <c r="C291" s="17" t="str">
        <f>VLOOKUP(B291,G2.PL1!$C$10:$D$34,2,0)</f>
        <v>Raciper 20mg</v>
      </c>
      <c r="D291" s="17" t="str">
        <f>VLOOKUP($B291,G2.PL1!$C$10:$E$34,3,0)</f>
        <v xml:space="preserve">Esomeprazole (dưới dạng Esomeprazole magnesium vô định hình) </v>
      </c>
      <c r="E291" s="17" t="str">
        <f>VLOOKUP($B291,G2.PL1!$C$10:$F$34,4,0)</f>
        <v>20mg</v>
      </c>
      <c r="F291" s="17" t="str">
        <f>VLOOKUP($B291,G2.PL1!$C$10:$AF$35,5,0)</f>
        <v>Uống</v>
      </c>
      <c r="G291" s="17" t="str">
        <f>VLOOKUP($B291,G2.PL1!$C$10:$AF$35,6,0)</f>
        <v>Viên nén bao phim kháng acid dạ dày</v>
      </c>
      <c r="H291" s="17" t="str">
        <f>VLOOKUP($B291,G2.PL1!$C$10:$AF$35,7,0)</f>
        <v>Hộp 2 vỉ x 7 viên; Hộp 4 vỉ x 7 viên</v>
      </c>
      <c r="I291" s="38" t="s">
        <v>13</v>
      </c>
      <c r="J291" s="17" t="str">
        <f>VLOOKUP($B291,G2.PL1!$C$10:$AF$35,9,0)</f>
        <v>24 tháng</v>
      </c>
      <c r="K291" s="17" t="str">
        <f>VLOOKUP($B291,G2.PL1!$C$10:$AF$35,10,0)</f>
        <v>VN-16032-12</v>
      </c>
      <c r="L291" s="17" t="str">
        <f>VLOOKUP($B291,G2.PL1!$C$10:$AF$35,11,0)</f>
        <v>Sun Pharmaceutical Industries Limited</v>
      </c>
      <c r="M291" s="17" t="str">
        <f>VLOOKUP($B291,G2.PL1!$C$10:$AF$35,12,0)</f>
        <v>Ấn Độ</v>
      </c>
      <c r="N291" s="17" t="str">
        <f>VLOOKUP($B291,G2.PL1!$C$10:$AF$35,13,0)</f>
        <v>Viên</v>
      </c>
      <c r="O291" s="39">
        <v>10000</v>
      </c>
      <c r="P291" s="39">
        <v>10000</v>
      </c>
      <c r="Q291" s="39">
        <v>10000</v>
      </c>
      <c r="R291" s="39">
        <v>15000</v>
      </c>
      <c r="S291" s="40">
        <v>45000</v>
      </c>
      <c r="T291" s="19">
        <f>VLOOKUP($B291,G2.PL1!$C$10:$AF$35,17,0)</f>
        <v>950</v>
      </c>
      <c r="U291" s="18">
        <f t="shared" si="4"/>
        <v>42750000</v>
      </c>
      <c r="V291" s="19" t="str">
        <f>VLOOKUP($B291,G2.PL1!$C$10:$AF$35,30,0)</f>
        <v>Công ty Cổ phần Dược phẩm Thiết bị Y tế Hà Nội</v>
      </c>
      <c r="W291" s="17" t="s">
        <v>204</v>
      </c>
      <c r="X291" s="56" t="s">
        <v>182</v>
      </c>
      <c r="Y291" s="41" t="s">
        <v>205</v>
      </c>
      <c r="Z291" s="16"/>
      <c r="AA291" s="21" t="e">
        <f>VLOOKUP(W291,#REF!,2,0)</f>
        <v>#REF!</v>
      </c>
      <c r="AB291" s="16"/>
    </row>
    <row r="292" spans="1:28" ht="36">
      <c r="A292" s="38">
        <v>14</v>
      </c>
      <c r="B292" s="38" t="s">
        <v>40</v>
      </c>
      <c r="C292" s="17" t="str">
        <f>VLOOKUP(B292,G2.PL1!$C$10:$D$34,2,0)</f>
        <v>OCID</v>
      </c>
      <c r="D292" s="17" t="str">
        <f>VLOOKUP($B292,G2.PL1!$C$10:$E$34,3,0)</f>
        <v>Omeprazole (dạng hạt bao tan trong ruột)</v>
      </c>
      <c r="E292" s="17" t="str">
        <f>VLOOKUP($B292,G2.PL1!$C$10:$F$34,4,0)</f>
        <v>20mg</v>
      </c>
      <c r="F292" s="17" t="str">
        <f>VLOOKUP($B292,G2.PL1!$C$10:$AF$35,5,0)</f>
        <v>Uống</v>
      </c>
      <c r="G292" s="17" t="str">
        <f>VLOOKUP($B292,G2.PL1!$C$10:$AF$35,6,0)</f>
        <v>Viên nang cứng</v>
      </c>
      <c r="H292" s="17" t="str">
        <f>VLOOKUP($B292,G2.PL1!$C$10:$AF$35,7,0)</f>
        <v>Hộp 10 vỉ x 10 viên</v>
      </c>
      <c r="I292" s="38" t="s">
        <v>13</v>
      </c>
      <c r="J292" s="17" t="str">
        <f>VLOOKUP($B292,G2.PL1!$C$10:$AF$35,9,0)</f>
        <v>36 tháng</v>
      </c>
      <c r="K292" s="17" t="str">
        <f>VLOOKUP($B292,G2.PL1!$C$10:$AF$35,10,0)</f>
        <v>VN-10166-10</v>
      </c>
      <c r="L292" s="17" t="str">
        <f>VLOOKUP($B292,G2.PL1!$C$10:$AF$35,11,0)</f>
        <v>Cadila Healthcare Ltd.</v>
      </c>
      <c r="M292" s="17" t="str">
        <f>VLOOKUP($B292,G2.PL1!$C$10:$AF$35,12,0)</f>
        <v>Ấn Độ</v>
      </c>
      <c r="N292" s="17" t="str">
        <f>VLOOKUP($B292,G2.PL1!$C$10:$AF$35,13,0)</f>
        <v>Viên</v>
      </c>
      <c r="O292" s="39">
        <v>12000</v>
      </c>
      <c r="P292" s="39">
        <v>15000</v>
      </c>
      <c r="Q292" s="39">
        <v>15000</v>
      </c>
      <c r="R292" s="39">
        <v>15000</v>
      </c>
      <c r="S292" s="40">
        <v>57000</v>
      </c>
      <c r="T292" s="19">
        <f>VLOOKUP($B292,G2.PL1!$C$10:$AF$35,17,0)</f>
        <v>215</v>
      </c>
      <c r="U292" s="18">
        <f t="shared" si="4"/>
        <v>12255000</v>
      </c>
      <c r="V292" s="19" t="str">
        <f>VLOOKUP($B292,G2.PL1!$C$10:$AF$35,30,0)</f>
        <v>Công ty Cổ phần Dược phẩm Thiết bị Y tế Hà Nội</v>
      </c>
      <c r="W292" s="17" t="s">
        <v>204</v>
      </c>
      <c r="X292" s="56" t="s">
        <v>182</v>
      </c>
      <c r="Y292" s="41" t="s">
        <v>205</v>
      </c>
      <c r="Z292" s="16"/>
      <c r="AA292" s="21" t="e">
        <f>VLOOKUP(W292,#REF!,2,0)</f>
        <v>#REF!</v>
      </c>
      <c r="AB292" s="16"/>
    </row>
    <row r="293" spans="1:28" ht="36">
      <c r="A293" s="17">
        <v>1</v>
      </c>
      <c r="B293" s="17" t="s">
        <v>6</v>
      </c>
      <c r="C293" s="17" t="str">
        <f>VLOOKUP(B293,G2.PL1!$C$10:$D$34,2,0)</f>
        <v>Cefoxitine Gerda 1G</v>
      </c>
      <c r="D293" s="17" t="str">
        <f>VLOOKUP($B293,G2.PL1!$C$10:$E$34,3,0)</f>
        <v>Cefoxitin  (dưới dạng Cefoxitin natri)</v>
      </c>
      <c r="E293" s="17" t="str">
        <f>VLOOKUP($B293,G2.PL1!$C$10:$F$34,4,0)</f>
        <v>1g</v>
      </c>
      <c r="F293" s="17" t="str">
        <f>VLOOKUP($B293,G2.PL1!$C$10:$AF$35,5,0)</f>
        <v>Tiêm</v>
      </c>
      <c r="G293" s="17" t="str">
        <f>VLOOKUP($B293,G2.PL1!$C$10:$AF$35,6,0)</f>
        <v>Bột pha dung dịch tiêm</v>
      </c>
      <c r="H293" s="17" t="str">
        <f>VLOOKUP($B293,G2.PL1!$C$10:$AF$35,7,0)</f>
        <v>Hộp 10 lọ</v>
      </c>
      <c r="I293" s="17" t="s">
        <v>3</v>
      </c>
      <c r="J293" s="17" t="str">
        <f>VLOOKUP($B293,G2.PL1!$C$10:$AF$35,9,0)</f>
        <v>24 tháng</v>
      </c>
      <c r="K293" s="17" t="str">
        <f>VLOOKUP($B293,G2.PL1!$C$10:$AF$35,10,0)</f>
        <v>VN-20445-17</v>
      </c>
      <c r="L293" s="17" t="str">
        <f>VLOOKUP($B293,G2.PL1!$C$10:$AF$35,11,0)</f>
        <v>LDP Laboratorios
 Torlan SA</v>
      </c>
      <c r="M293" s="17" t="str">
        <f>VLOOKUP($B293,G2.PL1!$C$10:$AF$35,12,0)</f>
        <v>Tây Ban Nha</v>
      </c>
      <c r="N293" s="17" t="str">
        <f>VLOOKUP($B293,G2.PL1!$C$10:$AF$35,13,0)</f>
        <v>Lọ</v>
      </c>
      <c r="O293" s="18">
        <v>2000</v>
      </c>
      <c r="P293" s="18">
        <v>2000</v>
      </c>
      <c r="Q293" s="18">
        <v>2000</v>
      </c>
      <c r="R293" s="18">
        <v>2000</v>
      </c>
      <c r="S293" s="18">
        <v>8000</v>
      </c>
      <c r="T293" s="19">
        <f>VLOOKUP($B293,G2.PL1!$C$10:$AF$35,17,0)</f>
        <v>123000</v>
      </c>
      <c r="U293" s="18">
        <f t="shared" si="4"/>
        <v>984000000</v>
      </c>
      <c r="V293" s="19" t="str">
        <f>VLOOKUP($B293,G2.PL1!$C$10:$AF$35,30,0)</f>
        <v>Công ty Trách nhiệm hữu hạn Dược Phẩm Tự Đức</v>
      </c>
      <c r="W293" s="17" t="s">
        <v>181</v>
      </c>
      <c r="X293" s="20" t="s">
        <v>182</v>
      </c>
      <c r="Y293" s="17" t="s">
        <v>183</v>
      </c>
      <c r="Z293" s="16"/>
      <c r="AA293" s="21" t="e">
        <f>VLOOKUP(W293,#REF!,2,0)</f>
        <v>#REF!</v>
      </c>
      <c r="AB293" s="16"/>
    </row>
    <row r="294" spans="1:28" ht="36">
      <c r="A294" s="38">
        <v>15</v>
      </c>
      <c r="B294" s="38" t="s">
        <v>39</v>
      </c>
      <c r="C294" s="17" t="str">
        <f>VLOOKUP(B294,G2.PL1!$C$10:$D$34,2,0)</f>
        <v>OCID</v>
      </c>
      <c r="D294" s="17" t="str">
        <f>VLOOKUP($B294,G2.PL1!$C$10:$E$34,3,0)</f>
        <v>Omeprazole (dạng hạt bao tan trong ruột)</v>
      </c>
      <c r="E294" s="17" t="str">
        <f>VLOOKUP($B294,G2.PL1!$C$10:$F$34,4,0)</f>
        <v>20mg</v>
      </c>
      <c r="F294" s="17" t="str">
        <f>VLOOKUP($B294,G2.PL1!$C$10:$AF$35,5,0)</f>
        <v>Uống</v>
      </c>
      <c r="G294" s="17" t="str">
        <f>VLOOKUP($B294,G2.PL1!$C$10:$AF$35,6,0)</f>
        <v>Viên nang cứng</v>
      </c>
      <c r="H294" s="17" t="str">
        <f>VLOOKUP($B294,G2.PL1!$C$10:$AF$35,7,0)</f>
        <v>Hộp 10 vỉ x 10 viên</v>
      </c>
      <c r="I294" s="38" t="s">
        <v>13</v>
      </c>
      <c r="J294" s="17" t="str">
        <f>VLOOKUP($B294,G2.PL1!$C$10:$AF$35,9,0)</f>
        <v>36 tháng</v>
      </c>
      <c r="K294" s="17" t="str">
        <f>VLOOKUP($B294,G2.PL1!$C$10:$AF$35,10,0)</f>
        <v>VN-10166-10</v>
      </c>
      <c r="L294" s="17" t="str">
        <f>VLOOKUP($B294,G2.PL1!$C$10:$AF$35,11,0)</f>
        <v>Cadila Healthcare Ltd.</v>
      </c>
      <c r="M294" s="17" t="str">
        <f>VLOOKUP($B294,G2.PL1!$C$10:$AF$35,12,0)</f>
        <v>Ấn Độ</v>
      </c>
      <c r="N294" s="17" t="str">
        <f>VLOOKUP($B294,G2.PL1!$C$10:$AF$35,13,0)</f>
        <v>Viên</v>
      </c>
      <c r="O294" s="39">
        <v>20000</v>
      </c>
      <c r="P294" s="39">
        <v>30000</v>
      </c>
      <c r="Q294" s="39">
        <v>20000</v>
      </c>
      <c r="R294" s="39">
        <v>20000</v>
      </c>
      <c r="S294" s="40">
        <v>90000</v>
      </c>
      <c r="T294" s="19">
        <f>VLOOKUP($B294,G2.PL1!$C$10:$AF$35,17,0)</f>
        <v>215</v>
      </c>
      <c r="U294" s="18">
        <f t="shared" si="4"/>
        <v>19350000</v>
      </c>
      <c r="V294" s="19" t="str">
        <f>VLOOKUP($B294,G2.PL1!$C$10:$AF$35,30,0)</f>
        <v>Công ty Cổ phần Dược phẩm Thiết bị Y tế Hà Nội</v>
      </c>
      <c r="W294" s="17" t="s">
        <v>181</v>
      </c>
      <c r="X294" s="56" t="s">
        <v>182</v>
      </c>
      <c r="Y294" s="41" t="s">
        <v>183</v>
      </c>
      <c r="Z294" s="16"/>
      <c r="AA294" s="21" t="e">
        <f>VLOOKUP(W294,#REF!,2,0)</f>
        <v>#REF!</v>
      </c>
      <c r="AB294" s="16"/>
    </row>
    <row r="295" spans="1:28" ht="36">
      <c r="A295" s="17">
        <v>1</v>
      </c>
      <c r="B295" s="17" t="s">
        <v>6</v>
      </c>
      <c r="C295" s="17" t="str">
        <f>VLOOKUP(B295,G2.PL1!$C$10:$D$34,2,0)</f>
        <v>Cefoxitine Gerda 1G</v>
      </c>
      <c r="D295" s="17" t="str">
        <f>VLOOKUP($B295,G2.PL1!$C$10:$E$34,3,0)</f>
        <v>Cefoxitin  (dưới dạng Cefoxitin natri)</v>
      </c>
      <c r="E295" s="17" t="str">
        <f>VLOOKUP($B295,G2.PL1!$C$10:$F$34,4,0)</f>
        <v>1g</v>
      </c>
      <c r="F295" s="17" t="str">
        <f>VLOOKUP($B295,G2.PL1!$C$10:$AF$35,5,0)</f>
        <v>Tiêm</v>
      </c>
      <c r="G295" s="17" t="str">
        <f>VLOOKUP($B295,G2.PL1!$C$10:$AF$35,6,0)</f>
        <v>Bột pha dung dịch tiêm</v>
      </c>
      <c r="H295" s="17" t="str">
        <f>VLOOKUP($B295,G2.PL1!$C$10:$AF$35,7,0)</f>
        <v>Hộp 10 lọ</v>
      </c>
      <c r="I295" s="17" t="s">
        <v>3</v>
      </c>
      <c r="J295" s="17" t="str">
        <f>VLOOKUP($B295,G2.PL1!$C$10:$AF$35,9,0)</f>
        <v>24 tháng</v>
      </c>
      <c r="K295" s="17" t="str">
        <f>VLOOKUP($B295,G2.PL1!$C$10:$AF$35,10,0)</f>
        <v>VN-20445-17</v>
      </c>
      <c r="L295" s="17" t="str">
        <f>VLOOKUP($B295,G2.PL1!$C$10:$AF$35,11,0)</f>
        <v>LDP Laboratorios
 Torlan SA</v>
      </c>
      <c r="M295" s="17" t="str">
        <f>VLOOKUP($B295,G2.PL1!$C$10:$AF$35,12,0)</f>
        <v>Tây Ban Nha</v>
      </c>
      <c r="N295" s="17" t="str">
        <f>VLOOKUP($B295,G2.PL1!$C$10:$AF$35,13,0)</f>
        <v>Lọ</v>
      </c>
      <c r="O295" s="18">
        <v>1200</v>
      </c>
      <c r="P295" s="18">
        <v>1200</v>
      </c>
      <c r="Q295" s="18">
        <v>1200</v>
      </c>
      <c r="R295" s="18">
        <v>1200</v>
      </c>
      <c r="S295" s="18">
        <v>4800</v>
      </c>
      <c r="T295" s="19">
        <f>VLOOKUP($B295,G2.PL1!$C$10:$AF$35,17,0)</f>
        <v>123000</v>
      </c>
      <c r="U295" s="18">
        <f t="shared" si="4"/>
        <v>590400000</v>
      </c>
      <c r="V295" s="19" t="str">
        <f>VLOOKUP($B295,G2.PL1!$C$10:$AF$35,30,0)</f>
        <v>Công ty Trách nhiệm hữu hạn Dược Phẩm Tự Đức</v>
      </c>
      <c r="W295" s="17" t="s">
        <v>193</v>
      </c>
      <c r="X295" s="20" t="s">
        <v>182</v>
      </c>
      <c r="Y295" s="17" t="s">
        <v>194</v>
      </c>
      <c r="Z295" s="16"/>
      <c r="AA295" s="21" t="e">
        <f>VLOOKUP(W295,#REF!,2,0)</f>
        <v>#REF!</v>
      </c>
      <c r="AB295" s="16"/>
    </row>
    <row r="296" spans="1:28" ht="48">
      <c r="A296" s="17">
        <v>2</v>
      </c>
      <c r="B296" s="17" t="s">
        <v>86</v>
      </c>
      <c r="C296" s="17" t="str">
        <f>VLOOKUP(B296,G2.PL1!$C$10:$D$34,2,0)</f>
        <v>Cefoxitin 1g</v>
      </c>
      <c r="D296" s="17" t="str">
        <f>VLOOKUP($B296,G2.PL1!$C$10:$E$34,3,0)</f>
        <v xml:space="preserve">Cefoxitin (dưới dạng Cefoxitin natri) </v>
      </c>
      <c r="E296" s="17" t="str">
        <f>VLOOKUP($B296,G2.PL1!$C$10:$F$34,4,0)</f>
        <v>1g</v>
      </c>
      <c r="F296" s="17" t="str">
        <f>VLOOKUP($B296,G2.PL1!$C$10:$AF$35,5,0)</f>
        <v>Tiêm</v>
      </c>
      <c r="G296" s="17" t="str">
        <f>VLOOKUP($B296,G2.PL1!$C$10:$AF$35,6,0)</f>
        <v>Thuốc bột pha tiêm</v>
      </c>
      <c r="H296" s="17" t="str">
        <f>VLOOKUP($B296,G2.PL1!$C$10:$AF$35,7,0)</f>
        <v>Hộp 10 lọ</v>
      </c>
      <c r="I296" s="17" t="s">
        <v>13</v>
      </c>
      <c r="J296" s="17" t="str">
        <f>VLOOKUP($B296,G2.PL1!$C$10:$AF$35,9,0)</f>
        <v>24 tháng</v>
      </c>
      <c r="K296" s="17" t="str">
        <f>VLOOKUP($B296,G2.PL1!$C$10:$AF$35,10,0)</f>
        <v>VD-26841-17</v>
      </c>
      <c r="L296" s="17" t="str">
        <f>VLOOKUP($B296,G2.PL1!$C$10:$AF$35,11,0)</f>
        <v>Chi nhánh 3- Công ty cổ phần dược phẩm Imexpharm tại Bình Dương</v>
      </c>
      <c r="M296" s="17" t="str">
        <f>VLOOKUP($B296,G2.PL1!$C$10:$AF$35,12,0)</f>
        <v>Việt Nam</v>
      </c>
      <c r="N296" s="17" t="str">
        <f>VLOOKUP($B296,G2.PL1!$C$10:$AF$35,13,0)</f>
        <v>Lọ</v>
      </c>
      <c r="O296" s="18">
        <v>1000</v>
      </c>
      <c r="P296" s="18">
        <v>1000</v>
      </c>
      <c r="Q296" s="18">
        <v>1000</v>
      </c>
      <c r="R296" s="18">
        <v>1000</v>
      </c>
      <c r="S296" s="18">
        <v>4000</v>
      </c>
      <c r="T296" s="19">
        <f>VLOOKUP($B296,G2.PL1!$C$10:$AF$35,17,0)</f>
        <v>54900</v>
      </c>
      <c r="U296" s="18">
        <f t="shared" si="4"/>
        <v>219600000</v>
      </c>
      <c r="V296" s="19" t="str">
        <f>VLOOKUP($B296,G2.PL1!$C$10:$AF$35,30,0)</f>
        <v>Công ty Cổ phần Dược phẩm Nam Hà</v>
      </c>
      <c r="W296" s="17" t="s">
        <v>193</v>
      </c>
      <c r="X296" s="20" t="s">
        <v>182</v>
      </c>
      <c r="Y296" s="17" t="s">
        <v>194</v>
      </c>
      <c r="Z296" s="16"/>
      <c r="AA296" s="21" t="e">
        <f>VLOOKUP(W296,#REF!,2,0)</f>
        <v>#REF!</v>
      </c>
      <c r="AB296" s="16"/>
    </row>
    <row r="297" spans="1:28" ht="60">
      <c r="A297" s="38">
        <v>9</v>
      </c>
      <c r="B297" s="38" t="s">
        <v>70</v>
      </c>
      <c r="C297" s="17" t="str">
        <f>VLOOKUP(B297,G2.PL1!$C$10:$D$34,2,0)</f>
        <v xml:space="preserve">Cifga </v>
      </c>
      <c r="D297" s="17" t="str">
        <f>VLOOKUP($B297,G2.PL1!$C$10:$E$34,3,0)</f>
        <v>Ciprofloxacin (dưới dạng Ciprofloxacin hydroclorid)</v>
      </c>
      <c r="E297" s="17" t="str">
        <f>VLOOKUP($B297,G2.PL1!$C$10:$F$34,4,0)</f>
        <v>500mg</v>
      </c>
      <c r="F297" s="17" t="str">
        <f>VLOOKUP($B297,G2.PL1!$C$10:$AF$35,5,0)</f>
        <v>Uống</v>
      </c>
      <c r="G297" s="17" t="str">
        <f>VLOOKUP($B297,G2.PL1!$C$10:$AF$35,6,0)</f>
        <v>viên nén bao phim</v>
      </c>
      <c r="H297" s="17" t="str">
        <f>VLOOKUP($B297,G2.PL1!$C$10:$AF$35,7,0)</f>
        <v>hộp 2 vỉ x 10 viên</v>
      </c>
      <c r="I297" s="38" t="s">
        <v>13</v>
      </c>
      <c r="J297" s="17" t="str">
        <f>VLOOKUP($B297,G2.PL1!$C$10:$AF$35,9,0)</f>
        <v xml:space="preserve">36 tháng </v>
      </c>
      <c r="K297" s="17" t="str">
        <f>VLOOKUP($B297,G2.PL1!$C$10:$AF$35,10,0)</f>
        <v>VD-20549-14</v>
      </c>
      <c r="L297" s="17" t="str">
        <f>VLOOKUP($B297,G2.PL1!$C$10:$AF$35,11,0)</f>
        <v>Công ty Cổ phần Dược Hậu Giang - Chi nhánh nhà máy Dược phẩm DHG tại Hậu Giang</v>
      </c>
      <c r="M297" s="17" t="str">
        <f>VLOOKUP($B297,G2.PL1!$C$10:$AF$35,12,0)</f>
        <v>Việt Nam</v>
      </c>
      <c r="N297" s="17" t="str">
        <f>VLOOKUP($B297,G2.PL1!$C$10:$AF$35,13,0)</f>
        <v>Viên</v>
      </c>
      <c r="O297" s="39">
        <v>5000</v>
      </c>
      <c r="P297" s="39">
        <v>5000</v>
      </c>
      <c r="Q297" s="39">
        <v>5000</v>
      </c>
      <c r="R297" s="39">
        <v>5000</v>
      </c>
      <c r="S297" s="40">
        <v>20000</v>
      </c>
      <c r="T297" s="19">
        <f>VLOOKUP($B297,G2.PL1!$C$10:$AF$35,17,0)</f>
        <v>889</v>
      </c>
      <c r="U297" s="18">
        <f t="shared" si="4"/>
        <v>17780000</v>
      </c>
      <c r="V297" s="19" t="str">
        <f>VLOOKUP($B297,G2.PL1!$C$10:$AF$35,30,0)</f>
        <v>Công ty Cổ phần Dược Hậu Giang</v>
      </c>
      <c r="W297" s="17" t="s">
        <v>193</v>
      </c>
      <c r="X297" s="56" t="s">
        <v>182</v>
      </c>
      <c r="Y297" s="41" t="s">
        <v>194</v>
      </c>
      <c r="Z297" s="16"/>
      <c r="AA297" s="21" t="e">
        <f>VLOOKUP(W297,#REF!,2,0)</f>
        <v>#REF!</v>
      </c>
      <c r="AB297" s="16"/>
    </row>
    <row r="298" spans="1:28" ht="36">
      <c r="A298" s="38">
        <v>14</v>
      </c>
      <c r="B298" s="38" t="s">
        <v>40</v>
      </c>
      <c r="C298" s="17" t="str">
        <f>VLOOKUP(B298,G2.PL1!$C$10:$D$34,2,0)</f>
        <v>OCID</v>
      </c>
      <c r="D298" s="17" t="str">
        <f>VLOOKUP($B298,G2.PL1!$C$10:$E$34,3,0)</f>
        <v>Omeprazole (dạng hạt bao tan trong ruột)</v>
      </c>
      <c r="E298" s="17" t="str">
        <f>VLOOKUP($B298,G2.PL1!$C$10:$F$34,4,0)</f>
        <v>20mg</v>
      </c>
      <c r="F298" s="17" t="str">
        <f>VLOOKUP($B298,G2.PL1!$C$10:$AF$35,5,0)</f>
        <v>Uống</v>
      </c>
      <c r="G298" s="17" t="str">
        <f>VLOOKUP($B298,G2.PL1!$C$10:$AF$35,6,0)</f>
        <v>Viên nang cứng</v>
      </c>
      <c r="H298" s="17" t="str">
        <f>VLOOKUP($B298,G2.PL1!$C$10:$AF$35,7,0)</f>
        <v>Hộp 10 vỉ x 10 viên</v>
      </c>
      <c r="I298" s="38" t="s">
        <v>13</v>
      </c>
      <c r="J298" s="17" t="str">
        <f>VLOOKUP($B298,G2.PL1!$C$10:$AF$35,9,0)</f>
        <v>36 tháng</v>
      </c>
      <c r="K298" s="17" t="str">
        <f>VLOOKUP($B298,G2.PL1!$C$10:$AF$35,10,0)</f>
        <v>VN-10166-10</v>
      </c>
      <c r="L298" s="17" t="str">
        <f>VLOOKUP($B298,G2.PL1!$C$10:$AF$35,11,0)</f>
        <v>Cadila Healthcare Ltd.</v>
      </c>
      <c r="M298" s="17" t="str">
        <f>VLOOKUP($B298,G2.PL1!$C$10:$AF$35,12,0)</f>
        <v>Ấn Độ</v>
      </c>
      <c r="N298" s="17" t="str">
        <f>VLOOKUP($B298,G2.PL1!$C$10:$AF$35,13,0)</f>
        <v>Viên</v>
      </c>
      <c r="O298" s="39">
        <v>10000</v>
      </c>
      <c r="P298" s="39">
        <v>10000</v>
      </c>
      <c r="Q298" s="39">
        <v>10000</v>
      </c>
      <c r="R298" s="39">
        <v>10000</v>
      </c>
      <c r="S298" s="40">
        <v>40000</v>
      </c>
      <c r="T298" s="19">
        <f>VLOOKUP($B298,G2.PL1!$C$10:$AF$35,17,0)</f>
        <v>215</v>
      </c>
      <c r="U298" s="18">
        <f t="shared" si="4"/>
        <v>8600000</v>
      </c>
      <c r="V298" s="19" t="str">
        <f>VLOOKUP($B298,G2.PL1!$C$10:$AF$35,30,0)</f>
        <v>Công ty Cổ phần Dược phẩm Thiết bị Y tế Hà Nội</v>
      </c>
      <c r="W298" s="17" t="s">
        <v>193</v>
      </c>
      <c r="X298" s="56" t="s">
        <v>182</v>
      </c>
      <c r="Y298" s="41" t="s">
        <v>194</v>
      </c>
      <c r="Z298" s="16"/>
      <c r="AA298" s="21" t="e">
        <f>VLOOKUP(W298,#REF!,2,0)</f>
        <v>#REF!</v>
      </c>
      <c r="AB298" s="16"/>
    </row>
    <row r="299" spans="1:28" ht="36">
      <c r="A299" s="17">
        <v>1</v>
      </c>
      <c r="B299" s="17" t="s">
        <v>6</v>
      </c>
      <c r="C299" s="17" t="str">
        <f>VLOOKUP(B299,G2.PL1!$C$10:$D$34,2,0)</f>
        <v>Cefoxitine Gerda 1G</v>
      </c>
      <c r="D299" s="17" t="str">
        <f>VLOOKUP($B299,G2.PL1!$C$10:$E$34,3,0)</f>
        <v>Cefoxitin  (dưới dạng Cefoxitin natri)</v>
      </c>
      <c r="E299" s="17" t="str">
        <f>VLOOKUP($B299,G2.PL1!$C$10:$F$34,4,0)</f>
        <v>1g</v>
      </c>
      <c r="F299" s="17" t="str">
        <f>VLOOKUP($B299,G2.PL1!$C$10:$AF$35,5,0)</f>
        <v>Tiêm</v>
      </c>
      <c r="G299" s="17" t="str">
        <f>VLOOKUP($B299,G2.PL1!$C$10:$AF$35,6,0)</f>
        <v>Bột pha dung dịch tiêm</v>
      </c>
      <c r="H299" s="17" t="str">
        <f>VLOOKUP($B299,G2.PL1!$C$10:$AF$35,7,0)</f>
        <v>Hộp 10 lọ</v>
      </c>
      <c r="I299" s="17" t="s">
        <v>3</v>
      </c>
      <c r="J299" s="17" t="str">
        <f>VLOOKUP($B299,G2.PL1!$C$10:$AF$35,9,0)</f>
        <v>24 tháng</v>
      </c>
      <c r="K299" s="17" t="str">
        <f>VLOOKUP($B299,G2.PL1!$C$10:$AF$35,10,0)</f>
        <v>VN-20445-17</v>
      </c>
      <c r="L299" s="17" t="str">
        <f>VLOOKUP($B299,G2.PL1!$C$10:$AF$35,11,0)</f>
        <v>LDP Laboratorios
 Torlan SA</v>
      </c>
      <c r="M299" s="17" t="str">
        <f>VLOOKUP($B299,G2.PL1!$C$10:$AF$35,12,0)</f>
        <v>Tây Ban Nha</v>
      </c>
      <c r="N299" s="17" t="str">
        <f>VLOOKUP($B299,G2.PL1!$C$10:$AF$35,13,0)</f>
        <v>Lọ</v>
      </c>
      <c r="O299" s="18">
        <v>3000</v>
      </c>
      <c r="P299" s="18">
        <v>3000</v>
      </c>
      <c r="Q299" s="18">
        <v>3000</v>
      </c>
      <c r="R299" s="18">
        <v>3000</v>
      </c>
      <c r="S299" s="18">
        <v>12000</v>
      </c>
      <c r="T299" s="19">
        <f>VLOOKUP($B299,G2.PL1!$C$10:$AF$35,17,0)</f>
        <v>123000</v>
      </c>
      <c r="U299" s="18">
        <f t="shared" si="4"/>
        <v>1476000000</v>
      </c>
      <c r="V299" s="19" t="str">
        <f>VLOOKUP($B299,G2.PL1!$C$10:$AF$35,30,0)</f>
        <v>Công ty Trách nhiệm hữu hạn Dược Phẩm Tự Đức</v>
      </c>
      <c r="W299" s="17" t="s">
        <v>195</v>
      </c>
      <c r="X299" s="20" t="s">
        <v>182</v>
      </c>
      <c r="Y299" s="17" t="s">
        <v>196</v>
      </c>
      <c r="Z299" s="16"/>
      <c r="AA299" s="21" t="e">
        <f>VLOOKUP(W299,#REF!,2,0)</f>
        <v>#REF!</v>
      </c>
      <c r="AB299" s="16"/>
    </row>
    <row r="300" spans="1:28" ht="36">
      <c r="A300" s="32">
        <v>3</v>
      </c>
      <c r="B300" s="32" t="s">
        <v>81</v>
      </c>
      <c r="C300" s="17" t="str">
        <f>VLOOKUP(B300,G2.PL1!$C$10:$D$34,2,0)</f>
        <v>Oxitan 100mg/20ml</v>
      </c>
      <c r="D300" s="17" t="str">
        <f>VLOOKUP($B300,G2.PL1!$C$10:$E$34,3,0)</f>
        <v>Oxaliplatin</v>
      </c>
      <c r="E300" s="17" t="str">
        <f>VLOOKUP($B300,G2.PL1!$C$10:$F$34,4,0)</f>
        <v>100mg/ 20ml</v>
      </c>
      <c r="F300" s="17" t="str">
        <f>VLOOKUP($B300,G2.PL1!$C$10:$AF$35,5,0)</f>
        <v>Tiêm truyền tĩnh mạch</v>
      </c>
      <c r="G300" s="17" t="str">
        <f>VLOOKUP($B300,G2.PL1!$C$10:$AF$35,6,0)</f>
        <v>Dung dịch đậm đặc để pha tiêm truyền</v>
      </c>
      <c r="H300" s="17" t="str">
        <f>VLOOKUP($B300,G2.PL1!$C$10:$AF$35,7,0)</f>
        <v>Hộp 1 lọ 20ml</v>
      </c>
      <c r="I300" s="32" t="s">
        <v>13</v>
      </c>
      <c r="J300" s="17" t="str">
        <f>VLOOKUP($B300,G2.PL1!$C$10:$AF$35,9,0)</f>
        <v>24 tháng</v>
      </c>
      <c r="K300" s="17" t="str">
        <f>VLOOKUP($B300,G2.PL1!$C$10:$AF$35,10,0)</f>
        <v>890114071223 (VN-20247-17)</v>
      </c>
      <c r="L300" s="17" t="str">
        <f>VLOOKUP($B300,G2.PL1!$C$10:$AF$35,11,0)</f>
        <v>Fresenius Kabi Oncology Limited</v>
      </c>
      <c r="M300" s="17" t="str">
        <f>VLOOKUP($B300,G2.PL1!$C$10:$AF$35,12,0)</f>
        <v>Ấn Độ</v>
      </c>
      <c r="N300" s="17" t="str">
        <f>VLOOKUP($B300,G2.PL1!$C$10:$AF$35,13,0)</f>
        <v>Lọ</v>
      </c>
      <c r="O300" s="33">
        <v>100</v>
      </c>
      <c r="P300" s="33">
        <v>100</v>
      </c>
      <c r="Q300" s="33">
        <v>100</v>
      </c>
      <c r="R300" s="33">
        <v>100</v>
      </c>
      <c r="S300" s="18">
        <v>400</v>
      </c>
      <c r="T300" s="19">
        <f>VLOOKUP($B300,G2.PL1!$C$10:$AF$35,17,0)</f>
        <v>330510</v>
      </c>
      <c r="U300" s="18">
        <f t="shared" si="4"/>
        <v>132204000</v>
      </c>
      <c r="V300" s="19" t="str">
        <f>VLOOKUP($B300,G2.PL1!$C$10:$AF$35,30,0)</f>
        <v>Công ty Cổ phần Dược liệu Trung ương 2</v>
      </c>
      <c r="W300" s="17" t="s">
        <v>195</v>
      </c>
      <c r="X300" s="34" t="s">
        <v>182</v>
      </c>
      <c r="Y300" s="17" t="s">
        <v>196</v>
      </c>
      <c r="Z300" s="16"/>
      <c r="AA300" s="21" t="e">
        <f>VLOOKUP(W300,#REF!,2,0)</f>
        <v>#REF!</v>
      </c>
      <c r="AB300" s="16"/>
    </row>
    <row r="301" spans="1:28" ht="48">
      <c r="A301" s="38">
        <v>8</v>
      </c>
      <c r="B301" s="38" t="s">
        <v>75</v>
      </c>
      <c r="C301" s="17" t="str">
        <f>VLOOKUP(B301,G2.PL1!$C$10:$D$34,2,0)</f>
        <v>Zanimex 1,5g</v>
      </c>
      <c r="D301" s="17" t="str">
        <f>VLOOKUP($B301,G2.PL1!$C$10:$E$34,3,0)</f>
        <v>Cefuroxim (dưới dạng Cefuroxim natri)</v>
      </c>
      <c r="E301" s="17" t="str">
        <f>VLOOKUP($B301,G2.PL1!$C$10:$F$34,4,0)</f>
        <v>1,5g</v>
      </c>
      <c r="F301" s="17" t="str">
        <f>VLOOKUP($B301,G2.PL1!$C$10:$AF$35,5,0)</f>
        <v>Tiêm</v>
      </c>
      <c r="G301" s="17" t="str">
        <f>VLOOKUP($B301,G2.PL1!$C$10:$AF$35,6,0)</f>
        <v>Thuốc bột pha tiêm</v>
      </c>
      <c r="H301" s="17" t="str">
        <f>VLOOKUP($B301,G2.PL1!$C$10:$AF$35,7,0)</f>
        <v>Hộp 10 lọ</v>
      </c>
      <c r="I301" s="38" t="s">
        <v>13</v>
      </c>
      <c r="J301" s="17" t="str">
        <f>VLOOKUP($B301,G2.PL1!$C$10:$AF$35,9,0)</f>
        <v>24 tháng</v>
      </c>
      <c r="K301" s="17" t="str">
        <f>VLOOKUP($B301,G2.PL1!$C$10:$AF$35,10,0)</f>
        <v>VD-34181-20</v>
      </c>
      <c r="L301" s="17" t="str">
        <f>VLOOKUP($B301,G2.PL1!$C$10:$AF$35,11,0)</f>
        <v>Chi nhánh 3 - Công ty cổ phần dược phẩm Imexpharm tại Bình Dương</v>
      </c>
      <c r="M301" s="17" t="str">
        <f>VLOOKUP($B301,G2.PL1!$C$10:$AF$35,12,0)</f>
        <v>Việt Nam</v>
      </c>
      <c r="N301" s="17" t="str">
        <f>VLOOKUP($B301,G2.PL1!$C$10:$AF$35,13,0)</f>
        <v>Lọ</v>
      </c>
      <c r="O301" s="39">
        <v>375</v>
      </c>
      <c r="P301" s="39">
        <v>375</v>
      </c>
      <c r="Q301" s="39">
        <v>375</v>
      </c>
      <c r="R301" s="39">
        <v>375</v>
      </c>
      <c r="S301" s="40">
        <v>1500</v>
      </c>
      <c r="T301" s="19">
        <f>VLOOKUP($B301,G2.PL1!$C$10:$AF$35,17,0)</f>
        <v>21000</v>
      </c>
      <c r="U301" s="18">
        <f t="shared" si="4"/>
        <v>31500000</v>
      </c>
      <c r="V301" s="19" t="str">
        <f>VLOOKUP($B301,G2.PL1!$C$10:$AF$35,30,0)</f>
        <v xml:space="preserve">Công ty CP Dược phẩm Imexpharm </v>
      </c>
      <c r="W301" s="17" t="s">
        <v>195</v>
      </c>
      <c r="X301" s="56" t="s">
        <v>182</v>
      </c>
      <c r="Y301" s="41" t="s">
        <v>196</v>
      </c>
      <c r="Z301" s="16"/>
      <c r="AA301" s="21" t="e">
        <f>VLOOKUP(W301,#REF!,2,0)</f>
        <v>#REF!</v>
      </c>
      <c r="AB301" s="16"/>
    </row>
    <row r="302" spans="1:28" ht="60">
      <c r="A302" s="38">
        <v>9</v>
      </c>
      <c r="B302" s="38" t="s">
        <v>70</v>
      </c>
      <c r="C302" s="17" t="str">
        <f>VLOOKUP(B302,G2.PL1!$C$10:$D$34,2,0)</f>
        <v xml:space="preserve">Cifga </v>
      </c>
      <c r="D302" s="17" t="str">
        <f>VLOOKUP($B302,G2.PL1!$C$10:$E$34,3,0)</f>
        <v>Ciprofloxacin (dưới dạng Ciprofloxacin hydroclorid)</v>
      </c>
      <c r="E302" s="17" t="str">
        <f>VLOOKUP($B302,G2.PL1!$C$10:$F$34,4,0)</f>
        <v>500mg</v>
      </c>
      <c r="F302" s="17" t="str">
        <f>VLOOKUP($B302,G2.PL1!$C$10:$AF$35,5,0)</f>
        <v>Uống</v>
      </c>
      <c r="G302" s="17" t="str">
        <f>VLOOKUP($B302,G2.PL1!$C$10:$AF$35,6,0)</f>
        <v>viên nén bao phim</v>
      </c>
      <c r="H302" s="17" t="str">
        <f>VLOOKUP($B302,G2.PL1!$C$10:$AF$35,7,0)</f>
        <v>hộp 2 vỉ x 10 viên</v>
      </c>
      <c r="I302" s="38" t="s">
        <v>13</v>
      </c>
      <c r="J302" s="17" t="str">
        <f>VLOOKUP($B302,G2.PL1!$C$10:$AF$35,9,0)</f>
        <v xml:space="preserve">36 tháng </v>
      </c>
      <c r="K302" s="17" t="str">
        <f>VLOOKUP($B302,G2.PL1!$C$10:$AF$35,10,0)</f>
        <v>VD-20549-14</v>
      </c>
      <c r="L302" s="17" t="str">
        <f>VLOOKUP($B302,G2.PL1!$C$10:$AF$35,11,0)</f>
        <v>Công ty Cổ phần Dược Hậu Giang - Chi nhánh nhà máy Dược phẩm DHG tại Hậu Giang</v>
      </c>
      <c r="M302" s="17" t="str">
        <f>VLOOKUP($B302,G2.PL1!$C$10:$AF$35,12,0)</f>
        <v>Việt Nam</v>
      </c>
      <c r="N302" s="17" t="str">
        <f>VLOOKUP($B302,G2.PL1!$C$10:$AF$35,13,0)</f>
        <v>Viên</v>
      </c>
      <c r="O302" s="39">
        <v>9125</v>
      </c>
      <c r="P302" s="39">
        <v>9125</v>
      </c>
      <c r="Q302" s="39">
        <v>9125</v>
      </c>
      <c r="R302" s="39">
        <v>9125</v>
      </c>
      <c r="S302" s="40">
        <v>36500</v>
      </c>
      <c r="T302" s="19">
        <f>VLOOKUP($B302,G2.PL1!$C$10:$AF$35,17,0)</f>
        <v>889</v>
      </c>
      <c r="U302" s="18">
        <f t="shared" si="4"/>
        <v>32448500</v>
      </c>
      <c r="V302" s="19" t="str">
        <f>VLOOKUP($B302,G2.PL1!$C$10:$AF$35,30,0)</f>
        <v>Công ty Cổ phần Dược Hậu Giang</v>
      </c>
      <c r="W302" s="17" t="s">
        <v>195</v>
      </c>
      <c r="X302" s="56" t="s">
        <v>182</v>
      </c>
      <c r="Y302" s="41" t="s">
        <v>196</v>
      </c>
      <c r="Z302" s="16"/>
      <c r="AA302" s="21" t="e">
        <f>VLOOKUP(W302,#REF!,2,0)</f>
        <v>#REF!</v>
      </c>
      <c r="AB302" s="16"/>
    </row>
    <row r="303" spans="1:28" ht="48">
      <c r="A303" s="38">
        <v>10</v>
      </c>
      <c r="B303" s="38" t="s">
        <v>65</v>
      </c>
      <c r="C303" s="17" t="str">
        <f>VLOOKUP(B303,G2.PL1!$C$10:$D$34,2,0)</f>
        <v>Docetaxel "Ebewe"</v>
      </c>
      <c r="D303" s="17" t="str">
        <f>VLOOKUP($B303,G2.PL1!$C$10:$E$34,3,0)</f>
        <v>Docetaxel</v>
      </c>
      <c r="E303" s="17" t="str">
        <f>VLOOKUP($B303,G2.PL1!$C$10:$F$34,4,0)</f>
        <v>10mg/ml</v>
      </c>
      <c r="F303" s="17" t="str">
        <f>VLOOKUP($B303,G2.PL1!$C$10:$AF$35,5,0)</f>
        <v>Tiêm truyền tĩnh mạch</v>
      </c>
      <c r="G303" s="17" t="str">
        <f>VLOOKUP($B303,G2.PL1!$C$10:$AF$35,6,0)</f>
        <v>Dung dịch đậm đặc để pha dung dịch tiêm truyền</v>
      </c>
      <c r="H303" s="17" t="str">
        <f>VLOOKUP($B303,G2.PL1!$C$10:$AF$35,7,0)</f>
        <v>Hộp 1 lọ 2ml</v>
      </c>
      <c r="I303" s="38" t="s">
        <v>3</v>
      </c>
      <c r="J303" s="17" t="str">
        <f>VLOOKUP($B303,G2.PL1!$C$10:$AF$35,9,0)</f>
        <v xml:space="preserve"> 24 tháng</v>
      </c>
      <c r="K303" s="17" t="str">
        <f>VLOOKUP($B303,G2.PL1!$C$10:$AF$35,10,0)</f>
        <v>VN-17425-13</v>
      </c>
      <c r="L303" s="17" t="str">
        <f>VLOOKUP($B303,G2.PL1!$C$10:$AF$35,11,0)</f>
        <v>Fareva Unterach GmbH (tên cũ: Ebewe Pharma Ges.m.b.H.Nfg.KG)</v>
      </c>
      <c r="M303" s="17" t="str">
        <f>VLOOKUP($B303,G2.PL1!$C$10:$AF$35,12,0)</f>
        <v>Áo</v>
      </c>
      <c r="N303" s="17" t="str">
        <f>VLOOKUP($B303,G2.PL1!$C$10:$AF$35,13,0)</f>
        <v>Lọ</v>
      </c>
      <c r="O303" s="39">
        <v>120</v>
      </c>
      <c r="P303" s="39">
        <v>120</v>
      </c>
      <c r="Q303" s="39">
        <v>120</v>
      </c>
      <c r="R303" s="39">
        <v>160</v>
      </c>
      <c r="S303" s="40">
        <v>520</v>
      </c>
      <c r="T303" s="19">
        <f>VLOOKUP($B303,G2.PL1!$C$10:$AF$35,17,0)</f>
        <v>314668</v>
      </c>
      <c r="U303" s="18">
        <f t="shared" si="4"/>
        <v>163627360</v>
      </c>
      <c r="V303" s="19" t="str">
        <f>VLOOKUP($B303,G2.PL1!$C$10:$AF$35,30,0)</f>
        <v>Công ty Cổ phần Dược liệu Trung ương 2</v>
      </c>
      <c r="W303" s="17" t="s">
        <v>195</v>
      </c>
      <c r="X303" s="56" t="s">
        <v>182</v>
      </c>
      <c r="Y303" s="41" t="s">
        <v>196</v>
      </c>
      <c r="Z303" s="16"/>
      <c r="AA303" s="21" t="e">
        <f>VLOOKUP(W303,#REF!,2,0)</f>
        <v>#REF!</v>
      </c>
      <c r="AB303" s="16"/>
    </row>
    <row r="304" spans="1:28" ht="48">
      <c r="A304" s="38">
        <v>11</v>
      </c>
      <c r="B304" s="32" t="s">
        <v>63</v>
      </c>
      <c r="C304" s="17" t="str">
        <f>VLOOKUP(B304,G2.PL1!$C$10:$D$34,2,0)</f>
        <v>Docetaxel "Ebewe"</v>
      </c>
      <c r="D304" s="17" t="str">
        <f>VLOOKUP($B304,G2.PL1!$C$10:$E$34,3,0)</f>
        <v>Docetaxel</v>
      </c>
      <c r="E304" s="17" t="str">
        <f>VLOOKUP($B304,G2.PL1!$C$10:$F$34,4,0)</f>
        <v>10mg/ml</v>
      </c>
      <c r="F304" s="17" t="str">
        <f>VLOOKUP($B304,G2.PL1!$C$10:$AF$35,5,0)</f>
        <v>Tiêm truyền tĩnh mạch</v>
      </c>
      <c r="G304" s="17" t="str">
        <f>VLOOKUP($B304,G2.PL1!$C$10:$AF$35,6,0)</f>
        <v>Dung dịch đậm đặc để pha dung dịch tiêm truyền</v>
      </c>
      <c r="H304" s="17" t="str">
        <f>VLOOKUP($B304,G2.PL1!$C$10:$AF$35,7,0)</f>
        <v>Hộp 1 lọ 8 ml</v>
      </c>
      <c r="I304" s="32" t="s">
        <v>3</v>
      </c>
      <c r="J304" s="17" t="str">
        <f>VLOOKUP($B304,G2.PL1!$C$10:$AF$35,9,0)</f>
        <v>24 tháng</v>
      </c>
      <c r="K304" s="17" t="str">
        <f>VLOOKUP($B304,G2.PL1!$C$10:$AF$35,10,0)</f>
        <v>VN-17425-13</v>
      </c>
      <c r="L304" s="17" t="str">
        <f>VLOOKUP($B304,G2.PL1!$C$10:$AF$35,11,0)</f>
        <v>Fareva Unterach GmbH (tên cũ: Ebewe Pharma Ges.m.b.H.Nfg.KG)</v>
      </c>
      <c r="M304" s="17" t="str">
        <f>VLOOKUP($B304,G2.PL1!$C$10:$AF$35,12,0)</f>
        <v>Áo</v>
      </c>
      <c r="N304" s="17" t="str">
        <f>VLOOKUP($B304,G2.PL1!$C$10:$AF$35,13,0)</f>
        <v>Lọ</v>
      </c>
      <c r="O304" s="40">
        <v>35</v>
      </c>
      <c r="P304" s="40">
        <v>35</v>
      </c>
      <c r="Q304" s="40">
        <v>35</v>
      </c>
      <c r="R304" s="40">
        <v>55</v>
      </c>
      <c r="S304" s="40">
        <v>160</v>
      </c>
      <c r="T304" s="19">
        <f>VLOOKUP($B304,G2.PL1!$C$10:$AF$35,17,0)</f>
        <v>668439</v>
      </c>
      <c r="U304" s="18">
        <f t="shared" si="4"/>
        <v>106950240</v>
      </c>
      <c r="V304" s="19" t="str">
        <f>VLOOKUP($B304,G2.PL1!$C$10:$AF$35,30,0)</f>
        <v>Công ty Cổ phần Dược liệu Trung ương 2</v>
      </c>
      <c r="W304" s="17" t="s">
        <v>195</v>
      </c>
      <c r="X304" s="34" t="s">
        <v>182</v>
      </c>
      <c r="Y304" s="32" t="s">
        <v>196</v>
      </c>
      <c r="Z304" s="16"/>
      <c r="AA304" s="21" t="e">
        <f>VLOOKUP(W304,#REF!,2,0)</f>
        <v>#REF!</v>
      </c>
      <c r="AB304" s="16"/>
    </row>
    <row r="305" spans="1:28" ht="60">
      <c r="A305" s="38">
        <v>12</v>
      </c>
      <c r="B305" s="38" t="s">
        <v>54</v>
      </c>
      <c r="C305" s="17" t="str">
        <f>VLOOKUP(B305,G2.PL1!$C$10:$D$34,2,0)</f>
        <v>Raciper 20mg</v>
      </c>
      <c r="D305" s="17" t="str">
        <f>VLOOKUP($B305,G2.PL1!$C$10:$E$34,3,0)</f>
        <v xml:space="preserve">Esomeprazole (dưới dạng Esomeprazole magnesium vô định hình) </v>
      </c>
      <c r="E305" s="17" t="str">
        <f>VLOOKUP($B305,G2.PL1!$C$10:$F$34,4,0)</f>
        <v>20mg</v>
      </c>
      <c r="F305" s="17" t="str">
        <f>VLOOKUP($B305,G2.PL1!$C$10:$AF$35,5,0)</f>
        <v>Uống</v>
      </c>
      <c r="G305" s="17" t="str">
        <f>VLOOKUP($B305,G2.PL1!$C$10:$AF$35,6,0)</f>
        <v>Viên nén bao phim kháng acid dạ dày</v>
      </c>
      <c r="H305" s="17" t="str">
        <f>VLOOKUP($B305,G2.PL1!$C$10:$AF$35,7,0)</f>
        <v>Hộp 2 vỉ x 7 viên; Hộp 4 vỉ x 7 viên</v>
      </c>
      <c r="I305" s="38" t="s">
        <v>13</v>
      </c>
      <c r="J305" s="17" t="str">
        <f>VLOOKUP($B305,G2.PL1!$C$10:$AF$35,9,0)</f>
        <v>24 tháng</v>
      </c>
      <c r="K305" s="17" t="str">
        <f>VLOOKUP($B305,G2.PL1!$C$10:$AF$35,10,0)</f>
        <v>VN-16032-12</v>
      </c>
      <c r="L305" s="17" t="str">
        <f>VLOOKUP($B305,G2.PL1!$C$10:$AF$35,11,0)</f>
        <v>Sun Pharmaceutical Industries Limited</v>
      </c>
      <c r="M305" s="17" t="str">
        <f>VLOOKUP($B305,G2.PL1!$C$10:$AF$35,12,0)</f>
        <v>Ấn Độ</v>
      </c>
      <c r="N305" s="17" t="str">
        <f>VLOOKUP($B305,G2.PL1!$C$10:$AF$35,13,0)</f>
        <v>Viên</v>
      </c>
      <c r="O305" s="39">
        <v>11250</v>
      </c>
      <c r="P305" s="39">
        <v>11250</v>
      </c>
      <c r="Q305" s="39">
        <v>11250</v>
      </c>
      <c r="R305" s="39">
        <v>11250</v>
      </c>
      <c r="S305" s="40">
        <v>45000</v>
      </c>
      <c r="T305" s="19">
        <f>VLOOKUP($B305,G2.PL1!$C$10:$AF$35,17,0)</f>
        <v>950</v>
      </c>
      <c r="U305" s="18">
        <f t="shared" si="4"/>
        <v>42750000</v>
      </c>
      <c r="V305" s="19" t="str">
        <f>VLOOKUP($B305,G2.PL1!$C$10:$AF$35,30,0)</f>
        <v>Công ty Cổ phần Dược phẩm Thiết bị Y tế Hà Nội</v>
      </c>
      <c r="W305" s="17" t="s">
        <v>195</v>
      </c>
      <c r="X305" s="56" t="s">
        <v>182</v>
      </c>
      <c r="Y305" s="41" t="s">
        <v>196</v>
      </c>
      <c r="Z305" s="16"/>
      <c r="AA305" s="21" t="e">
        <f>VLOOKUP(W305,#REF!,2,0)</f>
        <v>#REF!</v>
      </c>
      <c r="AB305" s="16"/>
    </row>
    <row r="306" spans="1:28" ht="36">
      <c r="A306" s="38">
        <v>14</v>
      </c>
      <c r="B306" s="38" t="s">
        <v>40</v>
      </c>
      <c r="C306" s="17" t="str">
        <f>VLOOKUP(B306,G2.PL1!$C$10:$D$34,2,0)</f>
        <v>OCID</v>
      </c>
      <c r="D306" s="17" t="str">
        <f>VLOOKUP($B306,G2.PL1!$C$10:$E$34,3,0)</f>
        <v>Omeprazole (dạng hạt bao tan trong ruột)</v>
      </c>
      <c r="E306" s="17" t="str">
        <f>VLOOKUP($B306,G2.PL1!$C$10:$F$34,4,0)</f>
        <v>20mg</v>
      </c>
      <c r="F306" s="17" t="str">
        <f>VLOOKUP($B306,G2.PL1!$C$10:$AF$35,5,0)</f>
        <v>Uống</v>
      </c>
      <c r="G306" s="17" t="str">
        <f>VLOOKUP($B306,G2.PL1!$C$10:$AF$35,6,0)</f>
        <v>Viên nang cứng</v>
      </c>
      <c r="H306" s="17" t="str">
        <f>VLOOKUP($B306,G2.PL1!$C$10:$AF$35,7,0)</f>
        <v>Hộp 10 vỉ x 10 viên</v>
      </c>
      <c r="I306" s="38" t="s">
        <v>13</v>
      </c>
      <c r="J306" s="17" t="str">
        <f>VLOOKUP($B306,G2.PL1!$C$10:$AF$35,9,0)</f>
        <v>36 tháng</v>
      </c>
      <c r="K306" s="17" t="str">
        <f>VLOOKUP($B306,G2.PL1!$C$10:$AF$35,10,0)</f>
        <v>VN-10166-10</v>
      </c>
      <c r="L306" s="17" t="str">
        <f>VLOOKUP($B306,G2.PL1!$C$10:$AF$35,11,0)</f>
        <v>Cadila Healthcare Ltd.</v>
      </c>
      <c r="M306" s="17" t="str">
        <f>VLOOKUP($B306,G2.PL1!$C$10:$AF$35,12,0)</f>
        <v>Ấn Độ</v>
      </c>
      <c r="N306" s="17" t="str">
        <f>VLOOKUP($B306,G2.PL1!$C$10:$AF$35,13,0)</f>
        <v>Viên</v>
      </c>
      <c r="O306" s="39">
        <v>11875</v>
      </c>
      <c r="P306" s="39">
        <v>11875</v>
      </c>
      <c r="Q306" s="39">
        <v>11875</v>
      </c>
      <c r="R306" s="39">
        <v>11875</v>
      </c>
      <c r="S306" s="40">
        <v>47500</v>
      </c>
      <c r="T306" s="19">
        <f>VLOOKUP($B306,G2.PL1!$C$10:$AF$35,17,0)</f>
        <v>215</v>
      </c>
      <c r="U306" s="18">
        <f t="shared" si="4"/>
        <v>10212500</v>
      </c>
      <c r="V306" s="19" t="str">
        <f>VLOOKUP($B306,G2.PL1!$C$10:$AF$35,30,0)</f>
        <v>Công ty Cổ phần Dược phẩm Thiết bị Y tế Hà Nội</v>
      </c>
      <c r="W306" s="17" t="s">
        <v>195</v>
      </c>
      <c r="X306" s="56" t="s">
        <v>182</v>
      </c>
      <c r="Y306" s="41" t="s">
        <v>196</v>
      </c>
      <c r="Z306" s="16"/>
      <c r="AA306" s="21" t="e">
        <f>VLOOKUP(W306,#REF!,2,0)</f>
        <v>#REF!</v>
      </c>
      <c r="AB306" s="16"/>
    </row>
    <row r="307" spans="1:28" ht="60">
      <c r="A307" s="38">
        <v>12</v>
      </c>
      <c r="B307" s="38" t="s">
        <v>54</v>
      </c>
      <c r="C307" s="17" t="str">
        <f>VLOOKUP(B307,G2.PL1!$C$10:$D$34,2,0)</f>
        <v>Raciper 20mg</v>
      </c>
      <c r="D307" s="17" t="str">
        <f>VLOOKUP($B307,G2.PL1!$C$10:$E$34,3,0)</f>
        <v xml:space="preserve">Esomeprazole (dưới dạng Esomeprazole magnesium vô định hình) </v>
      </c>
      <c r="E307" s="17" t="str">
        <f>VLOOKUP($B307,G2.PL1!$C$10:$F$34,4,0)</f>
        <v>20mg</v>
      </c>
      <c r="F307" s="17" t="str">
        <f>VLOOKUP($B307,G2.PL1!$C$10:$AF$35,5,0)</f>
        <v>Uống</v>
      </c>
      <c r="G307" s="17" t="str">
        <f>VLOOKUP($B307,G2.PL1!$C$10:$AF$35,6,0)</f>
        <v>Viên nén bao phim kháng acid dạ dày</v>
      </c>
      <c r="H307" s="17" t="str">
        <f>VLOOKUP($B307,G2.PL1!$C$10:$AF$35,7,0)</f>
        <v>Hộp 2 vỉ x 7 viên; Hộp 4 vỉ x 7 viên</v>
      </c>
      <c r="I307" s="38" t="s">
        <v>13</v>
      </c>
      <c r="J307" s="17" t="str">
        <f>VLOOKUP($B307,G2.PL1!$C$10:$AF$35,9,0)</f>
        <v>24 tháng</v>
      </c>
      <c r="K307" s="17" t="str">
        <f>VLOOKUP($B307,G2.PL1!$C$10:$AF$35,10,0)</f>
        <v>VN-16032-12</v>
      </c>
      <c r="L307" s="17" t="str">
        <f>VLOOKUP($B307,G2.PL1!$C$10:$AF$35,11,0)</f>
        <v>Sun Pharmaceutical Industries Limited</v>
      </c>
      <c r="M307" s="17" t="str">
        <f>VLOOKUP($B307,G2.PL1!$C$10:$AF$35,12,0)</f>
        <v>Ấn Độ</v>
      </c>
      <c r="N307" s="17" t="str">
        <f>VLOOKUP($B307,G2.PL1!$C$10:$AF$35,13,0)</f>
        <v>Viên</v>
      </c>
      <c r="O307" s="39">
        <v>2500</v>
      </c>
      <c r="P307" s="39">
        <v>2500</v>
      </c>
      <c r="Q307" s="39">
        <v>2500</v>
      </c>
      <c r="R307" s="39">
        <v>2500</v>
      </c>
      <c r="S307" s="40">
        <v>10000</v>
      </c>
      <c r="T307" s="19">
        <f>VLOOKUP($B307,G2.PL1!$C$10:$AF$35,17,0)</f>
        <v>950</v>
      </c>
      <c r="U307" s="18">
        <f t="shared" si="4"/>
        <v>9500000</v>
      </c>
      <c r="V307" s="19" t="str">
        <f>VLOOKUP($B307,G2.PL1!$C$10:$AF$35,30,0)</f>
        <v>Công ty Cổ phần Dược phẩm Thiết bị Y tế Hà Nội</v>
      </c>
      <c r="W307" s="17" t="s">
        <v>764</v>
      </c>
      <c r="X307" s="56" t="s">
        <v>182</v>
      </c>
      <c r="Y307" s="41" t="s">
        <v>765</v>
      </c>
      <c r="Z307" s="16"/>
      <c r="AA307" s="21" t="e">
        <f>VLOOKUP(W307,#REF!,2,0)</f>
        <v>#REF!</v>
      </c>
      <c r="AB307" s="16"/>
    </row>
    <row r="308" spans="1:28" ht="36">
      <c r="A308" s="17">
        <v>1</v>
      </c>
      <c r="B308" s="17" t="s">
        <v>6</v>
      </c>
      <c r="C308" s="17" t="str">
        <f>VLOOKUP(B308,G2.PL1!$C$10:$D$34,2,0)</f>
        <v>Cefoxitine Gerda 1G</v>
      </c>
      <c r="D308" s="17" t="str">
        <f>VLOOKUP($B308,G2.PL1!$C$10:$E$34,3,0)</f>
        <v>Cefoxitin  (dưới dạng Cefoxitin natri)</v>
      </c>
      <c r="E308" s="17" t="str">
        <f>VLOOKUP($B308,G2.PL1!$C$10:$F$34,4,0)</f>
        <v>1g</v>
      </c>
      <c r="F308" s="17" t="str">
        <f>VLOOKUP($B308,G2.PL1!$C$10:$AF$35,5,0)</f>
        <v>Tiêm</v>
      </c>
      <c r="G308" s="17" t="str">
        <f>VLOOKUP($B308,G2.PL1!$C$10:$AF$35,6,0)</f>
        <v>Bột pha dung dịch tiêm</v>
      </c>
      <c r="H308" s="17" t="str">
        <f>VLOOKUP($B308,G2.PL1!$C$10:$AF$35,7,0)</f>
        <v>Hộp 10 lọ</v>
      </c>
      <c r="I308" s="17" t="s">
        <v>3</v>
      </c>
      <c r="J308" s="17" t="str">
        <f>VLOOKUP($B308,G2.PL1!$C$10:$AF$35,9,0)</f>
        <v>24 tháng</v>
      </c>
      <c r="K308" s="17" t="str">
        <f>VLOOKUP($B308,G2.PL1!$C$10:$AF$35,10,0)</f>
        <v>VN-20445-17</v>
      </c>
      <c r="L308" s="17" t="str">
        <f>VLOOKUP($B308,G2.PL1!$C$10:$AF$35,11,0)</f>
        <v>LDP Laboratorios
 Torlan SA</v>
      </c>
      <c r="M308" s="17" t="str">
        <f>VLOOKUP($B308,G2.PL1!$C$10:$AF$35,12,0)</f>
        <v>Tây Ban Nha</v>
      </c>
      <c r="N308" s="17" t="str">
        <f>VLOOKUP($B308,G2.PL1!$C$10:$AF$35,13,0)</f>
        <v>Lọ</v>
      </c>
      <c r="O308" s="18">
        <v>1200</v>
      </c>
      <c r="P308" s="18">
        <v>1200</v>
      </c>
      <c r="Q308" s="18">
        <v>1200</v>
      </c>
      <c r="R308" s="18">
        <v>1200</v>
      </c>
      <c r="S308" s="18">
        <v>4800</v>
      </c>
      <c r="T308" s="19">
        <f>VLOOKUP($B308,G2.PL1!$C$10:$AF$35,17,0)</f>
        <v>123000</v>
      </c>
      <c r="U308" s="18">
        <f t="shared" si="4"/>
        <v>590400000</v>
      </c>
      <c r="V308" s="19" t="str">
        <f>VLOOKUP($B308,G2.PL1!$C$10:$AF$35,30,0)</f>
        <v>Công ty Trách nhiệm hữu hạn Dược Phẩm Tự Đức</v>
      </c>
      <c r="W308" s="17" t="s">
        <v>199</v>
      </c>
      <c r="X308" s="20" t="s">
        <v>182</v>
      </c>
      <c r="Y308" s="17" t="s">
        <v>200</v>
      </c>
      <c r="Z308" s="16"/>
      <c r="AA308" s="21" t="e">
        <f>VLOOKUP(W308,#REF!,2,0)</f>
        <v>#REF!</v>
      </c>
      <c r="AB308" s="16"/>
    </row>
    <row r="309" spans="1:28" ht="60">
      <c r="A309" s="38">
        <v>12</v>
      </c>
      <c r="B309" s="38" t="s">
        <v>54</v>
      </c>
      <c r="C309" s="17" t="str">
        <f>VLOOKUP(B309,G2.PL1!$C$10:$D$34,2,0)</f>
        <v>Raciper 20mg</v>
      </c>
      <c r="D309" s="17" t="str">
        <f>VLOOKUP($B309,G2.PL1!$C$10:$E$34,3,0)</f>
        <v xml:space="preserve">Esomeprazole (dưới dạng Esomeprazole magnesium vô định hình) </v>
      </c>
      <c r="E309" s="17" t="str">
        <f>VLOOKUP($B309,G2.PL1!$C$10:$F$34,4,0)</f>
        <v>20mg</v>
      </c>
      <c r="F309" s="17" t="str">
        <f>VLOOKUP($B309,G2.PL1!$C$10:$AF$35,5,0)</f>
        <v>Uống</v>
      </c>
      <c r="G309" s="17" t="str">
        <f>VLOOKUP($B309,G2.PL1!$C$10:$AF$35,6,0)</f>
        <v>Viên nén bao phim kháng acid dạ dày</v>
      </c>
      <c r="H309" s="17" t="str">
        <f>VLOOKUP($B309,G2.PL1!$C$10:$AF$35,7,0)</f>
        <v>Hộp 2 vỉ x 7 viên; Hộp 4 vỉ x 7 viên</v>
      </c>
      <c r="I309" s="38" t="s">
        <v>13</v>
      </c>
      <c r="J309" s="17" t="str">
        <f>VLOOKUP($B309,G2.PL1!$C$10:$AF$35,9,0)</f>
        <v>24 tháng</v>
      </c>
      <c r="K309" s="17" t="str">
        <f>VLOOKUP($B309,G2.PL1!$C$10:$AF$35,10,0)</f>
        <v>VN-16032-12</v>
      </c>
      <c r="L309" s="17" t="str">
        <f>VLOOKUP($B309,G2.PL1!$C$10:$AF$35,11,0)</f>
        <v>Sun Pharmaceutical Industries Limited</v>
      </c>
      <c r="M309" s="17" t="str">
        <f>VLOOKUP($B309,G2.PL1!$C$10:$AF$35,12,0)</f>
        <v>Ấn Độ</v>
      </c>
      <c r="N309" s="17" t="str">
        <f>VLOOKUP($B309,G2.PL1!$C$10:$AF$35,13,0)</f>
        <v>Viên</v>
      </c>
      <c r="O309" s="39">
        <v>2000</v>
      </c>
      <c r="P309" s="39">
        <v>2000</v>
      </c>
      <c r="Q309" s="39">
        <v>2000</v>
      </c>
      <c r="R309" s="39">
        <v>2000</v>
      </c>
      <c r="S309" s="40">
        <v>8000</v>
      </c>
      <c r="T309" s="19">
        <f>VLOOKUP($B309,G2.PL1!$C$10:$AF$35,17,0)</f>
        <v>950</v>
      </c>
      <c r="U309" s="18">
        <f t="shared" si="4"/>
        <v>7600000</v>
      </c>
      <c r="V309" s="19" t="str">
        <f>VLOOKUP($B309,G2.PL1!$C$10:$AF$35,30,0)</f>
        <v>Công ty Cổ phần Dược phẩm Thiết bị Y tế Hà Nội</v>
      </c>
      <c r="W309" s="17" t="s">
        <v>199</v>
      </c>
      <c r="X309" s="56" t="s">
        <v>182</v>
      </c>
      <c r="Y309" s="41" t="s">
        <v>200</v>
      </c>
      <c r="Z309" s="16"/>
      <c r="AA309" s="21" t="e">
        <f>VLOOKUP(W309,#REF!,2,0)</f>
        <v>#REF!</v>
      </c>
      <c r="AB309" s="16"/>
    </row>
    <row r="310" spans="1:28" ht="36">
      <c r="A310" s="38">
        <v>14</v>
      </c>
      <c r="B310" s="38" t="s">
        <v>40</v>
      </c>
      <c r="C310" s="17" t="str">
        <f>VLOOKUP(B310,G2.PL1!$C$10:$D$34,2,0)</f>
        <v>OCID</v>
      </c>
      <c r="D310" s="17" t="str">
        <f>VLOOKUP($B310,G2.PL1!$C$10:$E$34,3,0)</f>
        <v>Omeprazole (dạng hạt bao tan trong ruột)</v>
      </c>
      <c r="E310" s="17" t="str">
        <f>VLOOKUP($B310,G2.PL1!$C$10:$F$34,4,0)</f>
        <v>20mg</v>
      </c>
      <c r="F310" s="17" t="str">
        <f>VLOOKUP($B310,G2.PL1!$C$10:$AF$35,5,0)</f>
        <v>Uống</v>
      </c>
      <c r="G310" s="17" t="str">
        <f>VLOOKUP($B310,G2.PL1!$C$10:$AF$35,6,0)</f>
        <v>Viên nang cứng</v>
      </c>
      <c r="H310" s="17" t="str">
        <f>VLOOKUP($B310,G2.PL1!$C$10:$AF$35,7,0)</f>
        <v>Hộp 10 vỉ x 10 viên</v>
      </c>
      <c r="I310" s="38" t="s">
        <v>13</v>
      </c>
      <c r="J310" s="17" t="str">
        <f>VLOOKUP($B310,G2.PL1!$C$10:$AF$35,9,0)</f>
        <v>36 tháng</v>
      </c>
      <c r="K310" s="17" t="str">
        <f>VLOOKUP($B310,G2.PL1!$C$10:$AF$35,10,0)</f>
        <v>VN-10166-10</v>
      </c>
      <c r="L310" s="17" t="str">
        <f>VLOOKUP($B310,G2.PL1!$C$10:$AF$35,11,0)</f>
        <v>Cadila Healthcare Ltd.</v>
      </c>
      <c r="M310" s="17" t="str">
        <f>VLOOKUP($B310,G2.PL1!$C$10:$AF$35,12,0)</f>
        <v>Ấn Độ</v>
      </c>
      <c r="N310" s="17" t="str">
        <f>VLOOKUP($B310,G2.PL1!$C$10:$AF$35,13,0)</f>
        <v>Viên</v>
      </c>
      <c r="O310" s="39">
        <v>3000</v>
      </c>
      <c r="P310" s="39">
        <v>3000</v>
      </c>
      <c r="Q310" s="39">
        <v>3000</v>
      </c>
      <c r="R310" s="39">
        <v>3000</v>
      </c>
      <c r="S310" s="40">
        <v>12000</v>
      </c>
      <c r="T310" s="19">
        <f>VLOOKUP($B310,G2.PL1!$C$10:$AF$35,17,0)</f>
        <v>215</v>
      </c>
      <c r="U310" s="18">
        <f t="shared" si="4"/>
        <v>2580000</v>
      </c>
      <c r="V310" s="19" t="str">
        <f>VLOOKUP($B310,G2.PL1!$C$10:$AF$35,30,0)</f>
        <v>Công ty Cổ phần Dược phẩm Thiết bị Y tế Hà Nội</v>
      </c>
      <c r="W310" s="17" t="s">
        <v>199</v>
      </c>
      <c r="X310" s="56" t="s">
        <v>182</v>
      </c>
      <c r="Y310" s="41" t="s">
        <v>200</v>
      </c>
      <c r="Z310" s="16"/>
      <c r="AA310" s="21" t="e">
        <f>VLOOKUP(W310,#REF!,2,0)</f>
        <v>#REF!</v>
      </c>
      <c r="AB310" s="16"/>
    </row>
    <row r="311" spans="1:28" ht="36">
      <c r="A311" s="38">
        <v>15</v>
      </c>
      <c r="B311" s="38" t="s">
        <v>39</v>
      </c>
      <c r="C311" s="17" t="str">
        <f>VLOOKUP(B311,G2.PL1!$C$10:$D$34,2,0)</f>
        <v>OCID</v>
      </c>
      <c r="D311" s="17" t="str">
        <f>VLOOKUP($B311,G2.PL1!$C$10:$E$34,3,0)</f>
        <v>Omeprazole (dạng hạt bao tan trong ruột)</v>
      </c>
      <c r="E311" s="17" t="str">
        <f>VLOOKUP($B311,G2.PL1!$C$10:$F$34,4,0)</f>
        <v>20mg</v>
      </c>
      <c r="F311" s="17" t="str">
        <f>VLOOKUP($B311,G2.PL1!$C$10:$AF$35,5,0)</f>
        <v>Uống</v>
      </c>
      <c r="G311" s="17" t="str">
        <f>VLOOKUP($B311,G2.PL1!$C$10:$AF$35,6,0)</f>
        <v>Viên nang cứng</v>
      </c>
      <c r="H311" s="17" t="str">
        <f>VLOOKUP($B311,G2.PL1!$C$10:$AF$35,7,0)</f>
        <v>Hộp 10 vỉ x 10 viên</v>
      </c>
      <c r="I311" s="38" t="s">
        <v>13</v>
      </c>
      <c r="J311" s="17" t="str">
        <f>VLOOKUP($B311,G2.PL1!$C$10:$AF$35,9,0)</f>
        <v>36 tháng</v>
      </c>
      <c r="K311" s="17" t="str">
        <f>VLOOKUP($B311,G2.PL1!$C$10:$AF$35,10,0)</f>
        <v>VN-10166-10</v>
      </c>
      <c r="L311" s="17" t="str">
        <f>VLOOKUP($B311,G2.PL1!$C$10:$AF$35,11,0)</f>
        <v>Cadila Healthcare Ltd.</v>
      </c>
      <c r="M311" s="17" t="str">
        <f>VLOOKUP($B311,G2.PL1!$C$10:$AF$35,12,0)</f>
        <v>Ấn Độ</v>
      </c>
      <c r="N311" s="17" t="str">
        <f>VLOOKUP($B311,G2.PL1!$C$10:$AF$35,13,0)</f>
        <v>Viên</v>
      </c>
      <c r="O311" s="39">
        <v>2000</v>
      </c>
      <c r="P311" s="39">
        <v>2000</v>
      </c>
      <c r="Q311" s="39">
        <v>2000</v>
      </c>
      <c r="R311" s="39">
        <v>2000</v>
      </c>
      <c r="S311" s="40">
        <v>8000</v>
      </c>
      <c r="T311" s="19">
        <f>VLOOKUP($B311,G2.PL1!$C$10:$AF$35,17,0)</f>
        <v>215</v>
      </c>
      <c r="U311" s="18">
        <f t="shared" si="4"/>
        <v>1720000</v>
      </c>
      <c r="V311" s="19" t="str">
        <f>VLOOKUP($B311,G2.PL1!$C$10:$AF$35,30,0)</f>
        <v>Công ty Cổ phần Dược phẩm Thiết bị Y tế Hà Nội</v>
      </c>
      <c r="W311" s="17" t="s">
        <v>199</v>
      </c>
      <c r="X311" s="56" t="s">
        <v>182</v>
      </c>
      <c r="Y311" s="41" t="s">
        <v>200</v>
      </c>
      <c r="Z311" s="16"/>
      <c r="AA311" s="21" t="e">
        <f>VLOOKUP(W311,#REF!,2,0)</f>
        <v>#REF!</v>
      </c>
      <c r="AB311" s="16"/>
    </row>
    <row r="312" spans="1:28" ht="60" customHeight="1">
      <c r="A312" s="17">
        <v>2</v>
      </c>
      <c r="B312" s="17" t="s">
        <v>86</v>
      </c>
      <c r="C312" s="17" t="str">
        <f>VLOOKUP(B312,G2.PL1!$C$10:$D$34,2,0)</f>
        <v>Cefoxitin 1g</v>
      </c>
      <c r="D312" s="17" t="str">
        <f>VLOOKUP($B312,G2.PL1!$C$10:$E$34,3,0)</f>
        <v xml:space="preserve">Cefoxitin (dưới dạng Cefoxitin natri) </v>
      </c>
      <c r="E312" s="17" t="str">
        <f>VLOOKUP($B312,G2.PL1!$C$10:$F$34,4,0)</f>
        <v>1g</v>
      </c>
      <c r="F312" s="17" t="str">
        <f>VLOOKUP($B312,G2.PL1!$C$10:$AF$35,5,0)</f>
        <v>Tiêm</v>
      </c>
      <c r="G312" s="17" t="str">
        <f>VLOOKUP($B312,G2.PL1!$C$10:$AF$35,6,0)</f>
        <v>Thuốc bột pha tiêm</v>
      </c>
      <c r="H312" s="17" t="str">
        <f>VLOOKUP($B312,G2.PL1!$C$10:$AF$35,7,0)</f>
        <v>Hộp 10 lọ</v>
      </c>
      <c r="I312" s="17" t="s">
        <v>13</v>
      </c>
      <c r="J312" s="17" t="str">
        <f>VLOOKUP($B312,G2.PL1!$C$10:$AF$35,9,0)</f>
        <v>24 tháng</v>
      </c>
      <c r="K312" s="17" t="str">
        <f>VLOOKUP($B312,G2.PL1!$C$10:$AF$35,10,0)</f>
        <v>VD-26841-17</v>
      </c>
      <c r="L312" s="17" t="str">
        <f>VLOOKUP($B312,G2.PL1!$C$10:$AF$35,11,0)</f>
        <v>Chi nhánh 3- Công ty cổ phần dược phẩm Imexpharm tại Bình Dương</v>
      </c>
      <c r="M312" s="17" t="str">
        <f>VLOOKUP($B312,G2.PL1!$C$10:$AF$35,12,0)</f>
        <v>Việt Nam</v>
      </c>
      <c r="N312" s="17" t="str">
        <f>VLOOKUP($B312,G2.PL1!$C$10:$AF$35,13,0)</f>
        <v>Lọ</v>
      </c>
      <c r="O312" s="18">
        <v>400</v>
      </c>
      <c r="P312" s="18">
        <v>400</v>
      </c>
      <c r="Q312" s="18">
        <v>400</v>
      </c>
      <c r="R312" s="18">
        <v>400</v>
      </c>
      <c r="S312" s="18">
        <v>1600</v>
      </c>
      <c r="T312" s="19">
        <f>VLOOKUP($B312,G2.PL1!$C$10:$AF$35,17,0)</f>
        <v>54900</v>
      </c>
      <c r="U312" s="18">
        <f t="shared" si="4"/>
        <v>87840000</v>
      </c>
      <c r="V312" s="19" t="str">
        <f>VLOOKUP($B312,G2.PL1!$C$10:$AF$35,30,0)</f>
        <v>Công ty Cổ phần Dược phẩm Nam Hà</v>
      </c>
      <c r="W312" s="17" t="s">
        <v>337</v>
      </c>
      <c r="X312" s="20" t="s">
        <v>182</v>
      </c>
      <c r="Y312" s="52">
        <v>42021</v>
      </c>
      <c r="Z312" s="16"/>
      <c r="AA312" s="21" t="e">
        <f>VLOOKUP(W312,#REF!,2,0)</f>
        <v>#REF!</v>
      </c>
      <c r="AB312" s="16"/>
    </row>
    <row r="313" spans="1:28" ht="36">
      <c r="A313" s="17">
        <v>1</v>
      </c>
      <c r="B313" s="17" t="s">
        <v>6</v>
      </c>
      <c r="C313" s="17" t="str">
        <f>VLOOKUP(B313,G2.PL1!$C$10:$D$34,2,0)</f>
        <v>Cefoxitine Gerda 1G</v>
      </c>
      <c r="D313" s="17" t="str">
        <f>VLOOKUP($B313,G2.PL1!$C$10:$E$34,3,0)</f>
        <v>Cefoxitin  (dưới dạng Cefoxitin natri)</v>
      </c>
      <c r="E313" s="17" t="str">
        <f>VLOOKUP($B313,G2.PL1!$C$10:$F$34,4,0)</f>
        <v>1g</v>
      </c>
      <c r="F313" s="17" t="str">
        <f>VLOOKUP($B313,G2.PL1!$C$10:$AF$35,5,0)</f>
        <v>Tiêm</v>
      </c>
      <c r="G313" s="17" t="str">
        <f>VLOOKUP($B313,G2.PL1!$C$10:$AF$35,6,0)</f>
        <v>Bột pha dung dịch tiêm</v>
      </c>
      <c r="H313" s="17" t="str">
        <f>VLOOKUP($B313,G2.PL1!$C$10:$AF$35,7,0)</f>
        <v>Hộp 10 lọ</v>
      </c>
      <c r="I313" s="17" t="s">
        <v>3</v>
      </c>
      <c r="J313" s="17" t="str">
        <f>VLOOKUP($B313,G2.PL1!$C$10:$AF$35,9,0)</f>
        <v>24 tháng</v>
      </c>
      <c r="K313" s="17" t="str">
        <f>VLOOKUP($B313,G2.PL1!$C$10:$AF$35,10,0)</f>
        <v>VN-20445-17</v>
      </c>
      <c r="L313" s="17" t="str">
        <f>VLOOKUP($B313,G2.PL1!$C$10:$AF$35,11,0)</f>
        <v>LDP Laboratorios
 Torlan SA</v>
      </c>
      <c r="M313" s="17" t="str">
        <f>VLOOKUP($B313,G2.PL1!$C$10:$AF$35,12,0)</f>
        <v>Tây Ban Nha</v>
      </c>
      <c r="N313" s="17" t="str">
        <f>VLOOKUP($B313,G2.PL1!$C$10:$AF$35,13,0)</f>
        <v>Lọ</v>
      </c>
      <c r="O313" s="18">
        <v>1400</v>
      </c>
      <c r="P313" s="18">
        <v>1400</v>
      </c>
      <c r="Q313" s="18">
        <v>1400</v>
      </c>
      <c r="R313" s="18">
        <v>1400</v>
      </c>
      <c r="S313" s="18">
        <v>5600</v>
      </c>
      <c r="T313" s="19">
        <f>VLOOKUP($B313,G2.PL1!$C$10:$AF$35,17,0)</f>
        <v>123000</v>
      </c>
      <c r="U313" s="18">
        <f t="shared" si="4"/>
        <v>688800000</v>
      </c>
      <c r="V313" s="19" t="str">
        <f>VLOOKUP($B313,G2.PL1!$C$10:$AF$35,30,0)</f>
        <v>Công ty Trách nhiệm hữu hạn Dược Phẩm Tự Đức</v>
      </c>
      <c r="W313" s="17" t="s">
        <v>189</v>
      </c>
      <c r="X313" s="20" t="s">
        <v>182</v>
      </c>
      <c r="Y313" s="17" t="s">
        <v>190</v>
      </c>
      <c r="Z313" s="16"/>
      <c r="AA313" s="21" t="e">
        <f>VLOOKUP(W313,#REF!,2,0)</f>
        <v>#REF!</v>
      </c>
      <c r="AB313" s="16"/>
    </row>
    <row r="314" spans="1:28" ht="60">
      <c r="A314" s="38">
        <v>9</v>
      </c>
      <c r="B314" s="38" t="s">
        <v>70</v>
      </c>
      <c r="C314" s="17" t="str">
        <f>VLOOKUP(B314,G2.PL1!$C$10:$D$34,2,0)</f>
        <v xml:space="preserve">Cifga </v>
      </c>
      <c r="D314" s="17" t="str">
        <f>VLOOKUP($B314,G2.PL1!$C$10:$E$34,3,0)</f>
        <v>Ciprofloxacin (dưới dạng Ciprofloxacin hydroclorid)</v>
      </c>
      <c r="E314" s="17" t="str">
        <f>VLOOKUP($B314,G2.PL1!$C$10:$F$34,4,0)</f>
        <v>500mg</v>
      </c>
      <c r="F314" s="17" t="str">
        <f>VLOOKUP($B314,G2.PL1!$C$10:$AF$35,5,0)</f>
        <v>Uống</v>
      </c>
      <c r="G314" s="17" t="str">
        <f>VLOOKUP($B314,G2.PL1!$C$10:$AF$35,6,0)</f>
        <v>viên nén bao phim</v>
      </c>
      <c r="H314" s="17" t="str">
        <f>VLOOKUP($B314,G2.PL1!$C$10:$AF$35,7,0)</f>
        <v>hộp 2 vỉ x 10 viên</v>
      </c>
      <c r="I314" s="38" t="s">
        <v>13</v>
      </c>
      <c r="J314" s="17" t="str">
        <f>VLOOKUP($B314,G2.PL1!$C$10:$AF$35,9,0)</f>
        <v xml:space="preserve">36 tháng </v>
      </c>
      <c r="K314" s="17" t="str">
        <f>VLOOKUP($B314,G2.PL1!$C$10:$AF$35,10,0)</f>
        <v>VD-20549-14</v>
      </c>
      <c r="L314" s="17" t="str">
        <f>VLOOKUP($B314,G2.PL1!$C$10:$AF$35,11,0)</f>
        <v>Công ty Cổ phần Dược Hậu Giang - Chi nhánh nhà máy Dược phẩm DHG tại Hậu Giang</v>
      </c>
      <c r="M314" s="17" t="str">
        <f>VLOOKUP($B314,G2.PL1!$C$10:$AF$35,12,0)</f>
        <v>Việt Nam</v>
      </c>
      <c r="N314" s="17" t="str">
        <f>VLOOKUP($B314,G2.PL1!$C$10:$AF$35,13,0)</f>
        <v>Viên</v>
      </c>
      <c r="O314" s="39">
        <v>3500</v>
      </c>
      <c r="P314" s="39">
        <v>4000</v>
      </c>
      <c r="Q314" s="39">
        <v>4000</v>
      </c>
      <c r="R314" s="39">
        <v>4500</v>
      </c>
      <c r="S314" s="40">
        <v>16000</v>
      </c>
      <c r="T314" s="19">
        <f>VLOOKUP($B314,G2.PL1!$C$10:$AF$35,17,0)</f>
        <v>889</v>
      </c>
      <c r="U314" s="18">
        <f t="shared" si="4"/>
        <v>14224000</v>
      </c>
      <c r="V314" s="19" t="str">
        <f>VLOOKUP($B314,G2.PL1!$C$10:$AF$35,30,0)</f>
        <v>Công ty Cổ phần Dược Hậu Giang</v>
      </c>
      <c r="W314" s="17" t="s">
        <v>189</v>
      </c>
      <c r="X314" s="56" t="s">
        <v>182</v>
      </c>
      <c r="Y314" s="41" t="s">
        <v>190</v>
      </c>
      <c r="Z314" s="16"/>
      <c r="AA314" s="21" t="e">
        <f>VLOOKUP(W314,#REF!,2,0)</f>
        <v>#REF!</v>
      </c>
      <c r="AB314" s="16"/>
    </row>
    <row r="315" spans="1:28" ht="36">
      <c r="A315" s="38">
        <v>14</v>
      </c>
      <c r="B315" s="38" t="s">
        <v>40</v>
      </c>
      <c r="C315" s="17" t="str">
        <f>VLOOKUP(B315,G2.PL1!$C$10:$D$34,2,0)</f>
        <v>OCID</v>
      </c>
      <c r="D315" s="17" t="str">
        <f>VLOOKUP($B315,G2.PL1!$C$10:$E$34,3,0)</f>
        <v>Omeprazole (dạng hạt bao tan trong ruột)</v>
      </c>
      <c r="E315" s="17" t="str">
        <f>VLOOKUP($B315,G2.PL1!$C$10:$F$34,4,0)</f>
        <v>20mg</v>
      </c>
      <c r="F315" s="17" t="str">
        <f>VLOOKUP($B315,G2.PL1!$C$10:$AF$35,5,0)</f>
        <v>Uống</v>
      </c>
      <c r="G315" s="17" t="str">
        <f>VLOOKUP($B315,G2.PL1!$C$10:$AF$35,6,0)</f>
        <v>Viên nang cứng</v>
      </c>
      <c r="H315" s="17" t="str">
        <f>VLOOKUP($B315,G2.PL1!$C$10:$AF$35,7,0)</f>
        <v>Hộp 10 vỉ x 10 viên</v>
      </c>
      <c r="I315" s="38" t="s">
        <v>13</v>
      </c>
      <c r="J315" s="17" t="str">
        <f>VLOOKUP($B315,G2.PL1!$C$10:$AF$35,9,0)</f>
        <v>36 tháng</v>
      </c>
      <c r="K315" s="17" t="str">
        <f>VLOOKUP($B315,G2.PL1!$C$10:$AF$35,10,0)</f>
        <v>VN-10166-10</v>
      </c>
      <c r="L315" s="17" t="str">
        <f>VLOOKUP($B315,G2.PL1!$C$10:$AF$35,11,0)</f>
        <v>Cadila Healthcare Ltd.</v>
      </c>
      <c r="M315" s="17" t="str">
        <f>VLOOKUP($B315,G2.PL1!$C$10:$AF$35,12,0)</f>
        <v>Ấn Độ</v>
      </c>
      <c r="N315" s="17" t="str">
        <f>VLOOKUP($B315,G2.PL1!$C$10:$AF$35,13,0)</f>
        <v>Viên</v>
      </c>
      <c r="O315" s="39">
        <v>25000</v>
      </c>
      <c r="P315" s="39">
        <v>25000</v>
      </c>
      <c r="Q315" s="39">
        <v>25000</v>
      </c>
      <c r="R315" s="39">
        <v>25000</v>
      </c>
      <c r="S315" s="40">
        <v>100000</v>
      </c>
      <c r="T315" s="19">
        <f>VLOOKUP($B315,G2.PL1!$C$10:$AF$35,17,0)</f>
        <v>215</v>
      </c>
      <c r="U315" s="18">
        <f t="shared" si="4"/>
        <v>21500000</v>
      </c>
      <c r="V315" s="19" t="str">
        <f>VLOOKUP($B315,G2.PL1!$C$10:$AF$35,30,0)</f>
        <v>Công ty Cổ phần Dược phẩm Thiết bị Y tế Hà Nội</v>
      </c>
      <c r="W315" s="17" t="s">
        <v>189</v>
      </c>
      <c r="X315" s="56" t="s">
        <v>182</v>
      </c>
      <c r="Y315" s="41" t="s">
        <v>190</v>
      </c>
      <c r="Z315" s="16"/>
      <c r="AA315" s="21" t="e">
        <f>VLOOKUP(W315,#REF!,2,0)</f>
        <v>#REF!</v>
      </c>
      <c r="AB315" s="16"/>
    </row>
    <row r="316" spans="1:28" ht="48">
      <c r="A316" s="38">
        <v>8</v>
      </c>
      <c r="B316" s="38" t="s">
        <v>75</v>
      </c>
      <c r="C316" s="17" t="str">
        <f>VLOOKUP(B316,G2.PL1!$C$10:$D$34,2,0)</f>
        <v>Zanimex 1,5g</v>
      </c>
      <c r="D316" s="17" t="str">
        <f>VLOOKUP($B316,G2.PL1!$C$10:$E$34,3,0)</f>
        <v>Cefuroxim (dưới dạng Cefuroxim natri)</v>
      </c>
      <c r="E316" s="17" t="str">
        <f>VLOOKUP($B316,G2.PL1!$C$10:$F$34,4,0)</f>
        <v>1,5g</v>
      </c>
      <c r="F316" s="17" t="str">
        <f>VLOOKUP($B316,G2.PL1!$C$10:$AF$35,5,0)</f>
        <v>Tiêm</v>
      </c>
      <c r="G316" s="17" t="str">
        <f>VLOOKUP($B316,G2.PL1!$C$10:$AF$35,6,0)</f>
        <v>Thuốc bột pha tiêm</v>
      </c>
      <c r="H316" s="17" t="str">
        <f>VLOOKUP($B316,G2.PL1!$C$10:$AF$35,7,0)</f>
        <v>Hộp 10 lọ</v>
      </c>
      <c r="I316" s="38" t="s">
        <v>13</v>
      </c>
      <c r="J316" s="17" t="str">
        <f>VLOOKUP($B316,G2.PL1!$C$10:$AF$35,9,0)</f>
        <v>24 tháng</v>
      </c>
      <c r="K316" s="17" t="str">
        <f>VLOOKUP($B316,G2.PL1!$C$10:$AF$35,10,0)</f>
        <v>VD-34181-20</v>
      </c>
      <c r="L316" s="17" t="str">
        <f>VLOOKUP($B316,G2.PL1!$C$10:$AF$35,11,0)</f>
        <v>Chi nhánh 3 - Công ty cổ phần dược phẩm Imexpharm tại Bình Dương</v>
      </c>
      <c r="M316" s="17" t="str">
        <f>VLOOKUP($B316,G2.PL1!$C$10:$AF$35,12,0)</f>
        <v>Việt Nam</v>
      </c>
      <c r="N316" s="17" t="str">
        <f>VLOOKUP($B316,G2.PL1!$C$10:$AF$35,13,0)</f>
        <v>Lọ</v>
      </c>
      <c r="O316" s="39">
        <v>500</v>
      </c>
      <c r="P316" s="39">
        <v>700</v>
      </c>
      <c r="Q316" s="39">
        <v>700</v>
      </c>
      <c r="R316" s="39">
        <v>500</v>
      </c>
      <c r="S316" s="40">
        <v>2400</v>
      </c>
      <c r="T316" s="19">
        <f>VLOOKUP($B316,G2.PL1!$C$10:$AF$35,17,0)</f>
        <v>21000</v>
      </c>
      <c r="U316" s="18">
        <f t="shared" si="4"/>
        <v>50400000</v>
      </c>
      <c r="V316" s="19" t="str">
        <f>VLOOKUP($B316,G2.PL1!$C$10:$AF$35,30,0)</f>
        <v xml:space="preserve">Công ty CP Dược phẩm Imexpharm </v>
      </c>
      <c r="W316" s="17" t="s">
        <v>621</v>
      </c>
      <c r="X316" s="56" t="s">
        <v>182</v>
      </c>
      <c r="Y316" s="41" t="s">
        <v>622</v>
      </c>
      <c r="Z316" s="16"/>
      <c r="AA316" s="21" t="e">
        <f>VLOOKUP(W316,#REF!,2,0)</f>
        <v>#REF!</v>
      </c>
      <c r="AB316" s="16"/>
    </row>
    <row r="317" spans="1:28" ht="60">
      <c r="A317" s="38">
        <v>12</v>
      </c>
      <c r="B317" s="38" t="s">
        <v>54</v>
      </c>
      <c r="C317" s="17" t="str">
        <f>VLOOKUP(B317,G2.PL1!$C$10:$D$34,2,0)</f>
        <v>Raciper 20mg</v>
      </c>
      <c r="D317" s="17" t="str">
        <f>VLOOKUP($B317,G2.PL1!$C$10:$E$34,3,0)</f>
        <v xml:space="preserve">Esomeprazole (dưới dạng Esomeprazole magnesium vô định hình) </v>
      </c>
      <c r="E317" s="17" t="str">
        <f>VLOOKUP($B317,G2.PL1!$C$10:$F$34,4,0)</f>
        <v>20mg</v>
      </c>
      <c r="F317" s="17" t="str">
        <f>VLOOKUP($B317,G2.PL1!$C$10:$AF$35,5,0)</f>
        <v>Uống</v>
      </c>
      <c r="G317" s="17" t="str">
        <f>VLOOKUP($B317,G2.PL1!$C$10:$AF$35,6,0)</f>
        <v>Viên nén bao phim kháng acid dạ dày</v>
      </c>
      <c r="H317" s="17" t="str">
        <f>VLOOKUP($B317,G2.PL1!$C$10:$AF$35,7,0)</f>
        <v>Hộp 2 vỉ x 7 viên; Hộp 4 vỉ x 7 viên</v>
      </c>
      <c r="I317" s="38" t="s">
        <v>13</v>
      </c>
      <c r="J317" s="17" t="str">
        <f>VLOOKUP($B317,G2.PL1!$C$10:$AF$35,9,0)</f>
        <v>24 tháng</v>
      </c>
      <c r="K317" s="17" t="str">
        <f>VLOOKUP($B317,G2.PL1!$C$10:$AF$35,10,0)</f>
        <v>VN-16032-12</v>
      </c>
      <c r="L317" s="17" t="str">
        <f>VLOOKUP($B317,G2.PL1!$C$10:$AF$35,11,0)</f>
        <v>Sun Pharmaceutical Industries Limited</v>
      </c>
      <c r="M317" s="17" t="str">
        <f>VLOOKUP($B317,G2.PL1!$C$10:$AF$35,12,0)</f>
        <v>Ấn Độ</v>
      </c>
      <c r="N317" s="17" t="str">
        <f>VLOOKUP($B317,G2.PL1!$C$10:$AF$35,13,0)</f>
        <v>Viên</v>
      </c>
      <c r="O317" s="39">
        <v>25000</v>
      </c>
      <c r="P317" s="39">
        <v>30000</v>
      </c>
      <c r="Q317" s="39">
        <v>30000</v>
      </c>
      <c r="R317" s="39">
        <v>25000</v>
      </c>
      <c r="S317" s="40">
        <v>110000</v>
      </c>
      <c r="T317" s="19">
        <f>VLOOKUP($B317,G2.PL1!$C$10:$AF$35,17,0)</f>
        <v>950</v>
      </c>
      <c r="U317" s="18">
        <f t="shared" si="4"/>
        <v>104500000</v>
      </c>
      <c r="V317" s="19" t="str">
        <f>VLOOKUP($B317,G2.PL1!$C$10:$AF$35,30,0)</f>
        <v>Công ty Cổ phần Dược phẩm Thiết bị Y tế Hà Nội</v>
      </c>
      <c r="W317" s="17" t="s">
        <v>621</v>
      </c>
      <c r="X317" s="56" t="s">
        <v>182</v>
      </c>
      <c r="Y317" s="41" t="s">
        <v>622</v>
      </c>
      <c r="Z317" s="16"/>
      <c r="AA317" s="21" t="e">
        <f>VLOOKUP(W317,#REF!,2,0)</f>
        <v>#REF!</v>
      </c>
      <c r="AB317" s="16"/>
    </row>
    <row r="318" spans="1:28" ht="60">
      <c r="A318" s="38">
        <v>12</v>
      </c>
      <c r="B318" s="38" t="s">
        <v>54</v>
      </c>
      <c r="C318" s="17" t="str">
        <f>VLOOKUP(B318,G2.PL1!$C$10:$D$34,2,0)</f>
        <v>Raciper 20mg</v>
      </c>
      <c r="D318" s="17" t="str">
        <f>VLOOKUP($B318,G2.PL1!$C$10:$E$34,3,0)</f>
        <v xml:space="preserve">Esomeprazole (dưới dạng Esomeprazole magnesium vô định hình) </v>
      </c>
      <c r="E318" s="17" t="str">
        <f>VLOOKUP($B318,G2.PL1!$C$10:$F$34,4,0)</f>
        <v>20mg</v>
      </c>
      <c r="F318" s="17" t="str">
        <f>VLOOKUP($B318,G2.PL1!$C$10:$AF$35,5,0)</f>
        <v>Uống</v>
      </c>
      <c r="G318" s="17" t="str">
        <f>VLOOKUP($B318,G2.PL1!$C$10:$AF$35,6,0)</f>
        <v>Viên nén bao phim kháng acid dạ dày</v>
      </c>
      <c r="H318" s="17" t="str">
        <f>VLOOKUP($B318,G2.PL1!$C$10:$AF$35,7,0)</f>
        <v>Hộp 2 vỉ x 7 viên; Hộp 4 vỉ x 7 viên</v>
      </c>
      <c r="I318" s="38" t="s">
        <v>13</v>
      </c>
      <c r="J318" s="17" t="str">
        <f>VLOOKUP($B318,G2.PL1!$C$10:$AF$35,9,0)</f>
        <v>24 tháng</v>
      </c>
      <c r="K318" s="17" t="str">
        <f>VLOOKUP($B318,G2.PL1!$C$10:$AF$35,10,0)</f>
        <v>VN-16032-12</v>
      </c>
      <c r="L318" s="17" t="str">
        <f>VLOOKUP($B318,G2.PL1!$C$10:$AF$35,11,0)</f>
        <v>Sun Pharmaceutical Industries Limited</v>
      </c>
      <c r="M318" s="17" t="str">
        <f>VLOOKUP($B318,G2.PL1!$C$10:$AF$35,12,0)</f>
        <v>Ấn Độ</v>
      </c>
      <c r="N318" s="17" t="str">
        <f>VLOOKUP($B318,G2.PL1!$C$10:$AF$35,13,0)</f>
        <v>Viên</v>
      </c>
      <c r="O318" s="39">
        <v>50000</v>
      </c>
      <c r="P318" s="39">
        <v>60000</v>
      </c>
      <c r="Q318" s="39">
        <v>75000</v>
      </c>
      <c r="R318" s="39">
        <v>90000</v>
      </c>
      <c r="S318" s="40">
        <v>275000</v>
      </c>
      <c r="T318" s="19">
        <f>VLOOKUP($B318,G2.PL1!$C$10:$AF$35,17,0)</f>
        <v>950</v>
      </c>
      <c r="U318" s="18">
        <f t="shared" si="4"/>
        <v>261250000</v>
      </c>
      <c r="V318" s="19" t="str">
        <f>VLOOKUP($B318,G2.PL1!$C$10:$AF$35,30,0)</f>
        <v>Công ty Cổ phần Dược phẩm Thiết bị Y tế Hà Nội</v>
      </c>
      <c r="W318" s="17" t="s">
        <v>766</v>
      </c>
      <c r="X318" s="56" t="s">
        <v>182</v>
      </c>
      <c r="Y318" s="41" t="s">
        <v>767</v>
      </c>
      <c r="Z318" s="16"/>
      <c r="AA318" s="21" t="e">
        <f>VLOOKUP(W318,#REF!,2,0)</f>
        <v>#REF!</v>
      </c>
      <c r="AB318" s="16"/>
    </row>
    <row r="319" spans="1:28" ht="36">
      <c r="A319" s="17">
        <v>1</v>
      </c>
      <c r="B319" s="17" t="s">
        <v>6</v>
      </c>
      <c r="C319" s="17" t="str">
        <f>VLOOKUP(B319,G2.PL1!$C$10:$D$34,2,0)</f>
        <v>Cefoxitine Gerda 1G</v>
      </c>
      <c r="D319" s="17" t="str">
        <f>VLOOKUP($B319,G2.PL1!$C$10:$E$34,3,0)</f>
        <v>Cefoxitin  (dưới dạng Cefoxitin natri)</v>
      </c>
      <c r="E319" s="17" t="str">
        <f>VLOOKUP($B319,G2.PL1!$C$10:$F$34,4,0)</f>
        <v>1g</v>
      </c>
      <c r="F319" s="17" t="str">
        <f>VLOOKUP($B319,G2.PL1!$C$10:$AF$35,5,0)</f>
        <v>Tiêm</v>
      </c>
      <c r="G319" s="17" t="str">
        <f>VLOOKUP($B319,G2.PL1!$C$10:$AF$35,6,0)</f>
        <v>Bột pha dung dịch tiêm</v>
      </c>
      <c r="H319" s="17" t="str">
        <f>VLOOKUP($B319,G2.PL1!$C$10:$AF$35,7,0)</f>
        <v>Hộp 10 lọ</v>
      </c>
      <c r="I319" s="17" t="s">
        <v>3</v>
      </c>
      <c r="J319" s="17" t="str">
        <f>VLOOKUP($B319,G2.PL1!$C$10:$AF$35,9,0)</f>
        <v>24 tháng</v>
      </c>
      <c r="K319" s="17" t="str">
        <f>VLOOKUP($B319,G2.PL1!$C$10:$AF$35,10,0)</f>
        <v>VN-20445-17</v>
      </c>
      <c r="L319" s="17" t="str">
        <f>VLOOKUP($B319,G2.PL1!$C$10:$AF$35,11,0)</f>
        <v>LDP Laboratorios
 Torlan SA</v>
      </c>
      <c r="M319" s="17" t="str">
        <f>VLOOKUP($B319,G2.PL1!$C$10:$AF$35,12,0)</f>
        <v>Tây Ban Nha</v>
      </c>
      <c r="N319" s="17" t="str">
        <f>VLOOKUP($B319,G2.PL1!$C$10:$AF$35,13,0)</f>
        <v>Lọ</v>
      </c>
      <c r="O319" s="18">
        <v>1000</v>
      </c>
      <c r="P319" s="18">
        <v>1000</v>
      </c>
      <c r="Q319" s="18">
        <v>1000</v>
      </c>
      <c r="R319" s="18">
        <v>1000</v>
      </c>
      <c r="S319" s="18">
        <v>4000</v>
      </c>
      <c r="T319" s="19">
        <f>VLOOKUP($B319,G2.PL1!$C$10:$AF$35,17,0)</f>
        <v>123000</v>
      </c>
      <c r="U319" s="18">
        <f t="shared" si="4"/>
        <v>492000000</v>
      </c>
      <c r="V319" s="19" t="str">
        <f>VLOOKUP($B319,G2.PL1!$C$10:$AF$35,30,0)</f>
        <v>Công ty Trách nhiệm hữu hạn Dược Phẩm Tự Đức</v>
      </c>
      <c r="W319" s="17" t="s">
        <v>197</v>
      </c>
      <c r="X319" s="20" t="s">
        <v>182</v>
      </c>
      <c r="Y319" s="17" t="s">
        <v>198</v>
      </c>
      <c r="Z319" s="16"/>
      <c r="AA319" s="21" t="e">
        <f>VLOOKUP(W319,#REF!,2,0)</f>
        <v>#REF!</v>
      </c>
      <c r="AB319" s="16"/>
    </row>
    <row r="320" spans="1:28" ht="48">
      <c r="A320" s="17">
        <v>2</v>
      </c>
      <c r="B320" s="17" t="s">
        <v>86</v>
      </c>
      <c r="C320" s="17" t="str">
        <f>VLOOKUP(B320,G2.PL1!$C$10:$D$34,2,0)</f>
        <v>Cefoxitin 1g</v>
      </c>
      <c r="D320" s="17" t="str">
        <f>VLOOKUP($B320,G2.PL1!$C$10:$E$34,3,0)</f>
        <v xml:space="preserve">Cefoxitin (dưới dạng Cefoxitin natri) </v>
      </c>
      <c r="E320" s="17" t="str">
        <f>VLOOKUP($B320,G2.PL1!$C$10:$F$34,4,0)</f>
        <v>1g</v>
      </c>
      <c r="F320" s="17" t="str">
        <f>VLOOKUP($B320,G2.PL1!$C$10:$AF$35,5,0)</f>
        <v>Tiêm</v>
      </c>
      <c r="G320" s="17" t="str">
        <f>VLOOKUP($B320,G2.PL1!$C$10:$AF$35,6,0)</f>
        <v>Thuốc bột pha tiêm</v>
      </c>
      <c r="H320" s="17" t="str">
        <f>VLOOKUP($B320,G2.PL1!$C$10:$AF$35,7,0)</f>
        <v>Hộp 10 lọ</v>
      </c>
      <c r="I320" s="17" t="s">
        <v>13</v>
      </c>
      <c r="J320" s="17" t="str">
        <f>VLOOKUP($B320,G2.PL1!$C$10:$AF$35,9,0)</f>
        <v>24 tháng</v>
      </c>
      <c r="K320" s="17" t="str">
        <f>VLOOKUP($B320,G2.PL1!$C$10:$AF$35,10,0)</f>
        <v>VD-26841-17</v>
      </c>
      <c r="L320" s="17" t="str">
        <f>VLOOKUP($B320,G2.PL1!$C$10:$AF$35,11,0)</f>
        <v>Chi nhánh 3- Công ty cổ phần dược phẩm Imexpharm tại Bình Dương</v>
      </c>
      <c r="M320" s="17" t="str">
        <f>VLOOKUP($B320,G2.PL1!$C$10:$AF$35,12,0)</f>
        <v>Việt Nam</v>
      </c>
      <c r="N320" s="17" t="str">
        <f>VLOOKUP($B320,G2.PL1!$C$10:$AF$35,13,0)</f>
        <v>Lọ</v>
      </c>
      <c r="O320" s="18">
        <v>20</v>
      </c>
      <c r="P320" s="18">
        <v>20</v>
      </c>
      <c r="Q320" s="18">
        <v>20</v>
      </c>
      <c r="R320" s="18">
        <v>20</v>
      </c>
      <c r="S320" s="18">
        <v>80</v>
      </c>
      <c r="T320" s="19">
        <f>VLOOKUP($B320,G2.PL1!$C$10:$AF$35,17,0)</f>
        <v>54900</v>
      </c>
      <c r="U320" s="18">
        <f t="shared" si="4"/>
        <v>4392000</v>
      </c>
      <c r="V320" s="19" t="str">
        <f>VLOOKUP($B320,G2.PL1!$C$10:$AF$35,30,0)</f>
        <v>Công ty Cổ phần Dược phẩm Nam Hà</v>
      </c>
      <c r="W320" s="17" t="s">
        <v>197</v>
      </c>
      <c r="X320" s="20" t="s">
        <v>182</v>
      </c>
      <c r="Y320" s="17" t="s">
        <v>198</v>
      </c>
      <c r="Z320" s="16"/>
      <c r="AA320" s="21" t="e">
        <f>VLOOKUP(W320,#REF!,2,0)</f>
        <v>#REF!</v>
      </c>
      <c r="AB320" s="16"/>
    </row>
    <row r="321" spans="1:28" ht="48">
      <c r="A321" s="38">
        <v>8</v>
      </c>
      <c r="B321" s="38" t="s">
        <v>75</v>
      </c>
      <c r="C321" s="17" t="str">
        <f>VLOOKUP(B321,G2.PL1!$C$10:$D$34,2,0)</f>
        <v>Zanimex 1,5g</v>
      </c>
      <c r="D321" s="17" t="str">
        <f>VLOOKUP($B321,G2.PL1!$C$10:$E$34,3,0)</f>
        <v>Cefuroxim (dưới dạng Cefuroxim natri)</v>
      </c>
      <c r="E321" s="17" t="str">
        <f>VLOOKUP($B321,G2.PL1!$C$10:$F$34,4,0)</f>
        <v>1,5g</v>
      </c>
      <c r="F321" s="17" t="str">
        <f>VLOOKUP($B321,G2.PL1!$C$10:$AF$35,5,0)</f>
        <v>Tiêm</v>
      </c>
      <c r="G321" s="17" t="str">
        <f>VLOOKUP($B321,G2.PL1!$C$10:$AF$35,6,0)</f>
        <v>Thuốc bột pha tiêm</v>
      </c>
      <c r="H321" s="17" t="str">
        <f>VLOOKUP($B321,G2.PL1!$C$10:$AF$35,7,0)</f>
        <v>Hộp 10 lọ</v>
      </c>
      <c r="I321" s="38" t="s">
        <v>13</v>
      </c>
      <c r="J321" s="17" t="str">
        <f>VLOOKUP($B321,G2.PL1!$C$10:$AF$35,9,0)</f>
        <v>24 tháng</v>
      </c>
      <c r="K321" s="17" t="str">
        <f>VLOOKUP($B321,G2.PL1!$C$10:$AF$35,10,0)</f>
        <v>VD-34181-20</v>
      </c>
      <c r="L321" s="17" t="str">
        <f>VLOOKUP($B321,G2.PL1!$C$10:$AF$35,11,0)</f>
        <v>Chi nhánh 3 - Công ty cổ phần dược phẩm Imexpharm tại Bình Dương</v>
      </c>
      <c r="M321" s="17" t="str">
        <f>VLOOKUP($B321,G2.PL1!$C$10:$AF$35,12,0)</f>
        <v>Việt Nam</v>
      </c>
      <c r="N321" s="17" t="str">
        <f>VLOOKUP($B321,G2.PL1!$C$10:$AF$35,13,0)</f>
        <v>Lọ</v>
      </c>
      <c r="O321" s="39">
        <v>50</v>
      </c>
      <c r="P321" s="39">
        <v>50</v>
      </c>
      <c r="Q321" s="39">
        <v>50</v>
      </c>
      <c r="R321" s="39">
        <v>50</v>
      </c>
      <c r="S321" s="40">
        <v>200</v>
      </c>
      <c r="T321" s="19">
        <f>VLOOKUP($B321,G2.PL1!$C$10:$AF$35,17,0)</f>
        <v>21000</v>
      </c>
      <c r="U321" s="18">
        <f t="shared" si="4"/>
        <v>4200000</v>
      </c>
      <c r="V321" s="19" t="str">
        <f>VLOOKUP($B321,G2.PL1!$C$10:$AF$35,30,0)</f>
        <v xml:space="preserve">Công ty CP Dược phẩm Imexpharm </v>
      </c>
      <c r="W321" s="17" t="s">
        <v>197</v>
      </c>
      <c r="X321" s="56" t="s">
        <v>182</v>
      </c>
      <c r="Y321" s="41" t="s">
        <v>198</v>
      </c>
      <c r="Z321" s="16"/>
      <c r="AA321" s="21" t="e">
        <f>VLOOKUP(W321,#REF!,2,0)</f>
        <v>#REF!</v>
      </c>
      <c r="AB321" s="16"/>
    </row>
    <row r="322" spans="1:28" ht="60">
      <c r="A322" s="38">
        <v>9</v>
      </c>
      <c r="B322" s="38" t="s">
        <v>70</v>
      </c>
      <c r="C322" s="17" t="str">
        <f>VLOOKUP(B322,G2.PL1!$C$10:$D$34,2,0)</f>
        <v xml:space="preserve">Cifga </v>
      </c>
      <c r="D322" s="17" t="str">
        <f>VLOOKUP($B322,G2.PL1!$C$10:$E$34,3,0)</f>
        <v>Ciprofloxacin (dưới dạng Ciprofloxacin hydroclorid)</v>
      </c>
      <c r="E322" s="17" t="str">
        <f>VLOOKUP($B322,G2.PL1!$C$10:$F$34,4,0)</f>
        <v>500mg</v>
      </c>
      <c r="F322" s="17" t="str">
        <f>VLOOKUP($B322,G2.PL1!$C$10:$AF$35,5,0)</f>
        <v>Uống</v>
      </c>
      <c r="G322" s="17" t="str">
        <f>VLOOKUP($B322,G2.PL1!$C$10:$AF$35,6,0)</f>
        <v>viên nén bao phim</v>
      </c>
      <c r="H322" s="17" t="str">
        <f>VLOOKUP($B322,G2.PL1!$C$10:$AF$35,7,0)</f>
        <v>hộp 2 vỉ x 10 viên</v>
      </c>
      <c r="I322" s="38" t="s">
        <v>13</v>
      </c>
      <c r="J322" s="17" t="str">
        <f>VLOOKUP($B322,G2.PL1!$C$10:$AF$35,9,0)</f>
        <v xml:space="preserve">36 tháng </v>
      </c>
      <c r="K322" s="17" t="str">
        <f>VLOOKUP($B322,G2.PL1!$C$10:$AF$35,10,0)</f>
        <v>VD-20549-14</v>
      </c>
      <c r="L322" s="17" t="str">
        <f>VLOOKUP($B322,G2.PL1!$C$10:$AF$35,11,0)</f>
        <v>Công ty Cổ phần Dược Hậu Giang - Chi nhánh nhà máy Dược phẩm DHG tại Hậu Giang</v>
      </c>
      <c r="M322" s="17" t="str">
        <f>VLOOKUP($B322,G2.PL1!$C$10:$AF$35,12,0)</f>
        <v>Việt Nam</v>
      </c>
      <c r="N322" s="17" t="str">
        <f>VLOOKUP($B322,G2.PL1!$C$10:$AF$35,13,0)</f>
        <v>Viên</v>
      </c>
      <c r="O322" s="39">
        <v>10000</v>
      </c>
      <c r="P322" s="39">
        <v>10000</v>
      </c>
      <c r="Q322" s="39">
        <v>10700</v>
      </c>
      <c r="R322" s="39">
        <v>11000</v>
      </c>
      <c r="S322" s="40">
        <v>41700</v>
      </c>
      <c r="T322" s="19">
        <f>VLOOKUP($B322,G2.PL1!$C$10:$AF$35,17,0)</f>
        <v>889</v>
      </c>
      <c r="U322" s="18">
        <f t="shared" si="4"/>
        <v>37071300</v>
      </c>
      <c r="V322" s="19" t="str">
        <f>VLOOKUP($B322,G2.PL1!$C$10:$AF$35,30,0)</f>
        <v>Công ty Cổ phần Dược Hậu Giang</v>
      </c>
      <c r="W322" s="17" t="s">
        <v>197</v>
      </c>
      <c r="X322" s="56" t="s">
        <v>182</v>
      </c>
      <c r="Y322" s="41" t="s">
        <v>198</v>
      </c>
      <c r="Z322" s="16"/>
      <c r="AA322" s="21" t="e">
        <f>VLOOKUP(W322,#REF!,2,0)</f>
        <v>#REF!</v>
      </c>
      <c r="AB322" s="16"/>
    </row>
    <row r="323" spans="1:28" ht="60">
      <c r="A323" s="38">
        <v>12</v>
      </c>
      <c r="B323" s="38" t="s">
        <v>54</v>
      </c>
      <c r="C323" s="17" t="str">
        <f>VLOOKUP(B323,G2.PL1!$C$10:$D$34,2,0)</f>
        <v>Raciper 20mg</v>
      </c>
      <c r="D323" s="17" t="str">
        <f>VLOOKUP($B323,G2.PL1!$C$10:$E$34,3,0)</f>
        <v xml:space="preserve">Esomeprazole (dưới dạng Esomeprazole magnesium vô định hình) </v>
      </c>
      <c r="E323" s="17" t="str">
        <f>VLOOKUP($B323,G2.PL1!$C$10:$F$34,4,0)</f>
        <v>20mg</v>
      </c>
      <c r="F323" s="17" t="str">
        <f>VLOOKUP($B323,G2.PL1!$C$10:$AF$35,5,0)</f>
        <v>Uống</v>
      </c>
      <c r="G323" s="17" t="str">
        <f>VLOOKUP($B323,G2.PL1!$C$10:$AF$35,6,0)</f>
        <v>Viên nén bao phim kháng acid dạ dày</v>
      </c>
      <c r="H323" s="17" t="str">
        <f>VLOOKUP($B323,G2.PL1!$C$10:$AF$35,7,0)</f>
        <v>Hộp 2 vỉ x 7 viên; Hộp 4 vỉ x 7 viên</v>
      </c>
      <c r="I323" s="38" t="s">
        <v>13</v>
      </c>
      <c r="J323" s="17" t="str">
        <f>VLOOKUP($B323,G2.PL1!$C$10:$AF$35,9,0)</f>
        <v>24 tháng</v>
      </c>
      <c r="K323" s="17" t="str">
        <f>VLOOKUP($B323,G2.PL1!$C$10:$AF$35,10,0)</f>
        <v>VN-16032-12</v>
      </c>
      <c r="L323" s="17" t="str">
        <f>VLOOKUP($B323,G2.PL1!$C$10:$AF$35,11,0)</f>
        <v>Sun Pharmaceutical Industries Limited</v>
      </c>
      <c r="M323" s="17" t="str">
        <f>VLOOKUP($B323,G2.PL1!$C$10:$AF$35,12,0)</f>
        <v>Ấn Độ</v>
      </c>
      <c r="N323" s="17" t="str">
        <f>VLOOKUP($B323,G2.PL1!$C$10:$AF$35,13,0)</f>
        <v>Viên</v>
      </c>
      <c r="O323" s="39">
        <v>3950</v>
      </c>
      <c r="P323" s="39">
        <v>3950</v>
      </c>
      <c r="Q323" s="39">
        <v>3950</v>
      </c>
      <c r="R323" s="39">
        <v>3950</v>
      </c>
      <c r="S323" s="40">
        <v>15800</v>
      </c>
      <c r="T323" s="19">
        <f>VLOOKUP($B323,G2.PL1!$C$10:$AF$35,17,0)</f>
        <v>950</v>
      </c>
      <c r="U323" s="18">
        <f t="shared" si="4"/>
        <v>15010000</v>
      </c>
      <c r="V323" s="19" t="str">
        <f>VLOOKUP($B323,G2.PL1!$C$10:$AF$35,30,0)</f>
        <v>Công ty Cổ phần Dược phẩm Thiết bị Y tế Hà Nội</v>
      </c>
      <c r="W323" s="17" t="s">
        <v>197</v>
      </c>
      <c r="X323" s="56" t="s">
        <v>182</v>
      </c>
      <c r="Y323" s="41" t="s">
        <v>198</v>
      </c>
      <c r="Z323" s="16"/>
      <c r="AA323" s="21" t="e">
        <f>VLOOKUP(W323,#REF!,2,0)</f>
        <v>#REF!</v>
      </c>
      <c r="AB323" s="16"/>
    </row>
    <row r="324" spans="1:28" ht="36">
      <c r="A324" s="17">
        <v>1</v>
      </c>
      <c r="B324" s="17" t="s">
        <v>6</v>
      </c>
      <c r="C324" s="17" t="str">
        <f>VLOOKUP(B324,G2.PL1!$C$10:$D$34,2,0)</f>
        <v>Cefoxitine Gerda 1G</v>
      </c>
      <c r="D324" s="17" t="str">
        <f>VLOOKUP($B324,G2.PL1!$C$10:$E$34,3,0)</f>
        <v>Cefoxitin  (dưới dạng Cefoxitin natri)</v>
      </c>
      <c r="E324" s="17" t="str">
        <f>VLOOKUP($B324,G2.PL1!$C$10:$F$34,4,0)</f>
        <v>1g</v>
      </c>
      <c r="F324" s="17" t="str">
        <f>VLOOKUP($B324,G2.PL1!$C$10:$AF$35,5,0)</f>
        <v>Tiêm</v>
      </c>
      <c r="G324" s="17" t="str">
        <f>VLOOKUP($B324,G2.PL1!$C$10:$AF$35,6,0)</f>
        <v>Bột pha dung dịch tiêm</v>
      </c>
      <c r="H324" s="17" t="str">
        <f>VLOOKUP($B324,G2.PL1!$C$10:$AF$35,7,0)</f>
        <v>Hộp 10 lọ</v>
      </c>
      <c r="I324" s="17" t="s">
        <v>3</v>
      </c>
      <c r="J324" s="17" t="str">
        <f>VLOOKUP($B324,G2.PL1!$C$10:$AF$35,9,0)</f>
        <v>24 tháng</v>
      </c>
      <c r="K324" s="17" t="str">
        <f>VLOOKUP($B324,G2.PL1!$C$10:$AF$35,10,0)</f>
        <v>VN-20445-17</v>
      </c>
      <c r="L324" s="17" t="str">
        <f>VLOOKUP($B324,G2.PL1!$C$10:$AF$35,11,0)</f>
        <v>LDP Laboratorios
 Torlan SA</v>
      </c>
      <c r="M324" s="17" t="str">
        <f>VLOOKUP($B324,G2.PL1!$C$10:$AF$35,12,0)</f>
        <v>Tây Ban Nha</v>
      </c>
      <c r="N324" s="17" t="str">
        <f>VLOOKUP($B324,G2.PL1!$C$10:$AF$35,13,0)</f>
        <v>Lọ</v>
      </c>
      <c r="O324" s="18">
        <v>500</v>
      </c>
      <c r="P324" s="18">
        <v>500</v>
      </c>
      <c r="Q324" s="18">
        <v>500</v>
      </c>
      <c r="R324" s="18">
        <v>500</v>
      </c>
      <c r="S324" s="18">
        <v>2000</v>
      </c>
      <c r="T324" s="19">
        <f>VLOOKUP($B324,G2.PL1!$C$10:$AF$35,17,0)</f>
        <v>123000</v>
      </c>
      <c r="U324" s="18">
        <f t="shared" si="4"/>
        <v>246000000</v>
      </c>
      <c r="V324" s="19" t="str">
        <f>VLOOKUP($B324,G2.PL1!$C$10:$AF$35,30,0)</f>
        <v>Công ty Trách nhiệm hữu hạn Dược Phẩm Tự Đức</v>
      </c>
      <c r="W324" s="17" t="s">
        <v>201</v>
      </c>
      <c r="X324" s="20" t="s">
        <v>182</v>
      </c>
      <c r="Y324" s="53">
        <v>42339</v>
      </c>
      <c r="Z324" s="16"/>
      <c r="AA324" s="21" t="e">
        <f>VLOOKUP(W324,#REF!,2,0)</f>
        <v>#REF!</v>
      </c>
      <c r="AB324" s="16"/>
    </row>
    <row r="325" spans="1:28" ht="48">
      <c r="A325" s="17">
        <v>2</v>
      </c>
      <c r="B325" s="17" t="s">
        <v>86</v>
      </c>
      <c r="C325" s="17" t="str">
        <f>VLOOKUP(B325,G2.PL1!$C$10:$D$34,2,0)</f>
        <v>Cefoxitin 1g</v>
      </c>
      <c r="D325" s="17" t="str">
        <f>VLOOKUP($B325,G2.PL1!$C$10:$E$34,3,0)</f>
        <v xml:space="preserve">Cefoxitin (dưới dạng Cefoxitin natri) </v>
      </c>
      <c r="E325" s="17" t="str">
        <f>VLOOKUP($B325,G2.PL1!$C$10:$F$34,4,0)</f>
        <v>1g</v>
      </c>
      <c r="F325" s="17" t="str">
        <f>VLOOKUP($B325,G2.PL1!$C$10:$AF$35,5,0)</f>
        <v>Tiêm</v>
      </c>
      <c r="G325" s="17" t="str">
        <f>VLOOKUP($B325,G2.PL1!$C$10:$AF$35,6,0)</f>
        <v>Thuốc bột pha tiêm</v>
      </c>
      <c r="H325" s="17" t="str">
        <f>VLOOKUP($B325,G2.PL1!$C$10:$AF$35,7,0)</f>
        <v>Hộp 10 lọ</v>
      </c>
      <c r="I325" s="17" t="s">
        <v>13</v>
      </c>
      <c r="J325" s="17" t="str">
        <f>VLOOKUP($B325,G2.PL1!$C$10:$AF$35,9,0)</f>
        <v>24 tháng</v>
      </c>
      <c r="K325" s="17" t="str">
        <f>VLOOKUP($B325,G2.PL1!$C$10:$AF$35,10,0)</f>
        <v>VD-26841-17</v>
      </c>
      <c r="L325" s="17" t="str">
        <f>VLOOKUP($B325,G2.PL1!$C$10:$AF$35,11,0)</f>
        <v>Chi nhánh 3- Công ty cổ phần dược phẩm Imexpharm tại Bình Dương</v>
      </c>
      <c r="M325" s="17" t="str">
        <f>VLOOKUP($B325,G2.PL1!$C$10:$AF$35,12,0)</f>
        <v>Việt Nam</v>
      </c>
      <c r="N325" s="17" t="str">
        <f>VLOOKUP($B325,G2.PL1!$C$10:$AF$35,13,0)</f>
        <v>Lọ</v>
      </c>
      <c r="O325" s="18">
        <v>500</v>
      </c>
      <c r="P325" s="18">
        <v>500</v>
      </c>
      <c r="Q325" s="18">
        <v>500</v>
      </c>
      <c r="R325" s="18">
        <v>500</v>
      </c>
      <c r="S325" s="18">
        <v>2000</v>
      </c>
      <c r="T325" s="19">
        <f>VLOOKUP($B325,G2.PL1!$C$10:$AF$35,17,0)</f>
        <v>54900</v>
      </c>
      <c r="U325" s="18">
        <f t="shared" si="4"/>
        <v>109800000</v>
      </c>
      <c r="V325" s="19" t="str">
        <f>VLOOKUP($B325,G2.PL1!$C$10:$AF$35,30,0)</f>
        <v>Công ty Cổ phần Dược phẩm Nam Hà</v>
      </c>
      <c r="W325" s="17" t="s">
        <v>201</v>
      </c>
      <c r="X325" s="20" t="s">
        <v>182</v>
      </c>
      <c r="Y325" s="17">
        <v>42339</v>
      </c>
      <c r="Z325" s="16"/>
      <c r="AA325" s="21" t="e">
        <f>VLOOKUP(W325,#REF!,2,0)</f>
        <v>#REF!</v>
      </c>
      <c r="AB325" s="16"/>
    </row>
    <row r="326" spans="1:28" ht="60">
      <c r="A326" s="38">
        <v>9</v>
      </c>
      <c r="B326" s="38" t="s">
        <v>70</v>
      </c>
      <c r="C326" s="17" t="str">
        <f>VLOOKUP(B326,G2.PL1!$C$10:$D$34,2,0)</f>
        <v xml:space="preserve">Cifga </v>
      </c>
      <c r="D326" s="17" t="str">
        <f>VLOOKUP($B326,G2.PL1!$C$10:$E$34,3,0)</f>
        <v>Ciprofloxacin (dưới dạng Ciprofloxacin hydroclorid)</v>
      </c>
      <c r="E326" s="17" t="str">
        <f>VLOOKUP($B326,G2.PL1!$C$10:$F$34,4,0)</f>
        <v>500mg</v>
      </c>
      <c r="F326" s="17" t="str">
        <f>VLOOKUP($B326,G2.PL1!$C$10:$AF$35,5,0)</f>
        <v>Uống</v>
      </c>
      <c r="G326" s="17" t="str">
        <f>VLOOKUP($B326,G2.PL1!$C$10:$AF$35,6,0)</f>
        <v>viên nén bao phim</v>
      </c>
      <c r="H326" s="17" t="str">
        <f>VLOOKUP($B326,G2.PL1!$C$10:$AF$35,7,0)</f>
        <v>hộp 2 vỉ x 10 viên</v>
      </c>
      <c r="I326" s="38" t="s">
        <v>13</v>
      </c>
      <c r="J326" s="17" t="str">
        <f>VLOOKUP($B326,G2.PL1!$C$10:$AF$35,9,0)</f>
        <v xml:space="preserve">36 tháng </v>
      </c>
      <c r="K326" s="17" t="str">
        <f>VLOOKUP($B326,G2.PL1!$C$10:$AF$35,10,0)</f>
        <v>VD-20549-14</v>
      </c>
      <c r="L326" s="17" t="str">
        <f>VLOOKUP($B326,G2.PL1!$C$10:$AF$35,11,0)</f>
        <v>Công ty Cổ phần Dược Hậu Giang - Chi nhánh nhà máy Dược phẩm DHG tại Hậu Giang</v>
      </c>
      <c r="M326" s="17" t="str">
        <f>VLOOKUP($B326,G2.PL1!$C$10:$AF$35,12,0)</f>
        <v>Việt Nam</v>
      </c>
      <c r="N326" s="17" t="str">
        <f>VLOOKUP($B326,G2.PL1!$C$10:$AF$35,13,0)</f>
        <v>Viên</v>
      </c>
      <c r="O326" s="39">
        <v>7500</v>
      </c>
      <c r="P326" s="39">
        <v>7500</v>
      </c>
      <c r="Q326" s="39">
        <v>7500</v>
      </c>
      <c r="R326" s="39">
        <v>7500</v>
      </c>
      <c r="S326" s="40">
        <v>30000</v>
      </c>
      <c r="T326" s="19">
        <f>VLOOKUP($B326,G2.PL1!$C$10:$AF$35,17,0)</f>
        <v>889</v>
      </c>
      <c r="U326" s="18">
        <f t="shared" si="4"/>
        <v>26670000</v>
      </c>
      <c r="V326" s="19" t="str">
        <f>VLOOKUP($B326,G2.PL1!$C$10:$AF$35,30,0)</f>
        <v>Công ty Cổ phần Dược Hậu Giang</v>
      </c>
      <c r="W326" s="17" t="s">
        <v>201</v>
      </c>
      <c r="X326" s="56" t="s">
        <v>182</v>
      </c>
      <c r="Y326" s="41">
        <v>42339</v>
      </c>
      <c r="Z326" s="16"/>
      <c r="AA326" s="21" t="e">
        <f>VLOOKUP(W326,#REF!,2,0)</f>
        <v>#REF!</v>
      </c>
      <c r="AB326" s="16"/>
    </row>
    <row r="327" spans="1:28" ht="60">
      <c r="A327" s="38">
        <v>12</v>
      </c>
      <c r="B327" s="38" t="s">
        <v>54</v>
      </c>
      <c r="C327" s="17" t="str">
        <f>VLOOKUP(B327,G2.PL1!$C$10:$D$34,2,0)</f>
        <v>Raciper 20mg</v>
      </c>
      <c r="D327" s="17" t="str">
        <f>VLOOKUP($B327,G2.PL1!$C$10:$E$34,3,0)</f>
        <v xml:space="preserve">Esomeprazole (dưới dạng Esomeprazole magnesium vô định hình) </v>
      </c>
      <c r="E327" s="17" t="str">
        <f>VLOOKUP($B327,G2.PL1!$C$10:$F$34,4,0)</f>
        <v>20mg</v>
      </c>
      <c r="F327" s="17" t="str">
        <f>VLOOKUP($B327,G2.PL1!$C$10:$AF$35,5,0)</f>
        <v>Uống</v>
      </c>
      <c r="G327" s="17" t="str">
        <f>VLOOKUP($B327,G2.PL1!$C$10:$AF$35,6,0)</f>
        <v>Viên nén bao phim kháng acid dạ dày</v>
      </c>
      <c r="H327" s="17" t="str">
        <f>VLOOKUP($B327,G2.PL1!$C$10:$AF$35,7,0)</f>
        <v>Hộp 2 vỉ x 7 viên; Hộp 4 vỉ x 7 viên</v>
      </c>
      <c r="I327" s="38" t="s">
        <v>13</v>
      </c>
      <c r="J327" s="17" t="str">
        <f>VLOOKUP($B327,G2.PL1!$C$10:$AF$35,9,0)</f>
        <v>24 tháng</v>
      </c>
      <c r="K327" s="17" t="str">
        <f>VLOOKUP($B327,G2.PL1!$C$10:$AF$35,10,0)</f>
        <v>VN-16032-12</v>
      </c>
      <c r="L327" s="17" t="str">
        <f>VLOOKUP($B327,G2.PL1!$C$10:$AF$35,11,0)</f>
        <v>Sun Pharmaceutical Industries Limited</v>
      </c>
      <c r="M327" s="17" t="str">
        <f>VLOOKUP($B327,G2.PL1!$C$10:$AF$35,12,0)</f>
        <v>Ấn Độ</v>
      </c>
      <c r="N327" s="17" t="str">
        <f>VLOOKUP($B327,G2.PL1!$C$10:$AF$35,13,0)</f>
        <v>Viên</v>
      </c>
      <c r="O327" s="39">
        <v>5000</v>
      </c>
      <c r="P327" s="39">
        <v>5000</v>
      </c>
      <c r="Q327" s="39">
        <v>5000</v>
      </c>
      <c r="R327" s="39">
        <v>5000</v>
      </c>
      <c r="S327" s="40">
        <v>20000</v>
      </c>
      <c r="T327" s="19">
        <f>VLOOKUP($B327,G2.PL1!$C$10:$AF$35,17,0)</f>
        <v>950</v>
      </c>
      <c r="U327" s="18">
        <f t="shared" si="4"/>
        <v>19000000</v>
      </c>
      <c r="V327" s="19" t="str">
        <f>VLOOKUP($B327,G2.PL1!$C$10:$AF$35,30,0)</f>
        <v>Công ty Cổ phần Dược phẩm Thiết bị Y tế Hà Nội</v>
      </c>
      <c r="W327" s="17" t="s">
        <v>201</v>
      </c>
      <c r="X327" s="56" t="s">
        <v>182</v>
      </c>
      <c r="Y327" s="41">
        <v>42339</v>
      </c>
      <c r="Z327" s="16"/>
      <c r="AA327" s="21" t="e">
        <f>VLOOKUP(W327,#REF!,2,0)</f>
        <v>#REF!</v>
      </c>
      <c r="AB327" s="16"/>
    </row>
    <row r="328" spans="1:28" ht="36">
      <c r="A328" s="17">
        <v>1</v>
      </c>
      <c r="B328" s="17" t="s">
        <v>6</v>
      </c>
      <c r="C328" s="17" t="str">
        <f>VLOOKUP(B328,G2.PL1!$C$10:$D$34,2,0)</f>
        <v>Cefoxitine Gerda 1G</v>
      </c>
      <c r="D328" s="17" t="str">
        <f>VLOOKUP($B328,G2.PL1!$C$10:$E$34,3,0)</f>
        <v>Cefoxitin  (dưới dạng Cefoxitin natri)</v>
      </c>
      <c r="E328" s="17" t="str">
        <f>VLOOKUP($B328,G2.PL1!$C$10:$F$34,4,0)</f>
        <v>1g</v>
      </c>
      <c r="F328" s="17" t="str">
        <f>VLOOKUP($B328,G2.PL1!$C$10:$AF$35,5,0)</f>
        <v>Tiêm</v>
      </c>
      <c r="G328" s="17" t="str">
        <f>VLOOKUP($B328,G2.PL1!$C$10:$AF$35,6,0)</f>
        <v>Bột pha dung dịch tiêm</v>
      </c>
      <c r="H328" s="17" t="str">
        <f>VLOOKUP($B328,G2.PL1!$C$10:$AF$35,7,0)</f>
        <v>Hộp 10 lọ</v>
      </c>
      <c r="I328" s="17" t="s">
        <v>3</v>
      </c>
      <c r="J328" s="17" t="str">
        <f>VLOOKUP($B328,G2.PL1!$C$10:$AF$35,9,0)</f>
        <v>24 tháng</v>
      </c>
      <c r="K328" s="17" t="str">
        <f>VLOOKUP($B328,G2.PL1!$C$10:$AF$35,10,0)</f>
        <v>VN-20445-17</v>
      </c>
      <c r="L328" s="17" t="str">
        <f>VLOOKUP($B328,G2.PL1!$C$10:$AF$35,11,0)</f>
        <v>LDP Laboratorios
 Torlan SA</v>
      </c>
      <c r="M328" s="17" t="str">
        <f>VLOOKUP($B328,G2.PL1!$C$10:$AF$35,12,0)</f>
        <v>Tây Ban Nha</v>
      </c>
      <c r="N328" s="17" t="str">
        <f>VLOOKUP($B328,G2.PL1!$C$10:$AF$35,13,0)</f>
        <v>Lọ</v>
      </c>
      <c r="O328" s="18">
        <v>2500</v>
      </c>
      <c r="P328" s="18">
        <v>2500</v>
      </c>
      <c r="Q328" s="18">
        <v>2500</v>
      </c>
      <c r="R328" s="18">
        <v>2500</v>
      </c>
      <c r="S328" s="18">
        <v>10000</v>
      </c>
      <c r="T328" s="19">
        <f>VLOOKUP($B328,G2.PL1!$C$10:$AF$35,17,0)</f>
        <v>123000</v>
      </c>
      <c r="U328" s="18">
        <f t="shared" si="4"/>
        <v>1230000000</v>
      </c>
      <c r="V328" s="19" t="str">
        <f>VLOOKUP($B328,G2.PL1!$C$10:$AF$35,30,0)</f>
        <v>Công ty Trách nhiệm hữu hạn Dược Phẩm Tự Đức</v>
      </c>
      <c r="W328" s="17" t="s">
        <v>210</v>
      </c>
      <c r="X328" s="20" t="s">
        <v>207</v>
      </c>
      <c r="Y328" s="17" t="s">
        <v>211</v>
      </c>
      <c r="Z328" s="16"/>
      <c r="AA328" s="21" t="e">
        <f>VLOOKUP(W328,#REF!,2,0)</f>
        <v>#REF!</v>
      </c>
      <c r="AB328" s="16"/>
    </row>
    <row r="329" spans="1:28" ht="60">
      <c r="A329" s="38">
        <v>9</v>
      </c>
      <c r="B329" s="38" t="s">
        <v>70</v>
      </c>
      <c r="C329" s="17" t="str">
        <f>VLOOKUP(B329,G2.PL1!$C$10:$D$34,2,0)</f>
        <v xml:space="preserve">Cifga </v>
      </c>
      <c r="D329" s="17" t="str">
        <f>VLOOKUP($B329,G2.PL1!$C$10:$E$34,3,0)</f>
        <v>Ciprofloxacin (dưới dạng Ciprofloxacin hydroclorid)</v>
      </c>
      <c r="E329" s="17" t="str">
        <f>VLOOKUP($B329,G2.PL1!$C$10:$F$34,4,0)</f>
        <v>500mg</v>
      </c>
      <c r="F329" s="17" t="str">
        <f>VLOOKUP($B329,G2.PL1!$C$10:$AF$35,5,0)</f>
        <v>Uống</v>
      </c>
      <c r="G329" s="17" t="str">
        <f>VLOOKUP($B329,G2.PL1!$C$10:$AF$35,6,0)</f>
        <v>viên nén bao phim</v>
      </c>
      <c r="H329" s="17" t="str">
        <f>VLOOKUP($B329,G2.PL1!$C$10:$AF$35,7,0)</f>
        <v>hộp 2 vỉ x 10 viên</v>
      </c>
      <c r="I329" s="38" t="s">
        <v>13</v>
      </c>
      <c r="J329" s="17" t="str">
        <f>VLOOKUP($B329,G2.PL1!$C$10:$AF$35,9,0)</f>
        <v xml:space="preserve">36 tháng </v>
      </c>
      <c r="K329" s="17" t="str">
        <f>VLOOKUP($B329,G2.PL1!$C$10:$AF$35,10,0)</f>
        <v>VD-20549-14</v>
      </c>
      <c r="L329" s="17" t="str">
        <f>VLOOKUP($B329,G2.PL1!$C$10:$AF$35,11,0)</f>
        <v>Công ty Cổ phần Dược Hậu Giang - Chi nhánh nhà máy Dược phẩm DHG tại Hậu Giang</v>
      </c>
      <c r="M329" s="17" t="str">
        <f>VLOOKUP($B329,G2.PL1!$C$10:$AF$35,12,0)</f>
        <v>Việt Nam</v>
      </c>
      <c r="N329" s="17" t="str">
        <f>VLOOKUP($B329,G2.PL1!$C$10:$AF$35,13,0)</f>
        <v>Viên</v>
      </c>
      <c r="O329" s="39">
        <v>15000</v>
      </c>
      <c r="P329" s="39">
        <v>15000</v>
      </c>
      <c r="Q329" s="39">
        <v>15000</v>
      </c>
      <c r="R329" s="39">
        <v>15000</v>
      </c>
      <c r="S329" s="40">
        <v>60000</v>
      </c>
      <c r="T329" s="19">
        <f>VLOOKUP($B329,G2.PL1!$C$10:$AF$35,17,0)</f>
        <v>889</v>
      </c>
      <c r="U329" s="18">
        <f t="shared" si="4"/>
        <v>53340000</v>
      </c>
      <c r="V329" s="19" t="str">
        <f>VLOOKUP($B329,G2.PL1!$C$10:$AF$35,30,0)</f>
        <v>Công ty Cổ phần Dược Hậu Giang</v>
      </c>
      <c r="W329" s="17" t="s">
        <v>210</v>
      </c>
      <c r="X329" s="56" t="s">
        <v>207</v>
      </c>
      <c r="Y329" s="41" t="s">
        <v>211</v>
      </c>
      <c r="Z329" s="16"/>
      <c r="AA329" s="21" t="e">
        <f>VLOOKUP(W329,#REF!,2,0)</f>
        <v>#REF!</v>
      </c>
      <c r="AB329" s="16"/>
    </row>
    <row r="330" spans="1:28" ht="48">
      <c r="A330" s="38">
        <v>10</v>
      </c>
      <c r="B330" s="32" t="s">
        <v>65</v>
      </c>
      <c r="C330" s="17" t="str">
        <f>VLOOKUP(B330,G2.PL1!$C$10:$D$34,2,0)</f>
        <v>Docetaxel "Ebewe"</v>
      </c>
      <c r="D330" s="17" t="str">
        <f>VLOOKUP($B330,G2.PL1!$C$10:$E$34,3,0)</f>
        <v>Docetaxel</v>
      </c>
      <c r="E330" s="17" t="str">
        <f>VLOOKUP($B330,G2.PL1!$C$10:$F$34,4,0)</f>
        <v>10mg/ml</v>
      </c>
      <c r="F330" s="17" t="str">
        <f>VLOOKUP($B330,G2.PL1!$C$10:$AF$35,5,0)</f>
        <v>Tiêm truyền tĩnh mạch</v>
      </c>
      <c r="G330" s="17" t="str">
        <f>VLOOKUP($B330,G2.PL1!$C$10:$AF$35,6,0)</f>
        <v>Dung dịch đậm đặc để pha dung dịch tiêm truyền</v>
      </c>
      <c r="H330" s="17" t="str">
        <f>VLOOKUP($B330,G2.PL1!$C$10:$AF$35,7,0)</f>
        <v>Hộp 1 lọ 2ml</v>
      </c>
      <c r="I330" s="32" t="s">
        <v>3</v>
      </c>
      <c r="J330" s="17" t="str">
        <f>VLOOKUP($B330,G2.PL1!$C$10:$AF$35,9,0)</f>
        <v xml:space="preserve"> 24 tháng</v>
      </c>
      <c r="K330" s="17" t="str">
        <f>VLOOKUP($B330,G2.PL1!$C$10:$AF$35,10,0)</f>
        <v>VN-17425-13</v>
      </c>
      <c r="L330" s="17" t="str">
        <f>VLOOKUP($B330,G2.PL1!$C$10:$AF$35,11,0)</f>
        <v>Fareva Unterach GmbH (tên cũ: Ebewe Pharma Ges.m.b.H.Nfg.KG)</v>
      </c>
      <c r="M330" s="17" t="str">
        <f>VLOOKUP($B330,G2.PL1!$C$10:$AF$35,12,0)</f>
        <v>Áo</v>
      </c>
      <c r="N330" s="17" t="str">
        <f>VLOOKUP($B330,G2.PL1!$C$10:$AF$35,13,0)</f>
        <v>Lọ</v>
      </c>
      <c r="O330" s="40">
        <v>54</v>
      </c>
      <c r="P330" s="40">
        <v>54</v>
      </c>
      <c r="Q330" s="40">
        <v>56</v>
      </c>
      <c r="R330" s="40">
        <v>56</v>
      </c>
      <c r="S330" s="40">
        <v>220</v>
      </c>
      <c r="T330" s="19">
        <f>VLOOKUP($B330,G2.PL1!$C$10:$AF$35,17,0)</f>
        <v>314668</v>
      </c>
      <c r="U330" s="18">
        <f t="shared" ref="U330:U393" si="5">S330*T330</f>
        <v>69226960</v>
      </c>
      <c r="V330" s="19" t="str">
        <f>VLOOKUP($B330,G2.PL1!$C$10:$AF$35,30,0)</f>
        <v>Công ty Cổ phần Dược liệu Trung ương 2</v>
      </c>
      <c r="W330" s="17" t="s">
        <v>210</v>
      </c>
      <c r="X330" s="34" t="s">
        <v>207</v>
      </c>
      <c r="Y330" s="32" t="s">
        <v>211</v>
      </c>
      <c r="Z330" s="16"/>
      <c r="AA330" s="21" t="e">
        <f>VLOOKUP(W330,#REF!,2,0)</f>
        <v>#REF!</v>
      </c>
      <c r="AB330" s="16"/>
    </row>
    <row r="331" spans="1:28" ht="48">
      <c r="A331" s="38">
        <v>11</v>
      </c>
      <c r="B331" s="32" t="s">
        <v>63</v>
      </c>
      <c r="C331" s="17" t="str">
        <f>VLOOKUP(B331,G2.PL1!$C$10:$D$34,2,0)</f>
        <v>Docetaxel "Ebewe"</v>
      </c>
      <c r="D331" s="17" t="str">
        <f>VLOOKUP($B331,G2.PL1!$C$10:$E$34,3,0)</f>
        <v>Docetaxel</v>
      </c>
      <c r="E331" s="17" t="str">
        <f>VLOOKUP($B331,G2.PL1!$C$10:$F$34,4,0)</f>
        <v>10mg/ml</v>
      </c>
      <c r="F331" s="17" t="str">
        <f>VLOOKUP($B331,G2.PL1!$C$10:$AF$35,5,0)</f>
        <v>Tiêm truyền tĩnh mạch</v>
      </c>
      <c r="G331" s="17" t="str">
        <f>VLOOKUP($B331,G2.PL1!$C$10:$AF$35,6,0)</f>
        <v>Dung dịch đậm đặc để pha dung dịch tiêm truyền</v>
      </c>
      <c r="H331" s="17" t="str">
        <f>VLOOKUP($B331,G2.PL1!$C$10:$AF$35,7,0)</f>
        <v>Hộp 1 lọ 8 ml</v>
      </c>
      <c r="I331" s="32" t="s">
        <v>3</v>
      </c>
      <c r="J331" s="17" t="str">
        <f>VLOOKUP($B331,G2.PL1!$C$10:$AF$35,9,0)</f>
        <v>24 tháng</v>
      </c>
      <c r="K331" s="17" t="str">
        <f>VLOOKUP($B331,G2.PL1!$C$10:$AF$35,10,0)</f>
        <v>VN-17425-13</v>
      </c>
      <c r="L331" s="17" t="str">
        <f>VLOOKUP($B331,G2.PL1!$C$10:$AF$35,11,0)</f>
        <v>Fareva Unterach GmbH (tên cũ: Ebewe Pharma Ges.m.b.H.Nfg.KG)</v>
      </c>
      <c r="M331" s="17" t="str">
        <f>VLOOKUP($B331,G2.PL1!$C$10:$AF$35,12,0)</f>
        <v>Áo</v>
      </c>
      <c r="N331" s="17" t="str">
        <f>VLOOKUP($B331,G2.PL1!$C$10:$AF$35,13,0)</f>
        <v>Lọ</v>
      </c>
      <c r="O331" s="40">
        <v>24</v>
      </c>
      <c r="P331" s="40">
        <v>24</v>
      </c>
      <c r="Q331" s="40">
        <v>26</v>
      </c>
      <c r="R331" s="40">
        <v>26</v>
      </c>
      <c r="S331" s="40">
        <v>100</v>
      </c>
      <c r="T331" s="19">
        <f>VLOOKUP($B331,G2.PL1!$C$10:$AF$35,17,0)</f>
        <v>668439</v>
      </c>
      <c r="U331" s="18">
        <f t="shared" si="5"/>
        <v>66843900</v>
      </c>
      <c r="V331" s="19" t="str">
        <f>VLOOKUP($B331,G2.PL1!$C$10:$AF$35,30,0)</f>
        <v>Công ty Cổ phần Dược liệu Trung ương 2</v>
      </c>
      <c r="W331" s="17" t="s">
        <v>210</v>
      </c>
      <c r="X331" s="34" t="s">
        <v>207</v>
      </c>
      <c r="Y331" s="32" t="s">
        <v>211</v>
      </c>
      <c r="Z331" s="16"/>
      <c r="AA331" s="21" t="e">
        <f>VLOOKUP(W331,#REF!,2,0)</f>
        <v>#REF!</v>
      </c>
      <c r="AB331" s="16"/>
    </row>
    <row r="332" spans="1:28" ht="36">
      <c r="A332" s="38">
        <v>15</v>
      </c>
      <c r="B332" s="38" t="s">
        <v>39</v>
      </c>
      <c r="C332" s="17" t="str">
        <f>VLOOKUP(B332,G2.PL1!$C$10:$D$34,2,0)</f>
        <v>OCID</v>
      </c>
      <c r="D332" s="17" t="str">
        <f>VLOOKUP($B332,G2.PL1!$C$10:$E$34,3,0)</f>
        <v>Omeprazole (dạng hạt bao tan trong ruột)</v>
      </c>
      <c r="E332" s="17" t="str">
        <f>VLOOKUP($B332,G2.PL1!$C$10:$F$34,4,0)</f>
        <v>20mg</v>
      </c>
      <c r="F332" s="17" t="str">
        <f>VLOOKUP($B332,G2.PL1!$C$10:$AF$35,5,0)</f>
        <v>Uống</v>
      </c>
      <c r="G332" s="17" t="str">
        <f>VLOOKUP($B332,G2.PL1!$C$10:$AF$35,6,0)</f>
        <v>Viên nang cứng</v>
      </c>
      <c r="H332" s="17" t="str">
        <f>VLOOKUP($B332,G2.PL1!$C$10:$AF$35,7,0)</f>
        <v>Hộp 10 vỉ x 10 viên</v>
      </c>
      <c r="I332" s="38" t="s">
        <v>13</v>
      </c>
      <c r="J332" s="17" t="str">
        <f>VLOOKUP($B332,G2.PL1!$C$10:$AF$35,9,0)</f>
        <v>36 tháng</v>
      </c>
      <c r="K332" s="17" t="str">
        <f>VLOOKUP($B332,G2.PL1!$C$10:$AF$35,10,0)</f>
        <v>VN-10166-10</v>
      </c>
      <c r="L332" s="17" t="str">
        <f>VLOOKUP($B332,G2.PL1!$C$10:$AF$35,11,0)</f>
        <v>Cadila Healthcare Ltd.</v>
      </c>
      <c r="M332" s="17" t="str">
        <f>VLOOKUP($B332,G2.PL1!$C$10:$AF$35,12,0)</f>
        <v>Ấn Độ</v>
      </c>
      <c r="N332" s="17" t="str">
        <f>VLOOKUP($B332,G2.PL1!$C$10:$AF$35,13,0)</f>
        <v>Viên</v>
      </c>
      <c r="O332" s="39">
        <v>370</v>
      </c>
      <c r="P332" s="39">
        <v>370</v>
      </c>
      <c r="Q332" s="39">
        <v>380</v>
      </c>
      <c r="R332" s="39">
        <v>380</v>
      </c>
      <c r="S332" s="40">
        <v>1500</v>
      </c>
      <c r="T332" s="19">
        <f>VLOOKUP($B332,G2.PL1!$C$10:$AF$35,17,0)</f>
        <v>215</v>
      </c>
      <c r="U332" s="18">
        <f t="shared" si="5"/>
        <v>322500</v>
      </c>
      <c r="V332" s="19" t="str">
        <f>VLOOKUP($B332,G2.PL1!$C$10:$AF$35,30,0)</f>
        <v>Công ty Cổ phần Dược phẩm Thiết bị Y tế Hà Nội</v>
      </c>
      <c r="W332" s="17" t="s">
        <v>210</v>
      </c>
      <c r="X332" s="56" t="s">
        <v>207</v>
      </c>
      <c r="Y332" s="41" t="s">
        <v>211</v>
      </c>
      <c r="Z332" s="16"/>
      <c r="AA332" s="21" t="e">
        <f>VLOOKUP(W332,#REF!,2,0)</f>
        <v>#REF!</v>
      </c>
      <c r="AB332" s="16"/>
    </row>
    <row r="333" spans="1:28" ht="48">
      <c r="A333" s="38">
        <v>8</v>
      </c>
      <c r="B333" s="38" t="s">
        <v>75</v>
      </c>
      <c r="C333" s="17" t="str">
        <f>VLOOKUP(B333,G2.PL1!$C$10:$D$34,2,0)</f>
        <v>Zanimex 1,5g</v>
      </c>
      <c r="D333" s="17" t="str">
        <f>VLOOKUP($B333,G2.PL1!$C$10:$E$34,3,0)</f>
        <v>Cefuroxim (dưới dạng Cefuroxim natri)</v>
      </c>
      <c r="E333" s="17" t="str">
        <f>VLOOKUP($B333,G2.PL1!$C$10:$F$34,4,0)</f>
        <v>1,5g</v>
      </c>
      <c r="F333" s="17" t="str">
        <f>VLOOKUP($B333,G2.PL1!$C$10:$AF$35,5,0)</f>
        <v>Tiêm</v>
      </c>
      <c r="G333" s="17" t="str">
        <f>VLOOKUP($B333,G2.PL1!$C$10:$AF$35,6,0)</f>
        <v>Thuốc bột pha tiêm</v>
      </c>
      <c r="H333" s="17" t="str">
        <f>VLOOKUP($B333,G2.PL1!$C$10:$AF$35,7,0)</f>
        <v>Hộp 10 lọ</v>
      </c>
      <c r="I333" s="38" t="s">
        <v>13</v>
      </c>
      <c r="J333" s="17" t="str">
        <f>VLOOKUP($B333,G2.PL1!$C$10:$AF$35,9,0)</f>
        <v>24 tháng</v>
      </c>
      <c r="K333" s="17" t="str">
        <f>VLOOKUP($B333,G2.PL1!$C$10:$AF$35,10,0)</f>
        <v>VD-34181-20</v>
      </c>
      <c r="L333" s="17" t="str">
        <f>VLOOKUP($B333,G2.PL1!$C$10:$AF$35,11,0)</f>
        <v>Chi nhánh 3 - Công ty cổ phần dược phẩm Imexpharm tại Bình Dương</v>
      </c>
      <c r="M333" s="17" t="str">
        <f>VLOOKUP($B333,G2.PL1!$C$10:$AF$35,12,0)</f>
        <v>Việt Nam</v>
      </c>
      <c r="N333" s="17" t="str">
        <f>VLOOKUP($B333,G2.PL1!$C$10:$AF$35,13,0)</f>
        <v>Lọ</v>
      </c>
      <c r="O333" s="39">
        <v>200</v>
      </c>
      <c r="P333" s="39">
        <v>200</v>
      </c>
      <c r="Q333" s="39">
        <v>200</v>
      </c>
      <c r="R333" s="39">
        <v>200</v>
      </c>
      <c r="S333" s="40">
        <v>800</v>
      </c>
      <c r="T333" s="19">
        <f>VLOOKUP($B333,G2.PL1!$C$10:$AF$35,17,0)</f>
        <v>21000</v>
      </c>
      <c r="U333" s="18">
        <f t="shared" si="5"/>
        <v>16800000</v>
      </c>
      <c r="V333" s="19" t="str">
        <f>VLOOKUP($B333,G2.PL1!$C$10:$AF$35,30,0)</f>
        <v xml:space="preserve">Công ty CP Dược phẩm Imexpharm </v>
      </c>
      <c r="W333" s="17" t="s">
        <v>695</v>
      </c>
      <c r="X333" s="56" t="s">
        <v>207</v>
      </c>
      <c r="Y333" s="41" t="s">
        <v>696</v>
      </c>
      <c r="Z333" s="16"/>
      <c r="AA333" s="21" t="e">
        <f>VLOOKUP(W333,#REF!,2,0)</f>
        <v>#REF!</v>
      </c>
      <c r="AB333" s="16"/>
    </row>
    <row r="334" spans="1:28" ht="36">
      <c r="A334" s="17">
        <v>1</v>
      </c>
      <c r="B334" s="17" t="s">
        <v>6</v>
      </c>
      <c r="C334" s="17" t="str">
        <f>VLOOKUP(B334,G2.PL1!$C$10:$D$34,2,0)</f>
        <v>Cefoxitine Gerda 1G</v>
      </c>
      <c r="D334" s="17" t="str">
        <f>VLOOKUP($B334,G2.PL1!$C$10:$E$34,3,0)</f>
        <v>Cefoxitin  (dưới dạng Cefoxitin natri)</v>
      </c>
      <c r="E334" s="17" t="str">
        <f>VLOOKUP($B334,G2.PL1!$C$10:$F$34,4,0)</f>
        <v>1g</v>
      </c>
      <c r="F334" s="17" t="str">
        <f>VLOOKUP($B334,G2.PL1!$C$10:$AF$35,5,0)</f>
        <v>Tiêm</v>
      </c>
      <c r="G334" s="17" t="str">
        <f>VLOOKUP($B334,G2.PL1!$C$10:$AF$35,6,0)</f>
        <v>Bột pha dung dịch tiêm</v>
      </c>
      <c r="H334" s="17" t="str">
        <f>VLOOKUP($B334,G2.PL1!$C$10:$AF$35,7,0)</f>
        <v>Hộp 10 lọ</v>
      </c>
      <c r="I334" s="17" t="s">
        <v>3</v>
      </c>
      <c r="J334" s="17" t="str">
        <f>VLOOKUP($B334,G2.PL1!$C$10:$AF$35,9,0)</f>
        <v>24 tháng</v>
      </c>
      <c r="K334" s="17" t="str">
        <f>VLOOKUP($B334,G2.PL1!$C$10:$AF$35,10,0)</f>
        <v>VN-20445-17</v>
      </c>
      <c r="L334" s="17" t="str">
        <f>VLOOKUP($B334,G2.PL1!$C$10:$AF$35,11,0)</f>
        <v>LDP Laboratorios
 Torlan SA</v>
      </c>
      <c r="M334" s="17" t="str">
        <f>VLOOKUP($B334,G2.PL1!$C$10:$AF$35,12,0)</f>
        <v>Tây Ban Nha</v>
      </c>
      <c r="N334" s="17" t="str">
        <f>VLOOKUP($B334,G2.PL1!$C$10:$AF$35,13,0)</f>
        <v>Lọ</v>
      </c>
      <c r="O334" s="18">
        <v>160</v>
      </c>
      <c r="P334" s="18">
        <v>160</v>
      </c>
      <c r="Q334" s="18">
        <v>160</v>
      </c>
      <c r="R334" s="18">
        <v>160</v>
      </c>
      <c r="S334" s="18">
        <v>640</v>
      </c>
      <c r="T334" s="19">
        <f>VLOOKUP($B334,G2.PL1!$C$10:$AF$35,17,0)</f>
        <v>123000</v>
      </c>
      <c r="U334" s="18">
        <f t="shared" si="5"/>
        <v>78720000</v>
      </c>
      <c r="V334" s="19" t="str">
        <f>VLOOKUP($B334,G2.PL1!$C$10:$AF$35,30,0)</f>
        <v>Công ty Trách nhiệm hữu hạn Dược Phẩm Tự Đức</v>
      </c>
      <c r="W334" s="17" t="s">
        <v>212</v>
      </c>
      <c r="X334" s="20" t="s">
        <v>207</v>
      </c>
      <c r="Y334" s="53">
        <v>56004</v>
      </c>
      <c r="Z334" s="16"/>
      <c r="AA334" s="21" t="e">
        <f>VLOOKUP(W334,#REF!,2,0)</f>
        <v>#REF!</v>
      </c>
      <c r="AB334" s="16"/>
    </row>
    <row r="335" spans="1:28" ht="60">
      <c r="A335" s="38">
        <v>12</v>
      </c>
      <c r="B335" s="38" t="s">
        <v>54</v>
      </c>
      <c r="C335" s="17" t="str">
        <f>VLOOKUP(B335,G2.PL1!$C$10:$D$34,2,0)</f>
        <v>Raciper 20mg</v>
      </c>
      <c r="D335" s="17" t="str">
        <f>VLOOKUP($B335,G2.PL1!$C$10:$E$34,3,0)</f>
        <v xml:space="preserve">Esomeprazole (dưới dạng Esomeprazole magnesium vô định hình) </v>
      </c>
      <c r="E335" s="17" t="str">
        <f>VLOOKUP($B335,G2.PL1!$C$10:$F$34,4,0)</f>
        <v>20mg</v>
      </c>
      <c r="F335" s="17" t="str">
        <f>VLOOKUP($B335,G2.PL1!$C$10:$AF$35,5,0)</f>
        <v>Uống</v>
      </c>
      <c r="G335" s="17" t="str">
        <f>VLOOKUP($B335,G2.PL1!$C$10:$AF$35,6,0)</f>
        <v>Viên nén bao phim kháng acid dạ dày</v>
      </c>
      <c r="H335" s="17" t="str">
        <f>VLOOKUP($B335,G2.PL1!$C$10:$AF$35,7,0)</f>
        <v>Hộp 2 vỉ x 7 viên; Hộp 4 vỉ x 7 viên</v>
      </c>
      <c r="I335" s="38" t="s">
        <v>13</v>
      </c>
      <c r="J335" s="17" t="str">
        <f>VLOOKUP($B335,G2.PL1!$C$10:$AF$35,9,0)</f>
        <v>24 tháng</v>
      </c>
      <c r="K335" s="17" t="str">
        <f>VLOOKUP($B335,G2.PL1!$C$10:$AF$35,10,0)</f>
        <v>VN-16032-12</v>
      </c>
      <c r="L335" s="17" t="str">
        <f>VLOOKUP($B335,G2.PL1!$C$10:$AF$35,11,0)</f>
        <v>Sun Pharmaceutical Industries Limited</v>
      </c>
      <c r="M335" s="17" t="str">
        <f>VLOOKUP($B335,G2.PL1!$C$10:$AF$35,12,0)</f>
        <v>Ấn Độ</v>
      </c>
      <c r="N335" s="17" t="str">
        <f>VLOOKUP($B335,G2.PL1!$C$10:$AF$35,13,0)</f>
        <v>Viên</v>
      </c>
      <c r="O335" s="39">
        <v>500</v>
      </c>
      <c r="P335" s="39">
        <v>500</v>
      </c>
      <c r="Q335" s="39">
        <v>500</v>
      </c>
      <c r="R335" s="39">
        <v>500</v>
      </c>
      <c r="S335" s="40">
        <v>2000</v>
      </c>
      <c r="T335" s="19">
        <f>VLOOKUP($B335,G2.PL1!$C$10:$AF$35,17,0)</f>
        <v>950</v>
      </c>
      <c r="U335" s="18">
        <f t="shared" si="5"/>
        <v>1900000</v>
      </c>
      <c r="V335" s="19" t="str">
        <f>VLOOKUP($B335,G2.PL1!$C$10:$AF$35,30,0)</f>
        <v>Công ty Cổ phần Dược phẩm Thiết bị Y tế Hà Nội</v>
      </c>
      <c r="W335" s="17" t="s">
        <v>768</v>
      </c>
      <c r="X335" s="56" t="s">
        <v>207</v>
      </c>
      <c r="Y335" s="41" t="s">
        <v>769</v>
      </c>
      <c r="Z335" s="16"/>
      <c r="AA335" s="21" t="e">
        <f>VLOOKUP(W335,#REF!,2,0)</f>
        <v>#REF!</v>
      </c>
      <c r="AB335" s="16"/>
    </row>
    <row r="336" spans="1:28" ht="36">
      <c r="A336" s="38">
        <v>14</v>
      </c>
      <c r="B336" s="38" t="s">
        <v>40</v>
      </c>
      <c r="C336" s="17" t="str">
        <f>VLOOKUP(B336,G2.PL1!$C$10:$D$34,2,0)</f>
        <v>OCID</v>
      </c>
      <c r="D336" s="17" t="str">
        <f>VLOOKUP($B336,G2.PL1!$C$10:$E$34,3,0)</f>
        <v>Omeprazole (dạng hạt bao tan trong ruột)</v>
      </c>
      <c r="E336" s="17" t="str">
        <f>VLOOKUP($B336,G2.PL1!$C$10:$F$34,4,0)</f>
        <v>20mg</v>
      </c>
      <c r="F336" s="17" t="str">
        <f>VLOOKUP($B336,G2.PL1!$C$10:$AF$35,5,0)</f>
        <v>Uống</v>
      </c>
      <c r="G336" s="17" t="str">
        <f>VLOOKUP($B336,G2.PL1!$C$10:$AF$35,6,0)</f>
        <v>Viên nang cứng</v>
      </c>
      <c r="H336" s="17" t="str">
        <f>VLOOKUP($B336,G2.PL1!$C$10:$AF$35,7,0)</f>
        <v>Hộp 10 vỉ x 10 viên</v>
      </c>
      <c r="I336" s="38" t="s">
        <v>13</v>
      </c>
      <c r="J336" s="17" t="str">
        <f>VLOOKUP($B336,G2.PL1!$C$10:$AF$35,9,0)</f>
        <v>36 tháng</v>
      </c>
      <c r="K336" s="17" t="str">
        <f>VLOOKUP($B336,G2.PL1!$C$10:$AF$35,10,0)</f>
        <v>VN-10166-10</v>
      </c>
      <c r="L336" s="17" t="str">
        <f>VLOOKUP($B336,G2.PL1!$C$10:$AF$35,11,0)</f>
        <v>Cadila Healthcare Ltd.</v>
      </c>
      <c r="M336" s="17" t="str">
        <f>VLOOKUP($B336,G2.PL1!$C$10:$AF$35,12,0)</f>
        <v>Ấn Độ</v>
      </c>
      <c r="N336" s="17" t="str">
        <f>VLOOKUP($B336,G2.PL1!$C$10:$AF$35,13,0)</f>
        <v>Viên</v>
      </c>
      <c r="O336" s="39">
        <v>65000</v>
      </c>
      <c r="P336" s="39">
        <v>65000</v>
      </c>
      <c r="Q336" s="39">
        <v>65000</v>
      </c>
      <c r="R336" s="39">
        <v>65000</v>
      </c>
      <c r="S336" s="40">
        <v>260000</v>
      </c>
      <c r="T336" s="19">
        <f>VLOOKUP($B336,G2.PL1!$C$10:$AF$35,17,0)</f>
        <v>215</v>
      </c>
      <c r="U336" s="18">
        <f t="shared" si="5"/>
        <v>55900000</v>
      </c>
      <c r="V336" s="19" t="str">
        <f>VLOOKUP($B336,G2.PL1!$C$10:$AF$35,30,0)</f>
        <v>Công ty Cổ phần Dược phẩm Thiết bị Y tế Hà Nội</v>
      </c>
      <c r="W336" s="17" t="s">
        <v>798</v>
      </c>
      <c r="X336" s="56" t="s">
        <v>207</v>
      </c>
      <c r="Y336" s="41" t="s">
        <v>799</v>
      </c>
      <c r="Z336" s="16"/>
      <c r="AA336" s="21" t="e">
        <f>VLOOKUP(W336,#REF!,2,0)</f>
        <v>#REF!</v>
      </c>
      <c r="AB336" s="16"/>
    </row>
    <row r="337" spans="1:28" ht="60">
      <c r="A337" s="38">
        <v>9</v>
      </c>
      <c r="B337" s="38" t="s">
        <v>70</v>
      </c>
      <c r="C337" s="17" t="str">
        <f>VLOOKUP(B337,G2.PL1!$C$10:$D$34,2,0)</f>
        <v xml:space="preserve">Cifga </v>
      </c>
      <c r="D337" s="17" t="str">
        <f>VLOOKUP($B337,G2.PL1!$C$10:$E$34,3,0)</f>
        <v>Ciprofloxacin (dưới dạng Ciprofloxacin hydroclorid)</v>
      </c>
      <c r="E337" s="17" t="str">
        <f>VLOOKUP($B337,G2.PL1!$C$10:$F$34,4,0)</f>
        <v>500mg</v>
      </c>
      <c r="F337" s="17" t="str">
        <f>VLOOKUP($B337,G2.PL1!$C$10:$AF$35,5,0)</f>
        <v>Uống</v>
      </c>
      <c r="G337" s="17" t="str">
        <f>VLOOKUP($B337,G2.PL1!$C$10:$AF$35,6,0)</f>
        <v>viên nén bao phim</v>
      </c>
      <c r="H337" s="17" t="str">
        <f>VLOOKUP($B337,G2.PL1!$C$10:$AF$35,7,0)</f>
        <v>hộp 2 vỉ x 10 viên</v>
      </c>
      <c r="I337" s="38" t="s">
        <v>13</v>
      </c>
      <c r="J337" s="17" t="str">
        <f>VLOOKUP($B337,G2.PL1!$C$10:$AF$35,9,0)</f>
        <v xml:space="preserve">36 tháng </v>
      </c>
      <c r="K337" s="17" t="str">
        <f>VLOOKUP($B337,G2.PL1!$C$10:$AF$35,10,0)</f>
        <v>VD-20549-14</v>
      </c>
      <c r="L337" s="17" t="str">
        <f>VLOOKUP($B337,G2.PL1!$C$10:$AF$35,11,0)</f>
        <v>Công ty Cổ phần Dược Hậu Giang - Chi nhánh nhà máy Dược phẩm DHG tại Hậu Giang</v>
      </c>
      <c r="M337" s="17" t="str">
        <f>VLOOKUP($B337,G2.PL1!$C$10:$AF$35,12,0)</f>
        <v>Việt Nam</v>
      </c>
      <c r="N337" s="17" t="str">
        <f>VLOOKUP($B337,G2.PL1!$C$10:$AF$35,13,0)</f>
        <v>Viên</v>
      </c>
      <c r="O337" s="39">
        <v>1000</v>
      </c>
      <c r="P337" s="39">
        <v>1000</v>
      </c>
      <c r="Q337" s="39">
        <v>1000</v>
      </c>
      <c r="R337" s="39">
        <v>1000</v>
      </c>
      <c r="S337" s="40">
        <v>4000</v>
      </c>
      <c r="T337" s="19">
        <f>VLOOKUP($B337,G2.PL1!$C$10:$AF$35,17,0)</f>
        <v>889</v>
      </c>
      <c r="U337" s="18">
        <f t="shared" si="5"/>
        <v>3556000</v>
      </c>
      <c r="V337" s="19" t="str">
        <f>VLOOKUP($B337,G2.PL1!$C$10:$AF$35,30,0)</f>
        <v>Công ty Cổ phần Dược Hậu Giang</v>
      </c>
      <c r="W337" s="17" t="s">
        <v>623</v>
      </c>
      <c r="X337" s="56" t="s">
        <v>207</v>
      </c>
      <c r="Y337" s="41" t="s">
        <v>624</v>
      </c>
      <c r="Z337" s="16"/>
      <c r="AA337" s="21" t="e">
        <f>VLOOKUP(W337,#REF!,2,0)</f>
        <v>#REF!</v>
      </c>
      <c r="AB337" s="16"/>
    </row>
    <row r="338" spans="1:28" ht="36">
      <c r="A338" s="38">
        <v>14</v>
      </c>
      <c r="B338" s="38" t="s">
        <v>40</v>
      </c>
      <c r="C338" s="17" t="str">
        <f>VLOOKUP(B338,G2.PL1!$C$10:$D$34,2,0)</f>
        <v>OCID</v>
      </c>
      <c r="D338" s="17" t="str">
        <f>VLOOKUP($B338,G2.PL1!$C$10:$E$34,3,0)</f>
        <v>Omeprazole (dạng hạt bao tan trong ruột)</v>
      </c>
      <c r="E338" s="17" t="str">
        <f>VLOOKUP($B338,G2.PL1!$C$10:$F$34,4,0)</f>
        <v>20mg</v>
      </c>
      <c r="F338" s="17" t="str">
        <f>VLOOKUP($B338,G2.PL1!$C$10:$AF$35,5,0)</f>
        <v>Uống</v>
      </c>
      <c r="G338" s="17" t="str">
        <f>VLOOKUP($B338,G2.PL1!$C$10:$AF$35,6,0)</f>
        <v>Viên nang cứng</v>
      </c>
      <c r="H338" s="17" t="str">
        <f>VLOOKUP($B338,G2.PL1!$C$10:$AF$35,7,0)</f>
        <v>Hộp 10 vỉ x 10 viên</v>
      </c>
      <c r="I338" s="38" t="s">
        <v>13</v>
      </c>
      <c r="J338" s="17" t="str">
        <f>VLOOKUP($B338,G2.PL1!$C$10:$AF$35,9,0)</f>
        <v>36 tháng</v>
      </c>
      <c r="K338" s="17" t="str">
        <f>VLOOKUP($B338,G2.PL1!$C$10:$AF$35,10,0)</f>
        <v>VN-10166-10</v>
      </c>
      <c r="L338" s="17" t="str">
        <f>VLOOKUP($B338,G2.PL1!$C$10:$AF$35,11,0)</f>
        <v>Cadila Healthcare Ltd.</v>
      </c>
      <c r="M338" s="17" t="str">
        <f>VLOOKUP($B338,G2.PL1!$C$10:$AF$35,12,0)</f>
        <v>Ấn Độ</v>
      </c>
      <c r="N338" s="17" t="str">
        <f>VLOOKUP($B338,G2.PL1!$C$10:$AF$35,13,0)</f>
        <v>Viên</v>
      </c>
      <c r="O338" s="39">
        <v>5000</v>
      </c>
      <c r="P338" s="39">
        <v>5000</v>
      </c>
      <c r="Q338" s="39">
        <v>5000</v>
      </c>
      <c r="R338" s="39">
        <v>5000</v>
      </c>
      <c r="S338" s="40">
        <v>20000</v>
      </c>
      <c r="T338" s="19">
        <f>VLOOKUP($B338,G2.PL1!$C$10:$AF$35,17,0)</f>
        <v>215</v>
      </c>
      <c r="U338" s="18">
        <f t="shared" si="5"/>
        <v>4300000</v>
      </c>
      <c r="V338" s="19" t="str">
        <f>VLOOKUP($B338,G2.PL1!$C$10:$AF$35,30,0)</f>
        <v>Công ty Cổ phần Dược phẩm Thiết bị Y tế Hà Nội</v>
      </c>
      <c r="W338" s="17" t="s">
        <v>623</v>
      </c>
      <c r="X338" s="56" t="s">
        <v>207</v>
      </c>
      <c r="Y338" s="41" t="s">
        <v>624</v>
      </c>
      <c r="Z338" s="16"/>
      <c r="AA338" s="21" t="e">
        <f>VLOOKUP(W338,#REF!,2,0)</f>
        <v>#REF!</v>
      </c>
      <c r="AB338" s="16"/>
    </row>
    <row r="339" spans="1:28" ht="36">
      <c r="A339" s="17">
        <v>1</v>
      </c>
      <c r="B339" s="17" t="s">
        <v>6</v>
      </c>
      <c r="C339" s="17" t="str">
        <f>VLOOKUP(B339,G2.PL1!$C$10:$D$34,2,0)</f>
        <v>Cefoxitine Gerda 1G</v>
      </c>
      <c r="D339" s="17" t="str">
        <f>VLOOKUP($B339,G2.PL1!$C$10:$E$34,3,0)</f>
        <v>Cefoxitin  (dưới dạng Cefoxitin natri)</v>
      </c>
      <c r="E339" s="17" t="str">
        <f>VLOOKUP($B339,G2.PL1!$C$10:$F$34,4,0)</f>
        <v>1g</v>
      </c>
      <c r="F339" s="17" t="str">
        <f>VLOOKUP($B339,G2.PL1!$C$10:$AF$35,5,0)</f>
        <v>Tiêm</v>
      </c>
      <c r="G339" s="17" t="str">
        <f>VLOOKUP($B339,G2.PL1!$C$10:$AF$35,6,0)</f>
        <v>Bột pha dung dịch tiêm</v>
      </c>
      <c r="H339" s="17" t="str">
        <f>VLOOKUP($B339,G2.PL1!$C$10:$AF$35,7,0)</f>
        <v>Hộp 10 lọ</v>
      </c>
      <c r="I339" s="17" t="s">
        <v>3</v>
      </c>
      <c r="J339" s="17" t="str">
        <f>VLOOKUP($B339,G2.PL1!$C$10:$AF$35,9,0)</f>
        <v>24 tháng</v>
      </c>
      <c r="K339" s="17" t="str">
        <f>VLOOKUP($B339,G2.PL1!$C$10:$AF$35,10,0)</f>
        <v>VN-20445-17</v>
      </c>
      <c r="L339" s="17" t="str">
        <f>VLOOKUP($B339,G2.PL1!$C$10:$AF$35,11,0)</f>
        <v>LDP Laboratorios
 Torlan SA</v>
      </c>
      <c r="M339" s="17" t="str">
        <f>VLOOKUP($B339,G2.PL1!$C$10:$AF$35,12,0)</f>
        <v>Tây Ban Nha</v>
      </c>
      <c r="N339" s="17" t="str">
        <f>VLOOKUP($B339,G2.PL1!$C$10:$AF$35,13,0)</f>
        <v>Lọ</v>
      </c>
      <c r="O339" s="18">
        <v>200</v>
      </c>
      <c r="P339" s="18">
        <v>200</v>
      </c>
      <c r="Q339" s="18">
        <v>200</v>
      </c>
      <c r="R339" s="18">
        <v>200</v>
      </c>
      <c r="S339" s="18">
        <v>800</v>
      </c>
      <c r="T339" s="19">
        <f>VLOOKUP($B339,G2.PL1!$C$10:$AF$35,17,0)</f>
        <v>123000</v>
      </c>
      <c r="U339" s="18">
        <f t="shared" si="5"/>
        <v>98400000</v>
      </c>
      <c r="V339" s="19" t="str">
        <f>VLOOKUP($B339,G2.PL1!$C$10:$AF$35,30,0)</f>
        <v>Công ty Trách nhiệm hữu hạn Dược Phẩm Tự Đức</v>
      </c>
      <c r="W339" s="17" t="s">
        <v>209</v>
      </c>
      <c r="X339" s="20" t="s">
        <v>207</v>
      </c>
      <c r="Y339" s="53">
        <v>56175</v>
      </c>
      <c r="Z339" s="16"/>
      <c r="AA339" s="21" t="e">
        <f>VLOOKUP(W339,#REF!,2,0)</f>
        <v>#REF!</v>
      </c>
      <c r="AB339" s="16"/>
    </row>
    <row r="340" spans="1:28" ht="36">
      <c r="A340" s="17">
        <v>1</v>
      </c>
      <c r="B340" s="17" t="s">
        <v>6</v>
      </c>
      <c r="C340" s="17" t="str">
        <f>VLOOKUP(B340,G2.PL1!$C$10:$D$34,2,0)</f>
        <v>Cefoxitine Gerda 1G</v>
      </c>
      <c r="D340" s="17" t="str">
        <f>VLOOKUP($B340,G2.PL1!$C$10:$E$34,3,0)</f>
        <v>Cefoxitin  (dưới dạng Cefoxitin natri)</v>
      </c>
      <c r="E340" s="17" t="str">
        <f>VLOOKUP($B340,G2.PL1!$C$10:$F$34,4,0)</f>
        <v>1g</v>
      </c>
      <c r="F340" s="17" t="str">
        <f>VLOOKUP($B340,G2.PL1!$C$10:$AF$35,5,0)</f>
        <v>Tiêm</v>
      </c>
      <c r="G340" s="17" t="str">
        <f>VLOOKUP($B340,G2.PL1!$C$10:$AF$35,6,0)</f>
        <v>Bột pha dung dịch tiêm</v>
      </c>
      <c r="H340" s="17" t="str">
        <f>VLOOKUP($B340,G2.PL1!$C$10:$AF$35,7,0)</f>
        <v>Hộp 10 lọ</v>
      </c>
      <c r="I340" s="17" t="s">
        <v>3</v>
      </c>
      <c r="J340" s="17" t="str">
        <f>VLOOKUP($B340,G2.PL1!$C$10:$AF$35,9,0)</f>
        <v>24 tháng</v>
      </c>
      <c r="K340" s="17" t="str">
        <f>VLOOKUP($B340,G2.PL1!$C$10:$AF$35,10,0)</f>
        <v>VN-20445-17</v>
      </c>
      <c r="L340" s="17" t="str">
        <f>VLOOKUP($B340,G2.PL1!$C$10:$AF$35,11,0)</f>
        <v>LDP Laboratorios
 Torlan SA</v>
      </c>
      <c r="M340" s="17" t="str">
        <f>VLOOKUP($B340,G2.PL1!$C$10:$AF$35,12,0)</f>
        <v>Tây Ban Nha</v>
      </c>
      <c r="N340" s="17" t="str">
        <f>VLOOKUP($B340,G2.PL1!$C$10:$AF$35,13,0)</f>
        <v>Lọ</v>
      </c>
      <c r="O340" s="18">
        <v>960</v>
      </c>
      <c r="P340" s="18">
        <v>960</v>
      </c>
      <c r="Q340" s="18">
        <v>960</v>
      </c>
      <c r="R340" s="18">
        <v>960</v>
      </c>
      <c r="S340" s="18">
        <v>3840</v>
      </c>
      <c r="T340" s="19">
        <f>VLOOKUP($B340,G2.PL1!$C$10:$AF$35,17,0)</f>
        <v>123000</v>
      </c>
      <c r="U340" s="18">
        <f t="shared" si="5"/>
        <v>472320000</v>
      </c>
      <c r="V340" s="19" t="str">
        <f>VLOOKUP($B340,G2.PL1!$C$10:$AF$35,30,0)</f>
        <v>Công ty Trách nhiệm hữu hạn Dược Phẩm Tự Đức</v>
      </c>
      <c r="W340" s="17" t="s">
        <v>206</v>
      </c>
      <c r="X340" s="20" t="s">
        <v>207</v>
      </c>
      <c r="Y340" s="17" t="s">
        <v>208</v>
      </c>
      <c r="Z340" s="16"/>
      <c r="AA340" s="21" t="e">
        <f>VLOOKUP(W340,#REF!,2,0)</f>
        <v>#REF!</v>
      </c>
      <c r="AB340" s="16"/>
    </row>
    <row r="341" spans="1:28" ht="60">
      <c r="A341" s="38">
        <v>9</v>
      </c>
      <c r="B341" s="38" t="s">
        <v>70</v>
      </c>
      <c r="C341" s="17" t="str">
        <f>VLOOKUP(B341,G2.PL1!$C$10:$D$34,2,0)</f>
        <v xml:space="preserve">Cifga </v>
      </c>
      <c r="D341" s="17" t="str">
        <f>VLOOKUP($B341,G2.PL1!$C$10:$E$34,3,0)</f>
        <v>Ciprofloxacin (dưới dạng Ciprofloxacin hydroclorid)</v>
      </c>
      <c r="E341" s="17" t="str">
        <f>VLOOKUP($B341,G2.PL1!$C$10:$F$34,4,0)</f>
        <v>500mg</v>
      </c>
      <c r="F341" s="17" t="str">
        <f>VLOOKUP($B341,G2.PL1!$C$10:$AF$35,5,0)</f>
        <v>Uống</v>
      </c>
      <c r="G341" s="17" t="str">
        <f>VLOOKUP($B341,G2.PL1!$C$10:$AF$35,6,0)</f>
        <v>viên nén bao phim</v>
      </c>
      <c r="H341" s="17" t="str">
        <f>VLOOKUP($B341,G2.PL1!$C$10:$AF$35,7,0)</f>
        <v>hộp 2 vỉ x 10 viên</v>
      </c>
      <c r="I341" s="38" t="s">
        <v>13</v>
      </c>
      <c r="J341" s="17" t="str">
        <f>VLOOKUP($B341,G2.PL1!$C$10:$AF$35,9,0)</f>
        <v xml:space="preserve">36 tháng </v>
      </c>
      <c r="K341" s="17" t="str">
        <f>VLOOKUP($B341,G2.PL1!$C$10:$AF$35,10,0)</f>
        <v>VD-20549-14</v>
      </c>
      <c r="L341" s="17" t="str">
        <f>VLOOKUP($B341,G2.PL1!$C$10:$AF$35,11,0)</f>
        <v>Công ty Cổ phần Dược Hậu Giang - Chi nhánh nhà máy Dược phẩm DHG tại Hậu Giang</v>
      </c>
      <c r="M341" s="17" t="str">
        <f>VLOOKUP($B341,G2.PL1!$C$10:$AF$35,12,0)</f>
        <v>Việt Nam</v>
      </c>
      <c r="N341" s="17" t="str">
        <f>VLOOKUP($B341,G2.PL1!$C$10:$AF$35,13,0)</f>
        <v>Viên</v>
      </c>
      <c r="O341" s="39">
        <v>2500</v>
      </c>
      <c r="P341" s="39">
        <v>2500</v>
      </c>
      <c r="Q341" s="39">
        <v>2500</v>
      </c>
      <c r="R341" s="39">
        <v>2500</v>
      </c>
      <c r="S341" s="40">
        <v>10000</v>
      </c>
      <c r="T341" s="19">
        <f>VLOOKUP($B341,G2.PL1!$C$10:$AF$35,17,0)</f>
        <v>889</v>
      </c>
      <c r="U341" s="18">
        <f t="shared" si="5"/>
        <v>8890000</v>
      </c>
      <c r="V341" s="19" t="str">
        <f>VLOOKUP($B341,G2.PL1!$C$10:$AF$35,30,0)</f>
        <v>Công ty Cổ phần Dược Hậu Giang</v>
      </c>
      <c r="W341" s="17" t="s">
        <v>686</v>
      </c>
      <c r="X341" s="56" t="s">
        <v>207</v>
      </c>
      <c r="Y341" s="41" t="s">
        <v>687</v>
      </c>
      <c r="Z341" s="16"/>
      <c r="AA341" s="21" t="e">
        <f>VLOOKUP(W341,#REF!,2,0)</f>
        <v>#REF!</v>
      </c>
      <c r="AB341" s="16"/>
    </row>
    <row r="342" spans="1:28" ht="36">
      <c r="A342" s="38">
        <v>15</v>
      </c>
      <c r="B342" s="38" t="s">
        <v>39</v>
      </c>
      <c r="C342" s="17" t="str">
        <f>VLOOKUP(B342,G2.PL1!$C$10:$D$34,2,0)</f>
        <v>OCID</v>
      </c>
      <c r="D342" s="17" t="str">
        <f>VLOOKUP($B342,G2.PL1!$C$10:$E$34,3,0)</f>
        <v>Omeprazole (dạng hạt bao tan trong ruột)</v>
      </c>
      <c r="E342" s="17" t="str">
        <f>VLOOKUP($B342,G2.PL1!$C$10:$F$34,4,0)</f>
        <v>20mg</v>
      </c>
      <c r="F342" s="17" t="str">
        <f>VLOOKUP($B342,G2.PL1!$C$10:$AF$35,5,0)</f>
        <v>Uống</v>
      </c>
      <c r="G342" s="17" t="str">
        <f>VLOOKUP($B342,G2.PL1!$C$10:$AF$35,6,0)</f>
        <v>Viên nang cứng</v>
      </c>
      <c r="H342" s="17" t="str">
        <f>VLOOKUP($B342,G2.PL1!$C$10:$AF$35,7,0)</f>
        <v>Hộp 10 vỉ x 10 viên</v>
      </c>
      <c r="I342" s="38" t="s">
        <v>13</v>
      </c>
      <c r="J342" s="17" t="str">
        <f>VLOOKUP($B342,G2.PL1!$C$10:$AF$35,9,0)</f>
        <v>36 tháng</v>
      </c>
      <c r="K342" s="17" t="str">
        <f>VLOOKUP($B342,G2.PL1!$C$10:$AF$35,10,0)</f>
        <v>VN-10166-10</v>
      </c>
      <c r="L342" s="17" t="str">
        <f>VLOOKUP($B342,G2.PL1!$C$10:$AF$35,11,0)</f>
        <v>Cadila Healthcare Ltd.</v>
      </c>
      <c r="M342" s="17" t="str">
        <f>VLOOKUP($B342,G2.PL1!$C$10:$AF$35,12,0)</f>
        <v>Ấn Độ</v>
      </c>
      <c r="N342" s="17" t="str">
        <f>VLOOKUP($B342,G2.PL1!$C$10:$AF$35,13,0)</f>
        <v>Viên</v>
      </c>
      <c r="O342" s="39">
        <v>10000</v>
      </c>
      <c r="P342" s="39">
        <v>11000</v>
      </c>
      <c r="Q342" s="39">
        <v>11000</v>
      </c>
      <c r="R342" s="39">
        <v>11000</v>
      </c>
      <c r="S342" s="40">
        <v>43000</v>
      </c>
      <c r="T342" s="19">
        <f>VLOOKUP($B342,G2.PL1!$C$10:$AF$35,17,0)</f>
        <v>215</v>
      </c>
      <c r="U342" s="18">
        <f t="shared" si="5"/>
        <v>9245000</v>
      </c>
      <c r="V342" s="19" t="str">
        <f>VLOOKUP($B342,G2.PL1!$C$10:$AF$35,30,0)</f>
        <v>Công ty Cổ phần Dược phẩm Thiết bị Y tế Hà Nội</v>
      </c>
      <c r="W342" s="17" t="s">
        <v>686</v>
      </c>
      <c r="X342" s="56" t="s">
        <v>207</v>
      </c>
      <c r="Y342" s="41" t="s">
        <v>687</v>
      </c>
      <c r="Z342" s="16"/>
      <c r="AA342" s="21" t="e">
        <f>VLOOKUP(W342,#REF!,2,0)</f>
        <v>#REF!</v>
      </c>
      <c r="AB342" s="16"/>
    </row>
    <row r="343" spans="1:28" ht="60">
      <c r="A343" s="38">
        <v>9</v>
      </c>
      <c r="B343" s="38" t="s">
        <v>70</v>
      </c>
      <c r="C343" s="17" t="str">
        <f>VLOOKUP(B343,G2.PL1!$C$10:$D$34,2,0)</f>
        <v xml:space="preserve">Cifga </v>
      </c>
      <c r="D343" s="17" t="str">
        <f>VLOOKUP($B343,G2.PL1!$C$10:$E$34,3,0)</f>
        <v>Ciprofloxacin (dưới dạng Ciprofloxacin hydroclorid)</v>
      </c>
      <c r="E343" s="17" t="str">
        <f>VLOOKUP($B343,G2.PL1!$C$10:$F$34,4,0)</f>
        <v>500mg</v>
      </c>
      <c r="F343" s="17" t="str">
        <f>VLOOKUP($B343,G2.PL1!$C$10:$AF$35,5,0)</f>
        <v>Uống</v>
      </c>
      <c r="G343" s="17" t="str">
        <f>VLOOKUP($B343,G2.PL1!$C$10:$AF$35,6,0)</f>
        <v>viên nén bao phim</v>
      </c>
      <c r="H343" s="17" t="str">
        <f>VLOOKUP($B343,G2.PL1!$C$10:$AF$35,7,0)</f>
        <v>hộp 2 vỉ x 10 viên</v>
      </c>
      <c r="I343" s="38" t="s">
        <v>13</v>
      </c>
      <c r="J343" s="17" t="str">
        <f>VLOOKUP($B343,G2.PL1!$C$10:$AF$35,9,0)</f>
        <v xml:space="preserve">36 tháng </v>
      </c>
      <c r="K343" s="17" t="str">
        <f>VLOOKUP($B343,G2.PL1!$C$10:$AF$35,10,0)</f>
        <v>VD-20549-14</v>
      </c>
      <c r="L343" s="17" t="str">
        <f>VLOOKUP($B343,G2.PL1!$C$10:$AF$35,11,0)</f>
        <v>Công ty Cổ phần Dược Hậu Giang - Chi nhánh nhà máy Dược phẩm DHG tại Hậu Giang</v>
      </c>
      <c r="M343" s="17" t="str">
        <f>VLOOKUP($B343,G2.PL1!$C$10:$AF$35,12,0)</f>
        <v>Việt Nam</v>
      </c>
      <c r="N343" s="17" t="str">
        <f>VLOOKUP($B343,G2.PL1!$C$10:$AF$35,13,0)</f>
        <v>Viên</v>
      </c>
      <c r="O343" s="39">
        <v>3630</v>
      </c>
      <c r="P343" s="39">
        <v>3630</v>
      </c>
      <c r="Q343" s="39">
        <v>3960</v>
      </c>
      <c r="R343" s="39">
        <v>3993</v>
      </c>
      <c r="S343" s="40">
        <v>15213</v>
      </c>
      <c r="T343" s="19">
        <f>VLOOKUP($B343,G2.PL1!$C$10:$AF$35,17,0)</f>
        <v>889</v>
      </c>
      <c r="U343" s="18">
        <f t="shared" si="5"/>
        <v>13524357</v>
      </c>
      <c r="V343" s="19" t="str">
        <f>VLOOKUP($B343,G2.PL1!$C$10:$AF$35,30,0)</f>
        <v>Công ty Cổ phần Dược Hậu Giang</v>
      </c>
      <c r="W343" s="17" t="s">
        <v>460</v>
      </c>
      <c r="X343" s="56" t="s">
        <v>207</v>
      </c>
      <c r="Y343" s="41" t="s">
        <v>461</v>
      </c>
      <c r="Z343" s="16"/>
      <c r="AA343" s="21" t="e">
        <f>VLOOKUP(W343,#REF!,2,0)</f>
        <v>#REF!</v>
      </c>
      <c r="AB343" s="16"/>
    </row>
    <row r="344" spans="1:28" ht="60">
      <c r="A344" s="38">
        <v>12</v>
      </c>
      <c r="B344" s="38" t="s">
        <v>54</v>
      </c>
      <c r="C344" s="17" t="str">
        <f>VLOOKUP(B344,G2.PL1!$C$10:$D$34,2,0)</f>
        <v>Raciper 20mg</v>
      </c>
      <c r="D344" s="17" t="str">
        <f>VLOOKUP($B344,G2.PL1!$C$10:$E$34,3,0)</f>
        <v xml:space="preserve">Esomeprazole (dưới dạng Esomeprazole magnesium vô định hình) </v>
      </c>
      <c r="E344" s="17" t="str">
        <f>VLOOKUP($B344,G2.PL1!$C$10:$F$34,4,0)</f>
        <v>20mg</v>
      </c>
      <c r="F344" s="17" t="str">
        <f>VLOOKUP($B344,G2.PL1!$C$10:$AF$35,5,0)</f>
        <v>Uống</v>
      </c>
      <c r="G344" s="17" t="str">
        <f>VLOOKUP($B344,G2.PL1!$C$10:$AF$35,6,0)</f>
        <v>Viên nén bao phim kháng acid dạ dày</v>
      </c>
      <c r="H344" s="17" t="str">
        <f>VLOOKUP($B344,G2.PL1!$C$10:$AF$35,7,0)</f>
        <v>Hộp 2 vỉ x 7 viên; Hộp 4 vỉ x 7 viên</v>
      </c>
      <c r="I344" s="38" t="s">
        <v>13</v>
      </c>
      <c r="J344" s="17" t="str">
        <f>VLOOKUP($B344,G2.PL1!$C$10:$AF$35,9,0)</f>
        <v>24 tháng</v>
      </c>
      <c r="K344" s="17" t="str">
        <f>VLOOKUP($B344,G2.PL1!$C$10:$AF$35,10,0)</f>
        <v>VN-16032-12</v>
      </c>
      <c r="L344" s="17" t="str">
        <f>VLOOKUP($B344,G2.PL1!$C$10:$AF$35,11,0)</f>
        <v>Sun Pharmaceutical Industries Limited</v>
      </c>
      <c r="M344" s="17" t="str">
        <f>VLOOKUP($B344,G2.PL1!$C$10:$AF$35,12,0)</f>
        <v>Ấn Độ</v>
      </c>
      <c r="N344" s="17" t="str">
        <f>VLOOKUP($B344,G2.PL1!$C$10:$AF$35,13,0)</f>
        <v>Viên</v>
      </c>
      <c r="O344" s="39">
        <v>10890</v>
      </c>
      <c r="P344" s="39">
        <v>10890</v>
      </c>
      <c r="Q344" s="39">
        <v>11880</v>
      </c>
      <c r="R344" s="39">
        <v>11979</v>
      </c>
      <c r="S344" s="40">
        <v>45639</v>
      </c>
      <c r="T344" s="19">
        <f>VLOOKUP($B344,G2.PL1!$C$10:$AF$35,17,0)</f>
        <v>950</v>
      </c>
      <c r="U344" s="18">
        <f t="shared" si="5"/>
        <v>43357050</v>
      </c>
      <c r="V344" s="19" t="str">
        <f>VLOOKUP($B344,G2.PL1!$C$10:$AF$35,30,0)</f>
        <v>Công ty Cổ phần Dược phẩm Thiết bị Y tế Hà Nội</v>
      </c>
      <c r="W344" s="17" t="s">
        <v>460</v>
      </c>
      <c r="X344" s="56" t="s">
        <v>207</v>
      </c>
      <c r="Y344" s="41" t="s">
        <v>461</v>
      </c>
      <c r="Z344" s="16"/>
      <c r="AA344" s="21" t="e">
        <f>VLOOKUP(W344,#REF!,2,0)</f>
        <v>#REF!</v>
      </c>
      <c r="AB344" s="16"/>
    </row>
    <row r="345" spans="1:28" ht="36">
      <c r="A345" s="38">
        <v>14</v>
      </c>
      <c r="B345" s="38" t="s">
        <v>40</v>
      </c>
      <c r="C345" s="17" t="str">
        <f>VLOOKUP(B345,G2.PL1!$C$10:$D$34,2,0)</f>
        <v>OCID</v>
      </c>
      <c r="D345" s="17" t="str">
        <f>VLOOKUP($B345,G2.PL1!$C$10:$E$34,3,0)</f>
        <v>Omeprazole (dạng hạt bao tan trong ruột)</v>
      </c>
      <c r="E345" s="17" t="str">
        <f>VLOOKUP($B345,G2.PL1!$C$10:$F$34,4,0)</f>
        <v>20mg</v>
      </c>
      <c r="F345" s="17" t="str">
        <f>VLOOKUP($B345,G2.PL1!$C$10:$AF$35,5,0)</f>
        <v>Uống</v>
      </c>
      <c r="G345" s="17" t="str">
        <f>VLOOKUP($B345,G2.PL1!$C$10:$AF$35,6,0)</f>
        <v>Viên nang cứng</v>
      </c>
      <c r="H345" s="17" t="str">
        <f>VLOOKUP($B345,G2.PL1!$C$10:$AF$35,7,0)</f>
        <v>Hộp 10 vỉ x 10 viên</v>
      </c>
      <c r="I345" s="38" t="s">
        <v>13</v>
      </c>
      <c r="J345" s="17" t="str">
        <f>VLOOKUP($B345,G2.PL1!$C$10:$AF$35,9,0)</f>
        <v>36 tháng</v>
      </c>
      <c r="K345" s="17" t="str">
        <f>VLOOKUP($B345,G2.PL1!$C$10:$AF$35,10,0)</f>
        <v>VN-10166-10</v>
      </c>
      <c r="L345" s="17" t="str">
        <f>VLOOKUP($B345,G2.PL1!$C$10:$AF$35,11,0)</f>
        <v>Cadila Healthcare Ltd.</v>
      </c>
      <c r="M345" s="17" t="str">
        <f>VLOOKUP($B345,G2.PL1!$C$10:$AF$35,12,0)</f>
        <v>Ấn Độ</v>
      </c>
      <c r="N345" s="17" t="str">
        <f>VLOOKUP($B345,G2.PL1!$C$10:$AF$35,13,0)</f>
        <v>Viên</v>
      </c>
      <c r="O345" s="39">
        <v>18150</v>
      </c>
      <c r="P345" s="39">
        <v>18150</v>
      </c>
      <c r="Q345" s="39">
        <v>19800</v>
      </c>
      <c r="R345" s="39">
        <v>19965</v>
      </c>
      <c r="S345" s="40">
        <v>76065</v>
      </c>
      <c r="T345" s="19">
        <f>VLOOKUP($B345,G2.PL1!$C$10:$AF$35,17,0)</f>
        <v>215</v>
      </c>
      <c r="U345" s="18">
        <f t="shared" si="5"/>
        <v>16353975</v>
      </c>
      <c r="V345" s="19" t="str">
        <f>VLOOKUP($B345,G2.PL1!$C$10:$AF$35,30,0)</f>
        <v>Công ty Cổ phần Dược phẩm Thiết bị Y tế Hà Nội</v>
      </c>
      <c r="W345" s="17" t="s">
        <v>460</v>
      </c>
      <c r="X345" s="56" t="s">
        <v>207</v>
      </c>
      <c r="Y345" s="41" t="s">
        <v>461</v>
      </c>
      <c r="Z345" s="16"/>
      <c r="AA345" s="21" t="e">
        <f>VLOOKUP(W345,#REF!,2,0)</f>
        <v>#REF!</v>
      </c>
      <c r="AB345" s="16"/>
    </row>
    <row r="346" spans="1:28" ht="60">
      <c r="A346" s="38">
        <v>9</v>
      </c>
      <c r="B346" s="38" t="s">
        <v>70</v>
      </c>
      <c r="C346" s="17" t="str">
        <f>VLOOKUP(B346,G2.PL1!$C$10:$D$34,2,0)</f>
        <v xml:space="preserve">Cifga </v>
      </c>
      <c r="D346" s="17" t="str">
        <f>VLOOKUP($B346,G2.PL1!$C$10:$E$34,3,0)</f>
        <v>Ciprofloxacin (dưới dạng Ciprofloxacin hydroclorid)</v>
      </c>
      <c r="E346" s="17" t="str">
        <f>VLOOKUP($B346,G2.PL1!$C$10:$F$34,4,0)</f>
        <v>500mg</v>
      </c>
      <c r="F346" s="17" t="str">
        <f>VLOOKUP($B346,G2.PL1!$C$10:$AF$35,5,0)</f>
        <v>Uống</v>
      </c>
      <c r="G346" s="17" t="str">
        <f>VLOOKUP($B346,G2.PL1!$C$10:$AF$35,6,0)</f>
        <v>viên nén bao phim</v>
      </c>
      <c r="H346" s="17" t="str">
        <f>VLOOKUP($B346,G2.PL1!$C$10:$AF$35,7,0)</f>
        <v>hộp 2 vỉ x 10 viên</v>
      </c>
      <c r="I346" s="38" t="s">
        <v>13</v>
      </c>
      <c r="J346" s="17" t="str">
        <f>VLOOKUP($B346,G2.PL1!$C$10:$AF$35,9,0)</f>
        <v xml:space="preserve">36 tháng </v>
      </c>
      <c r="K346" s="17" t="str">
        <f>VLOOKUP($B346,G2.PL1!$C$10:$AF$35,10,0)</f>
        <v>VD-20549-14</v>
      </c>
      <c r="L346" s="17" t="str">
        <f>VLOOKUP($B346,G2.PL1!$C$10:$AF$35,11,0)</f>
        <v>Công ty Cổ phần Dược Hậu Giang - Chi nhánh nhà máy Dược phẩm DHG tại Hậu Giang</v>
      </c>
      <c r="M346" s="17" t="str">
        <f>VLOOKUP($B346,G2.PL1!$C$10:$AF$35,12,0)</f>
        <v>Việt Nam</v>
      </c>
      <c r="N346" s="17" t="str">
        <f>VLOOKUP($B346,G2.PL1!$C$10:$AF$35,13,0)</f>
        <v>Viên</v>
      </c>
      <c r="O346" s="39">
        <v>2000</v>
      </c>
      <c r="P346" s="39">
        <v>2000</v>
      </c>
      <c r="Q346" s="39">
        <v>2500</v>
      </c>
      <c r="R346" s="39">
        <v>3000</v>
      </c>
      <c r="S346" s="40">
        <v>9500</v>
      </c>
      <c r="T346" s="19">
        <f>VLOOKUP($B346,G2.PL1!$C$10:$AF$35,17,0)</f>
        <v>889</v>
      </c>
      <c r="U346" s="18">
        <f t="shared" si="5"/>
        <v>8445500</v>
      </c>
      <c r="V346" s="19" t="str">
        <f>VLOOKUP($B346,G2.PL1!$C$10:$AF$35,30,0)</f>
        <v>Công ty Cổ phần Dược Hậu Giang</v>
      </c>
      <c r="W346" s="17" t="s">
        <v>458</v>
      </c>
      <c r="X346" s="56" t="s">
        <v>207</v>
      </c>
      <c r="Y346" s="41" t="s">
        <v>459</v>
      </c>
      <c r="Z346" s="16"/>
      <c r="AA346" s="21" t="e">
        <f>VLOOKUP(W346,#REF!,2,0)</f>
        <v>#REF!</v>
      </c>
      <c r="AB346" s="16"/>
    </row>
    <row r="347" spans="1:28" ht="60">
      <c r="A347" s="38">
        <v>12</v>
      </c>
      <c r="B347" s="38" t="s">
        <v>54</v>
      </c>
      <c r="C347" s="17" t="str">
        <f>VLOOKUP(B347,G2.PL1!$C$10:$D$34,2,0)</f>
        <v>Raciper 20mg</v>
      </c>
      <c r="D347" s="17" t="str">
        <f>VLOOKUP($B347,G2.PL1!$C$10:$E$34,3,0)</f>
        <v xml:space="preserve">Esomeprazole (dưới dạng Esomeprazole magnesium vô định hình) </v>
      </c>
      <c r="E347" s="17" t="str">
        <f>VLOOKUP($B347,G2.PL1!$C$10:$F$34,4,0)</f>
        <v>20mg</v>
      </c>
      <c r="F347" s="17" t="str">
        <f>VLOOKUP($B347,G2.PL1!$C$10:$AF$35,5,0)</f>
        <v>Uống</v>
      </c>
      <c r="G347" s="17" t="str">
        <f>VLOOKUP($B347,G2.PL1!$C$10:$AF$35,6,0)</f>
        <v>Viên nén bao phim kháng acid dạ dày</v>
      </c>
      <c r="H347" s="17" t="str">
        <f>VLOOKUP($B347,G2.PL1!$C$10:$AF$35,7,0)</f>
        <v>Hộp 2 vỉ x 7 viên; Hộp 4 vỉ x 7 viên</v>
      </c>
      <c r="I347" s="38" t="s">
        <v>13</v>
      </c>
      <c r="J347" s="17" t="str">
        <f>VLOOKUP($B347,G2.PL1!$C$10:$AF$35,9,0)</f>
        <v>24 tháng</v>
      </c>
      <c r="K347" s="17" t="str">
        <f>VLOOKUP($B347,G2.PL1!$C$10:$AF$35,10,0)</f>
        <v>VN-16032-12</v>
      </c>
      <c r="L347" s="17" t="str">
        <f>VLOOKUP($B347,G2.PL1!$C$10:$AF$35,11,0)</f>
        <v>Sun Pharmaceutical Industries Limited</v>
      </c>
      <c r="M347" s="17" t="str">
        <f>VLOOKUP($B347,G2.PL1!$C$10:$AF$35,12,0)</f>
        <v>Ấn Độ</v>
      </c>
      <c r="N347" s="17" t="str">
        <f>VLOOKUP($B347,G2.PL1!$C$10:$AF$35,13,0)</f>
        <v>Viên</v>
      </c>
      <c r="O347" s="39">
        <v>5000</v>
      </c>
      <c r="P347" s="39">
        <v>6000</v>
      </c>
      <c r="Q347" s="39">
        <v>5000</v>
      </c>
      <c r="R347" s="39">
        <v>6000</v>
      </c>
      <c r="S347" s="40">
        <v>22000</v>
      </c>
      <c r="T347" s="19">
        <f>VLOOKUP($B347,G2.PL1!$C$10:$AF$35,17,0)</f>
        <v>950</v>
      </c>
      <c r="U347" s="18">
        <f t="shared" si="5"/>
        <v>20900000</v>
      </c>
      <c r="V347" s="19" t="str">
        <f>VLOOKUP($B347,G2.PL1!$C$10:$AF$35,30,0)</f>
        <v>Công ty Cổ phần Dược phẩm Thiết bị Y tế Hà Nội</v>
      </c>
      <c r="W347" s="17" t="s">
        <v>458</v>
      </c>
      <c r="X347" s="56" t="s">
        <v>207</v>
      </c>
      <c r="Y347" s="41" t="s">
        <v>459</v>
      </c>
      <c r="Z347" s="16"/>
      <c r="AA347" s="21" t="e">
        <f>VLOOKUP(W347,#REF!,2,0)</f>
        <v>#REF!</v>
      </c>
      <c r="AB347" s="16"/>
    </row>
    <row r="348" spans="1:28" ht="60">
      <c r="A348" s="38">
        <v>13</v>
      </c>
      <c r="B348" s="38" t="s">
        <v>48</v>
      </c>
      <c r="C348" s="17" t="str">
        <f>VLOOKUP(B348,G2.PL1!$C$10:$D$34,2,0)</f>
        <v>Glumeform 500</v>
      </c>
      <c r="D348" s="17" t="str">
        <f>VLOOKUP($B348,G2.PL1!$C$10:$E$34,3,0)</f>
        <v xml:space="preserve">Metformin hydroclorid </v>
      </c>
      <c r="E348" s="17" t="str">
        <f>VLOOKUP($B348,G2.PL1!$C$10:$F$34,4,0)</f>
        <v>500mg</v>
      </c>
      <c r="F348" s="17" t="str">
        <f>VLOOKUP($B348,G2.PL1!$C$10:$AF$35,5,0)</f>
        <v>Uống</v>
      </c>
      <c r="G348" s="17" t="str">
        <f>VLOOKUP($B348,G2.PL1!$C$10:$AF$35,6,0)</f>
        <v>viên nén bao phim</v>
      </c>
      <c r="H348" s="17" t="str">
        <f>VLOOKUP($B348,G2.PL1!$C$10:$AF$35,7,0)</f>
        <v>hộp 10 vỉ x 10 viên</v>
      </c>
      <c r="I348" s="38" t="s">
        <v>13</v>
      </c>
      <c r="J348" s="17" t="str">
        <f>VLOOKUP($B348,G2.PL1!$C$10:$AF$35,9,0)</f>
        <v xml:space="preserve">36 tháng </v>
      </c>
      <c r="K348" s="17" t="str">
        <f>VLOOKUP($B348,G2.PL1!$C$10:$AF$35,10,0)</f>
        <v>VD-21779-14</v>
      </c>
      <c r="L348" s="17" t="str">
        <f>VLOOKUP($B348,G2.PL1!$C$10:$AF$35,11,0)</f>
        <v>Công ty Cổ phần Dược Hậu Giang - Chi nhánh nhà máy Dược phẩm DHG tại Hậu Giang</v>
      </c>
      <c r="M348" s="17" t="str">
        <f>VLOOKUP($B348,G2.PL1!$C$10:$AF$35,12,0)</f>
        <v>Việt Nam</v>
      </c>
      <c r="N348" s="17" t="str">
        <f>VLOOKUP($B348,G2.PL1!$C$10:$AF$35,13,0)</f>
        <v>Viên</v>
      </c>
      <c r="O348" s="39">
        <v>11000</v>
      </c>
      <c r="P348" s="39">
        <v>12000</v>
      </c>
      <c r="Q348" s="39">
        <v>15000</v>
      </c>
      <c r="R348" s="39">
        <v>12000</v>
      </c>
      <c r="S348" s="40">
        <v>50000</v>
      </c>
      <c r="T348" s="19">
        <f>VLOOKUP($B348,G2.PL1!$C$10:$AF$35,17,0)</f>
        <v>289</v>
      </c>
      <c r="U348" s="18">
        <f t="shared" si="5"/>
        <v>14450000</v>
      </c>
      <c r="V348" s="19" t="str">
        <f>VLOOKUP($B348,G2.PL1!$C$10:$AF$35,30,0)</f>
        <v>Công ty Cổ phần Dược Hậu Giang</v>
      </c>
      <c r="W348" s="17" t="s">
        <v>458</v>
      </c>
      <c r="X348" s="56" t="s">
        <v>207</v>
      </c>
      <c r="Y348" s="41" t="s">
        <v>459</v>
      </c>
      <c r="Z348" s="16"/>
      <c r="AA348" s="21" t="e">
        <f>VLOOKUP(W348,#REF!,2,0)</f>
        <v>#REF!</v>
      </c>
      <c r="AB348" s="16"/>
    </row>
    <row r="349" spans="1:28" ht="36">
      <c r="A349" s="38">
        <v>14</v>
      </c>
      <c r="B349" s="38" t="s">
        <v>40</v>
      </c>
      <c r="C349" s="17" t="str">
        <f>VLOOKUP(B349,G2.PL1!$C$10:$D$34,2,0)</f>
        <v>OCID</v>
      </c>
      <c r="D349" s="17" t="str">
        <f>VLOOKUP($B349,G2.PL1!$C$10:$E$34,3,0)</f>
        <v>Omeprazole (dạng hạt bao tan trong ruột)</v>
      </c>
      <c r="E349" s="17" t="str">
        <f>VLOOKUP($B349,G2.PL1!$C$10:$F$34,4,0)</f>
        <v>20mg</v>
      </c>
      <c r="F349" s="17" t="str">
        <f>VLOOKUP($B349,G2.PL1!$C$10:$AF$35,5,0)</f>
        <v>Uống</v>
      </c>
      <c r="G349" s="17" t="str">
        <f>VLOOKUP($B349,G2.PL1!$C$10:$AF$35,6,0)</f>
        <v>Viên nang cứng</v>
      </c>
      <c r="H349" s="17" t="str">
        <f>VLOOKUP($B349,G2.PL1!$C$10:$AF$35,7,0)</f>
        <v>Hộp 10 vỉ x 10 viên</v>
      </c>
      <c r="I349" s="38" t="s">
        <v>13</v>
      </c>
      <c r="J349" s="17" t="str">
        <f>VLOOKUP($B349,G2.PL1!$C$10:$AF$35,9,0)</f>
        <v>36 tháng</v>
      </c>
      <c r="K349" s="17" t="str">
        <f>VLOOKUP($B349,G2.PL1!$C$10:$AF$35,10,0)</f>
        <v>VN-10166-10</v>
      </c>
      <c r="L349" s="17" t="str">
        <f>VLOOKUP($B349,G2.PL1!$C$10:$AF$35,11,0)</f>
        <v>Cadila Healthcare Ltd.</v>
      </c>
      <c r="M349" s="17" t="str">
        <f>VLOOKUP($B349,G2.PL1!$C$10:$AF$35,12,0)</f>
        <v>Ấn Độ</v>
      </c>
      <c r="N349" s="17" t="str">
        <f>VLOOKUP($B349,G2.PL1!$C$10:$AF$35,13,0)</f>
        <v>Viên</v>
      </c>
      <c r="O349" s="39">
        <v>5000</v>
      </c>
      <c r="P349" s="39">
        <v>6000</v>
      </c>
      <c r="Q349" s="39">
        <v>5000</v>
      </c>
      <c r="R349" s="39">
        <v>6000</v>
      </c>
      <c r="S349" s="40">
        <v>22000</v>
      </c>
      <c r="T349" s="19">
        <f>VLOOKUP($B349,G2.PL1!$C$10:$AF$35,17,0)</f>
        <v>215</v>
      </c>
      <c r="U349" s="18">
        <f t="shared" si="5"/>
        <v>4730000</v>
      </c>
      <c r="V349" s="19" t="str">
        <f>VLOOKUP($B349,G2.PL1!$C$10:$AF$35,30,0)</f>
        <v>Công ty Cổ phần Dược phẩm Thiết bị Y tế Hà Nội</v>
      </c>
      <c r="W349" s="17" t="s">
        <v>458</v>
      </c>
      <c r="X349" s="56" t="s">
        <v>207</v>
      </c>
      <c r="Y349" s="41" t="s">
        <v>459</v>
      </c>
      <c r="Z349" s="16"/>
      <c r="AA349" s="21" t="e">
        <f>VLOOKUP(W349,#REF!,2,0)</f>
        <v>#REF!</v>
      </c>
      <c r="AB349" s="16"/>
    </row>
    <row r="350" spans="1:28" ht="36">
      <c r="A350" s="38">
        <v>15</v>
      </c>
      <c r="B350" s="38" t="s">
        <v>39</v>
      </c>
      <c r="C350" s="17" t="str">
        <f>VLOOKUP(B350,G2.PL1!$C$10:$D$34,2,0)</f>
        <v>OCID</v>
      </c>
      <c r="D350" s="17" t="str">
        <f>VLOOKUP($B350,G2.PL1!$C$10:$E$34,3,0)</f>
        <v>Omeprazole (dạng hạt bao tan trong ruột)</v>
      </c>
      <c r="E350" s="17" t="str">
        <f>VLOOKUP($B350,G2.PL1!$C$10:$F$34,4,0)</f>
        <v>20mg</v>
      </c>
      <c r="F350" s="17" t="str">
        <f>VLOOKUP($B350,G2.PL1!$C$10:$AF$35,5,0)</f>
        <v>Uống</v>
      </c>
      <c r="G350" s="17" t="str">
        <f>VLOOKUP($B350,G2.PL1!$C$10:$AF$35,6,0)</f>
        <v>Viên nang cứng</v>
      </c>
      <c r="H350" s="17" t="str">
        <f>VLOOKUP($B350,G2.PL1!$C$10:$AF$35,7,0)</f>
        <v>Hộp 10 vỉ x 10 viên</v>
      </c>
      <c r="I350" s="38" t="s">
        <v>13</v>
      </c>
      <c r="J350" s="17" t="str">
        <f>VLOOKUP($B350,G2.PL1!$C$10:$AF$35,9,0)</f>
        <v>36 tháng</v>
      </c>
      <c r="K350" s="17" t="str">
        <f>VLOOKUP($B350,G2.PL1!$C$10:$AF$35,10,0)</f>
        <v>VN-10166-10</v>
      </c>
      <c r="L350" s="17" t="str">
        <f>VLOOKUP($B350,G2.PL1!$C$10:$AF$35,11,0)</f>
        <v>Cadila Healthcare Ltd.</v>
      </c>
      <c r="M350" s="17" t="str">
        <f>VLOOKUP($B350,G2.PL1!$C$10:$AF$35,12,0)</f>
        <v>Ấn Độ</v>
      </c>
      <c r="N350" s="17" t="str">
        <f>VLOOKUP($B350,G2.PL1!$C$10:$AF$35,13,0)</f>
        <v>Viên</v>
      </c>
      <c r="O350" s="39">
        <v>5000</v>
      </c>
      <c r="P350" s="39">
        <v>8000</v>
      </c>
      <c r="Q350" s="39">
        <v>5000</v>
      </c>
      <c r="R350" s="39">
        <v>6000</v>
      </c>
      <c r="S350" s="40">
        <v>24000</v>
      </c>
      <c r="T350" s="19">
        <f>VLOOKUP($B350,G2.PL1!$C$10:$AF$35,17,0)</f>
        <v>215</v>
      </c>
      <c r="U350" s="18">
        <f t="shared" si="5"/>
        <v>5160000</v>
      </c>
      <c r="V350" s="19" t="str">
        <f>VLOOKUP($B350,G2.PL1!$C$10:$AF$35,30,0)</f>
        <v>Công ty Cổ phần Dược phẩm Thiết bị Y tế Hà Nội</v>
      </c>
      <c r="W350" s="17" t="s">
        <v>458</v>
      </c>
      <c r="X350" s="56" t="s">
        <v>207</v>
      </c>
      <c r="Y350" s="41" t="s">
        <v>459</v>
      </c>
      <c r="Z350" s="16"/>
      <c r="AA350" s="21" t="e">
        <f>VLOOKUP(W350,#REF!,2,0)</f>
        <v>#REF!</v>
      </c>
      <c r="AB350" s="16"/>
    </row>
    <row r="351" spans="1:28" ht="60">
      <c r="A351" s="38">
        <v>12</v>
      </c>
      <c r="B351" s="38" t="s">
        <v>54</v>
      </c>
      <c r="C351" s="17" t="str">
        <f>VLOOKUP(B351,G2.PL1!$C$10:$D$34,2,0)</f>
        <v>Raciper 20mg</v>
      </c>
      <c r="D351" s="17" t="str">
        <f>VLOOKUP($B351,G2.PL1!$C$10:$E$34,3,0)</f>
        <v xml:space="preserve">Esomeprazole (dưới dạng Esomeprazole magnesium vô định hình) </v>
      </c>
      <c r="E351" s="17" t="str">
        <f>VLOOKUP($B351,G2.PL1!$C$10:$F$34,4,0)</f>
        <v>20mg</v>
      </c>
      <c r="F351" s="17" t="str">
        <f>VLOOKUP($B351,G2.PL1!$C$10:$AF$35,5,0)</f>
        <v>Uống</v>
      </c>
      <c r="G351" s="17" t="str">
        <f>VLOOKUP($B351,G2.PL1!$C$10:$AF$35,6,0)</f>
        <v>Viên nén bao phim kháng acid dạ dày</v>
      </c>
      <c r="H351" s="17" t="str">
        <f>VLOOKUP($B351,G2.PL1!$C$10:$AF$35,7,0)</f>
        <v>Hộp 2 vỉ x 7 viên; Hộp 4 vỉ x 7 viên</v>
      </c>
      <c r="I351" s="38" t="s">
        <v>13</v>
      </c>
      <c r="J351" s="17" t="str">
        <f>VLOOKUP($B351,G2.PL1!$C$10:$AF$35,9,0)</f>
        <v>24 tháng</v>
      </c>
      <c r="K351" s="17" t="str">
        <f>VLOOKUP($B351,G2.PL1!$C$10:$AF$35,10,0)</f>
        <v>VN-16032-12</v>
      </c>
      <c r="L351" s="17" t="str">
        <f>VLOOKUP($B351,G2.PL1!$C$10:$AF$35,11,0)</f>
        <v>Sun Pharmaceutical Industries Limited</v>
      </c>
      <c r="M351" s="17" t="str">
        <f>VLOOKUP($B351,G2.PL1!$C$10:$AF$35,12,0)</f>
        <v>Ấn Độ</v>
      </c>
      <c r="N351" s="17" t="str">
        <f>VLOOKUP($B351,G2.PL1!$C$10:$AF$35,13,0)</f>
        <v>Viên</v>
      </c>
      <c r="O351" s="39">
        <v>11694</v>
      </c>
      <c r="P351" s="39">
        <v>11694</v>
      </c>
      <c r="Q351" s="39">
        <v>11694</v>
      </c>
      <c r="R351" s="39">
        <v>11694</v>
      </c>
      <c r="S351" s="40">
        <v>46776</v>
      </c>
      <c r="T351" s="19">
        <f>VLOOKUP($B351,G2.PL1!$C$10:$AF$35,17,0)</f>
        <v>950</v>
      </c>
      <c r="U351" s="18">
        <f t="shared" si="5"/>
        <v>44437200</v>
      </c>
      <c r="V351" s="19" t="str">
        <f>VLOOKUP($B351,G2.PL1!$C$10:$AF$35,30,0)</f>
        <v>Công ty Cổ phần Dược phẩm Thiết bị Y tế Hà Nội</v>
      </c>
      <c r="W351" s="17" t="s">
        <v>688</v>
      </c>
      <c r="X351" s="56" t="s">
        <v>207</v>
      </c>
      <c r="Y351" s="41">
        <v>56191</v>
      </c>
      <c r="Z351" s="16"/>
      <c r="AA351" s="21" t="e">
        <f>VLOOKUP(W351,#REF!,2,0)</f>
        <v>#REF!</v>
      </c>
      <c r="AB351" s="16"/>
    </row>
    <row r="352" spans="1:28" ht="48">
      <c r="A352" s="17">
        <v>2</v>
      </c>
      <c r="B352" s="17" t="s">
        <v>86</v>
      </c>
      <c r="C352" s="17" t="str">
        <f>VLOOKUP(B352,G2.PL1!$C$10:$D$34,2,0)</f>
        <v>Cefoxitin 1g</v>
      </c>
      <c r="D352" s="17" t="str">
        <f>VLOOKUP($B352,G2.PL1!$C$10:$E$34,3,0)</f>
        <v xml:space="preserve">Cefoxitin (dưới dạng Cefoxitin natri) </v>
      </c>
      <c r="E352" s="17" t="str">
        <f>VLOOKUP($B352,G2.PL1!$C$10:$F$34,4,0)</f>
        <v>1g</v>
      </c>
      <c r="F352" s="17" t="str">
        <f>VLOOKUP($B352,G2.PL1!$C$10:$AF$35,5,0)</f>
        <v>Tiêm</v>
      </c>
      <c r="G352" s="17" t="str">
        <f>VLOOKUP($B352,G2.PL1!$C$10:$AF$35,6,0)</f>
        <v>Thuốc bột pha tiêm</v>
      </c>
      <c r="H352" s="17" t="str">
        <f>VLOOKUP($B352,G2.PL1!$C$10:$AF$35,7,0)</f>
        <v>Hộp 10 lọ</v>
      </c>
      <c r="I352" s="17" t="s">
        <v>13</v>
      </c>
      <c r="J352" s="17" t="str">
        <f>VLOOKUP($B352,G2.PL1!$C$10:$AF$35,9,0)</f>
        <v>24 tháng</v>
      </c>
      <c r="K352" s="17" t="str">
        <f>VLOOKUP($B352,G2.PL1!$C$10:$AF$35,10,0)</f>
        <v>VD-26841-17</v>
      </c>
      <c r="L352" s="17" t="str">
        <f>VLOOKUP($B352,G2.PL1!$C$10:$AF$35,11,0)</f>
        <v>Chi nhánh 3- Công ty cổ phần dược phẩm Imexpharm tại Bình Dương</v>
      </c>
      <c r="M352" s="17" t="str">
        <f>VLOOKUP($B352,G2.PL1!$C$10:$AF$35,12,0)</f>
        <v>Việt Nam</v>
      </c>
      <c r="N352" s="17" t="str">
        <f>VLOOKUP($B352,G2.PL1!$C$10:$AF$35,13,0)</f>
        <v>Lọ</v>
      </c>
      <c r="O352" s="18">
        <v>6000</v>
      </c>
      <c r="P352" s="18">
        <v>6000</v>
      </c>
      <c r="Q352" s="18">
        <v>6000</v>
      </c>
      <c r="R352" s="18">
        <v>6000</v>
      </c>
      <c r="S352" s="18">
        <v>24000</v>
      </c>
      <c r="T352" s="19">
        <f>VLOOKUP($B352,G2.PL1!$C$10:$AF$35,17,0)</f>
        <v>54900</v>
      </c>
      <c r="U352" s="18">
        <f t="shared" si="5"/>
        <v>1317600000</v>
      </c>
      <c r="V352" s="19" t="str">
        <f>VLOOKUP($B352,G2.PL1!$C$10:$AF$35,30,0)</f>
        <v>Công ty Cổ phần Dược phẩm Nam Hà</v>
      </c>
      <c r="W352" s="17" t="s">
        <v>342</v>
      </c>
      <c r="X352" s="20" t="s">
        <v>343</v>
      </c>
      <c r="Y352" s="17" t="s">
        <v>344</v>
      </c>
      <c r="Z352" s="16"/>
      <c r="AA352" s="21" t="e">
        <f>VLOOKUP(W352,#REF!,2,0)</f>
        <v>#REF!</v>
      </c>
      <c r="AB352" s="16"/>
    </row>
    <row r="353" spans="1:28" ht="60">
      <c r="A353" s="38">
        <v>9</v>
      </c>
      <c r="B353" s="38" t="s">
        <v>70</v>
      </c>
      <c r="C353" s="17" t="str">
        <f>VLOOKUP(B353,G2.PL1!$C$10:$D$34,2,0)</f>
        <v xml:space="preserve">Cifga </v>
      </c>
      <c r="D353" s="17" t="str">
        <f>VLOOKUP($B353,G2.PL1!$C$10:$E$34,3,0)</f>
        <v>Ciprofloxacin (dưới dạng Ciprofloxacin hydroclorid)</v>
      </c>
      <c r="E353" s="17" t="str">
        <f>VLOOKUP($B353,G2.PL1!$C$10:$F$34,4,0)</f>
        <v>500mg</v>
      </c>
      <c r="F353" s="17" t="str">
        <f>VLOOKUP($B353,G2.PL1!$C$10:$AF$35,5,0)</f>
        <v>Uống</v>
      </c>
      <c r="G353" s="17" t="str">
        <f>VLOOKUP($B353,G2.PL1!$C$10:$AF$35,6,0)</f>
        <v>viên nén bao phim</v>
      </c>
      <c r="H353" s="17" t="str">
        <f>VLOOKUP($B353,G2.PL1!$C$10:$AF$35,7,0)</f>
        <v>hộp 2 vỉ x 10 viên</v>
      </c>
      <c r="I353" s="38" t="s">
        <v>13</v>
      </c>
      <c r="J353" s="17" t="str">
        <f>VLOOKUP($B353,G2.PL1!$C$10:$AF$35,9,0)</f>
        <v xml:space="preserve">36 tháng </v>
      </c>
      <c r="K353" s="17" t="str">
        <f>VLOOKUP($B353,G2.PL1!$C$10:$AF$35,10,0)</f>
        <v>VD-20549-14</v>
      </c>
      <c r="L353" s="17" t="str">
        <f>VLOOKUP($B353,G2.PL1!$C$10:$AF$35,11,0)</f>
        <v>Công ty Cổ phần Dược Hậu Giang - Chi nhánh nhà máy Dược phẩm DHG tại Hậu Giang</v>
      </c>
      <c r="M353" s="17" t="str">
        <f>VLOOKUP($B353,G2.PL1!$C$10:$AF$35,12,0)</f>
        <v>Việt Nam</v>
      </c>
      <c r="N353" s="17" t="str">
        <f>VLOOKUP($B353,G2.PL1!$C$10:$AF$35,13,0)</f>
        <v>Viên</v>
      </c>
      <c r="O353" s="39">
        <v>3300</v>
      </c>
      <c r="P353" s="39">
        <v>3300</v>
      </c>
      <c r="Q353" s="39">
        <v>3300</v>
      </c>
      <c r="R353" s="39">
        <v>3300</v>
      </c>
      <c r="S353" s="40">
        <v>13200</v>
      </c>
      <c r="T353" s="19">
        <f>VLOOKUP($B353,G2.PL1!$C$10:$AF$35,17,0)</f>
        <v>889</v>
      </c>
      <c r="U353" s="18">
        <f t="shared" si="5"/>
        <v>11734800</v>
      </c>
      <c r="V353" s="19" t="str">
        <f>VLOOKUP($B353,G2.PL1!$C$10:$AF$35,30,0)</f>
        <v>Công ty Cổ phần Dược Hậu Giang</v>
      </c>
      <c r="W353" s="17" t="s">
        <v>342</v>
      </c>
      <c r="X353" s="56" t="s">
        <v>343</v>
      </c>
      <c r="Y353" s="41" t="s">
        <v>344</v>
      </c>
      <c r="Z353" s="16"/>
      <c r="AA353" s="21" t="e">
        <f>VLOOKUP(W353,#REF!,2,0)</f>
        <v>#REF!</v>
      </c>
      <c r="AB353" s="16"/>
    </row>
    <row r="354" spans="1:28" ht="48">
      <c r="A354" s="38">
        <v>11</v>
      </c>
      <c r="B354" s="32" t="s">
        <v>63</v>
      </c>
      <c r="C354" s="17" t="str">
        <f>VLOOKUP(B354,G2.PL1!$C$10:$D$34,2,0)</f>
        <v>Docetaxel "Ebewe"</v>
      </c>
      <c r="D354" s="17" t="str">
        <f>VLOOKUP($B354,G2.PL1!$C$10:$E$34,3,0)</f>
        <v>Docetaxel</v>
      </c>
      <c r="E354" s="17" t="str">
        <f>VLOOKUP($B354,G2.PL1!$C$10:$F$34,4,0)</f>
        <v>10mg/ml</v>
      </c>
      <c r="F354" s="17" t="str">
        <f>VLOOKUP($B354,G2.PL1!$C$10:$AF$35,5,0)</f>
        <v>Tiêm truyền tĩnh mạch</v>
      </c>
      <c r="G354" s="17" t="str">
        <f>VLOOKUP($B354,G2.PL1!$C$10:$AF$35,6,0)</f>
        <v>Dung dịch đậm đặc để pha dung dịch tiêm truyền</v>
      </c>
      <c r="H354" s="17" t="str">
        <f>VLOOKUP($B354,G2.PL1!$C$10:$AF$35,7,0)</f>
        <v>Hộp 1 lọ 8 ml</v>
      </c>
      <c r="I354" s="32" t="s">
        <v>3</v>
      </c>
      <c r="J354" s="17" t="str">
        <f>VLOOKUP($B354,G2.PL1!$C$10:$AF$35,9,0)</f>
        <v>24 tháng</v>
      </c>
      <c r="K354" s="17" t="str">
        <f>VLOOKUP($B354,G2.PL1!$C$10:$AF$35,10,0)</f>
        <v>VN-17425-13</v>
      </c>
      <c r="L354" s="17" t="str">
        <f>VLOOKUP($B354,G2.PL1!$C$10:$AF$35,11,0)</f>
        <v>Fareva Unterach GmbH (tên cũ: Ebewe Pharma Ges.m.b.H.Nfg.KG)</v>
      </c>
      <c r="M354" s="17" t="str">
        <f>VLOOKUP($B354,G2.PL1!$C$10:$AF$35,12,0)</f>
        <v>Áo</v>
      </c>
      <c r="N354" s="17" t="str">
        <f>VLOOKUP($B354,G2.PL1!$C$10:$AF$35,13,0)</f>
        <v>Lọ</v>
      </c>
      <c r="O354" s="40">
        <v>57</v>
      </c>
      <c r="P354" s="40">
        <v>57</v>
      </c>
      <c r="Q354" s="40">
        <v>57</v>
      </c>
      <c r="R354" s="40">
        <v>57</v>
      </c>
      <c r="S354" s="40">
        <v>228</v>
      </c>
      <c r="T354" s="19">
        <f>VLOOKUP($B354,G2.PL1!$C$10:$AF$35,17,0)</f>
        <v>668439</v>
      </c>
      <c r="U354" s="18">
        <f t="shared" si="5"/>
        <v>152404092</v>
      </c>
      <c r="V354" s="19" t="str">
        <f>VLOOKUP($B354,G2.PL1!$C$10:$AF$35,30,0)</f>
        <v>Công ty Cổ phần Dược liệu Trung ương 2</v>
      </c>
      <c r="W354" s="17" t="s">
        <v>342</v>
      </c>
      <c r="X354" s="34" t="s">
        <v>343</v>
      </c>
      <c r="Y354" s="32" t="s">
        <v>344</v>
      </c>
      <c r="Z354" s="16"/>
      <c r="AA354" s="21" t="e">
        <f>VLOOKUP(W354,#REF!,2,0)</f>
        <v>#REF!</v>
      </c>
      <c r="AB354" s="16"/>
    </row>
    <row r="355" spans="1:28" ht="60">
      <c r="A355" s="38">
        <v>12</v>
      </c>
      <c r="B355" s="38" t="s">
        <v>54</v>
      </c>
      <c r="C355" s="17" t="str">
        <f>VLOOKUP(B355,G2.PL1!$C$10:$D$34,2,0)</f>
        <v>Raciper 20mg</v>
      </c>
      <c r="D355" s="17" t="str">
        <f>VLOOKUP($B355,G2.PL1!$C$10:$E$34,3,0)</f>
        <v xml:space="preserve">Esomeprazole (dưới dạng Esomeprazole magnesium vô định hình) </v>
      </c>
      <c r="E355" s="17" t="str">
        <f>VLOOKUP($B355,G2.PL1!$C$10:$F$34,4,0)</f>
        <v>20mg</v>
      </c>
      <c r="F355" s="17" t="str">
        <f>VLOOKUP($B355,G2.PL1!$C$10:$AF$35,5,0)</f>
        <v>Uống</v>
      </c>
      <c r="G355" s="17" t="str">
        <f>VLOOKUP($B355,G2.PL1!$C$10:$AF$35,6,0)</f>
        <v>Viên nén bao phim kháng acid dạ dày</v>
      </c>
      <c r="H355" s="17" t="str">
        <f>VLOOKUP($B355,G2.PL1!$C$10:$AF$35,7,0)</f>
        <v>Hộp 2 vỉ x 7 viên; Hộp 4 vỉ x 7 viên</v>
      </c>
      <c r="I355" s="38" t="s">
        <v>13</v>
      </c>
      <c r="J355" s="17" t="str">
        <f>VLOOKUP($B355,G2.PL1!$C$10:$AF$35,9,0)</f>
        <v>24 tháng</v>
      </c>
      <c r="K355" s="17" t="str">
        <f>VLOOKUP($B355,G2.PL1!$C$10:$AF$35,10,0)</f>
        <v>VN-16032-12</v>
      </c>
      <c r="L355" s="17" t="str">
        <f>VLOOKUP($B355,G2.PL1!$C$10:$AF$35,11,0)</f>
        <v>Sun Pharmaceutical Industries Limited</v>
      </c>
      <c r="M355" s="17" t="str">
        <f>VLOOKUP($B355,G2.PL1!$C$10:$AF$35,12,0)</f>
        <v>Ấn Độ</v>
      </c>
      <c r="N355" s="17" t="str">
        <f>VLOOKUP($B355,G2.PL1!$C$10:$AF$35,13,0)</f>
        <v>Viên</v>
      </c>
      <c r="O355" s="39">
        <v>25000</v>
      </c>
      <c r="P355" s="39">
        <v>25000</v>
      </c>
      <c r="Q355" s="39">
        <v>25000</v>
      </c>
      <c r="R355" s="39">
        <v>25000</v>
      </c>
      <c r="S355" s="40">
        <v>100000</v>
      </c>
      <c r="T355" s="19">
        <f>VLOOKUP($B355,G2.PL1!$C$10:$AF$35,17,0)</f>
        <v>950</v>
      </c>
      <c r="U355" s="18">
        <f t="shared" si="5"/>
        <v>95000000</v>
      </c>
      <c r="V355" s="19" t="str">
        <f>VLOOKUP($B355,G2.PL1!$C$10:$AF$35,30,0)</f>
        <v>Công ty Cổ phần Dược phẩm Thiết bị Y tế Hà Nội</v>
      </c>
      <c r="W355" s="17" t="s">
        <v>342</v>
      </c>
      <c r="X355" s="56" t="s">
        <v>343</v>
      </c>
      <c r="Y355" s="41" t="s">
        <v>344</v>
      </c>
      <c r="Z355" s="16"/>
      <c r="AA355" s="21" t="e">
        <f>VLOOKUP(W355,#REF!,2,0)</f>
        <v>#REF!</v>
      </c>
      <c r="AB355" s="16"/>
    </row>
    <row r="356" spans="1:28" ht="36">
      <c r="A356" s="38">
        <v>15</v>
      </c>
      <c r="B356" s="38" t="s">
        <v>39</v>
      </c>
      <c r="C356" s="17" t="str">
        <f>VLOOKUP(B356,G2.PL1!$C$10:$D$34,2,0)</f>
        <v>OCID</v>
      </c>
      <c r="D356" s="17" t="str">
        <f>VLOOKUP($B356,G2.PL1!$C$10:$E$34,3,0)</f>
        <v>Omeprazole (dạng hạt bao tan trong ruột)</v>
      </c>
      <c r="E356" s="17" t="str">
        <f>VLOOKUP($B356,G2.PL1!$C$10:$F$34,4,0)</f>
        <v>20mg</v>
      </c>
      <c r="F356" s="17" t="str">
        <f>VLOOKUP($B356,G2.PL1!$C$10:$AF$35,5,0)</f>
        <v>Uống</v>
      </c>
      <c r="G356" s="17" t="str">
        <f>VLOOKUP($B356,G2.PL1!$C$10:$AF$35,6,0)</f>
        <v>Viên nang cứng</v>
      </c>
      <c r="H356" s="17" t="str">
        <f>VLOOKUP($B356,G2.PL1!$C$10:$AF$35,7,0)</f>
        <v>Hộp 10 vỉ x 10 viên</v>
      </c>
      <c r="I356" s="38" t="s">
        <v>13</v>
      </c>
      <c r="J356" s="17" t="str">
        <f>VLOOKUP($B356,G2.PL1!$C$10:$AF$35,9,0)</f>
        <v>36 tháng</v>
      </c>
      <c r="K356" s="17" t="str">
        <f>VLOOKUP($B356,G2.PL1!$C$10:$AF$35,10,0)</f>
        <v>VN-10166-10</v>
      </c>
      <c r="L356" s="17" t="str">
        <f>VLOOKUP($B356,G2.PL1!$C$10:$AF$35,11,0)</f>
        <v>Cadila Healthcare Ltd.</v>
      </c>
      <c r="M356" s="17" t="str">
        <f>VLOOKUP($B356,G2.PL1!$C$10:$AF$35,12,0)</f>
        <v>Ấn Độ</v>
      </c>
      <c r="N356" s="17" t="str">
        <f>VLOOKUP($B356,G2.PL1!$C$10:$AF$35,13,0)</f>
        <v>Viên</v>
      </c>
      <c r="O356" s="39">
        <v>100000</v>
      </c>
      <c r="P356" s="39">
        <v>100000</v>
      </c>
      <c r="Q356" s="39">
        <v>100000</v>
      </c>
      <c r="R356" s="39">
        <v>100000</v>
      </c>
      <c r="S356" s="40">
        <v>400000</v>
      </c>
      <c r="T356" s="19">
        <f>VLOOKUP($B356,G2.PL1!$C$10:$AF$35,17,0)</f>
        <v>215</v>
      </c>
      <c r="U356" s="18">
        <f t="shared" si="5"/>
        <v>86000000</v>
      </c>
      <c r="V356" s="19" t="str">
        <f>VLOOKUP($B356,G2.PL1!$C$10:$AF$35,30,0)</f>
        <v>Công ty Cổ phần Dược phẩm Thiết bị Y tế Hà Nội</v>
      </c>
      <c r="W356" s="17" t="s">
        <v>342</v>
      </c>
      <c r="X356" s="56" t="s">
        <v>343</v>
      </c>
      <c r="Y356" s="41" t="s">
        <v>344</v>
      </c>
      <c r="Z356" s="16"/>
      <c r="AA356" s="21" t="e">
        <f>VLOOKUP(W356,#REF!,2,0)</f>
        <v>#REF!</v>
      </c>
      <c r="AB356" s="16"/>
    </row>
    <row r="357" spans="1:28" ht="48">
      <c r="A357" s="38">
        <v>8</v>
      </c>
      <c r="B357" s="38" t="s">
        <v>75</v>
      </c>
      <c r="C357" s="17" t="str">
        <f>VLOOKUP(B357,G2.PL1!$C$10:$D$34,2,0)</f>
        <v>Zanimex 1,5g</v>
      </c>
      <c r="D357" s="17" t="str">
        <f>VLOOKUP($B357,G2.PL1!$C$10:$E$34,3,0)</f>
        <v>Cefuroxim (dưới dạng Cefuroxim natri)</v>
      </c>
      <c r="E357" s="17" t="str">
        <f>VLOOKUP($B357,G2.PL1!$C$10:$F$34,4,0)</f>
        <v>1,5g</v>
      </c>
      <c r="F357" s="17" t="str">
        <f>VLOOKUP($B357,G2.PL1!$C$10:$AF$35,5,0)</f>
        <v>Tiêm</v>
      </c>
      <c r="G357" s="17" t="str">
        <f>VLOOKUP($B357,G2.PL1!$C$10:$AF$35,6,0)</f>
        <v>Thuốc bột pha tiêm</v>
      </c>
      <c r="H357" s="17" t="str">
        <f>VLOOKUP($B357,G2.PL1!$C$10:$AF$35,7,0)</f>
        <v>Hộp 10 lọ</v>
      </c>
      <c r="I357" s="38" t="s">
        <v>13</v>
      </c>
      <c r="J357" s="17" t="str">
        <f>VLOOKUP($B357,G2.PL1!$C$10:$AF$35,9,0)</f>
        <v>24 tháng</v>
      </c>
      <c r="K357" s="17" t="str">
        <f>VLOOKUP($B357,G2.PL1!$C$10:$AF$35,10,0)</f>
        <v>VD-34181-20</v>
      </c>
      <c r="L357" s="17" t="str">
        <f>VLOOKUP($B357,G2.PL1!$C$10:$AF$35,11,0)</f>
        <v>Chi nhánh 3 - Công ty cổ phần dược phẩm Imexpharm tại Bình Dương</v>
      </c>
      <c r="M357" s="17" t="str">
        <f>VLOOKUP($B357,G2.PL1!$C$10:$AF$35,12,0)</f>
        <v>Việt Nam</v>
      </c>
      <c r="N357" s="17" t="str">
        <f>VLOOKUP($B357,G2.PL1!$C$10:$AF$35,13,0)</f>
        <v>Lọ</v>
      </c>
      <c r="O357" s="39">
        <v>25</v>
      </c>
      <c r="P357" s="39">
        <v>25</v>
      </c>
      <c r="Q357" s="39">
        <v>25</v>
      </c>
      <c r="R357" s="39">
        <v>25</v>
      </c>
      <c r="S357" s="40">
        <v>100</v>
      </c>
      <c r="T357" s="19">
        <f>VLOOKUP($B357,G2.PL1!$C$10:$AF$35,17,0)</f>
        <v>21000</v>
      </c>
      <c r="U357" s="18">
        <f t="shared" si="5"/>
        <v>2100000</v>
      </c>
      <c r="V357" s="19" t="str">
        <f>VLOOKUP($B357,G2.PL1!$C$10:$AF$35,30,0)</f>
        <v xml:space="preserve">Công ty CP Dược phẩm Imexpharm </v>
      </c>
      <c r="W357" s="17" t="s">
        <v>464</v>
      </c>
      <c r="X357" s="56" t="s">
        <v>343</v>
      </c>
      <c r="Y357" s="41" t="s">
        <v>465</v>
      </c>
      <c r="Z357" s="16"/>
      <c r="AA357" s="21" t="e">
        <f>VLOOKUP(W357,#REF!,2,0)</f>
        <v>#REF!</v>
      </c>
      <c r="AB357" s="16"/>
    </row>
    <row r="358" spans="1:28" ht="60">
      <c r="A358" s="38">
        <v>9</v>
      </c>
      <c r="B358" s="38" t="s">
        <v>70</v>
      </c>
      <c r="C358" s="17" t="str">
        <f>VLOOKUP(B358,G2.PL1!$C$10:$D$34,2,0)</f>
        <v xml:space="preserve">Cifga </v>
      </c>
      <c r="D358" s="17" t="str">
        <f>VLOOKUP($B358,G2.PL1!$C$10:$E$34,3,0)</f>
        <v>Ciprofloxacin (dưới dạng Ciprofloxacin hydroclorid)</v>
      </c>
      <c r="E358" s="17" t="str">
        <f>VLOOKUP($B358,G2.PL1!$C$10:$F$34,4,0)</f>
        <v>500mg</v>
      </c>
      <c r="F358" s="17" t="str">
        <f>VLOOKUP($B358,G2.PL1!$C$10:$AF$35,5,0)</f>
        <v>Uống</v>
      </c>
      <c r="G358" s="17" t="str">
        <f>VLOOKUP($B358,G2.PL1!$C$10:$AF$35,6,0)</f>
        <v>viên nén bao phim</v>
      </c>
      <c r="H358" s="17" t="str">
        <f>VLOOKUP($B358,G2.PL1!$C$10:$AF$35,7,0)</f>
        <v>hộp 2 vỉ x 10 viên</v>
      </c>
      <c r="I358" s="38" t="s">
        <v>13</v>
      </c>
      <c r="J358" s="17" t="str">
        <f>VLOOKUP($B358,G2.PL1!$C$10:$AF$35,9,0)</f>
        <v xml:space="preserve">36 tháng </v>
      </c>
      <c r="K358" s="17" t="str">
        <f>VLOOKUP($B358,G2.PL1!$C$10:$AF$35,10,0)</f>
        <v>VD-20549-14</v>
      </c>
      <c r="L358" s="17" t="str">
        <f>VLOOKUP($B358,G2.PL1!$C$10:$AF$35,11,0)</f>
        <v>Công ty Cổ phần Dược Hậu Giang - Chi nhánh nhà máy Dược phẩm DHG tại Hậu Giang</v>
      </c>
      <c r="M358" s="17" t="str">
        <f>VLOOKUP($B358,G2.PL1!$C$10:$AF$35,12,0)</f>
        <v>Việt Nam</v>
      </c>
      <c r="N358" s="17" t="str">
        <f>VLOOKUP($B358,G2.PL1!$C$10:$AF$35,13,0)</f>
        <v>Viên</v>
      </c>
      <c r="O358" s="39">
        <v>6000</v>
      </c>
      <c r="P358" s="39">
        <v>6000</v>
      </c>
      <c r="Q358" s="39">
        <v>6000</v>
      </c>
      <c r="R358" s="39">
        <v>6000</v>
      </c>
      <c r="S358" s="40">
        <v>24000</v>
      </c>
      <c r="T358" s="19">
        <f>VLOOKUP($B358,G2.PL1!$C$10:$AF$35,17,0)</f>
        <v>889</v>
      </c>
      <c r="U358" s="18">
        <f t="shared" si="5"/>
        <v>21336000</v>
      </c>
      <c r="V358" s="19" t="str">
        <f>VLOOKUP($B358,G2.PL1!$C$10:$AF$35,30,0)</f>
        <v>Công ty Cổ phần Dược Hậu Giang</v>
      </c>
      <c r="W358" s="17" t="s">
        <v>464</v>
      </c>
      <c r="X358" s="56" t="s">
        <v>343</v>
      </c>
      <c r="Y358" s="41" t="s">
        <v>465</v>
      </c>
      <c r="Z358" s="16"/>
      <c r="AA358" s="21" t="e">
        <f>VLOOKUP(W358,#REF!,2,0)</f>
        <v>#REF!</v>
      </c>
      <c r="AB358" s="16"/>
    </row>
    <row r="359" spans="1:28" ht="36">
      <c r="A359" s="38">
        <v>15</v>
      </c>
      <c r="B359" s="38" t="s">
        <v>39</v>
      </c>
      <c r="C359" s="17" t="str">
        <f>VLOOKUP(B359,G2.PL1!$C$10:$D$34,2,0)</f>
        <v>OCID</v>
      </c>
      <c r="D359" s="17" t="str">
        <f>VLOOKUP($B359,G2.PL1!$C$10:$E$34,3,0)</f>
        <v>Omeprazole (dạng hạt bao tan trong ruột)</v>
      </c>
      <c r="E359" s="17" t="str">
        <f>VLOOKUP($B359,G2.PL1!$C$10:$F$34,4,0)</f>
        <v>20mg</v>
      </c>
      <c r="F359" s="17" t="str">
        <f>VLOOKUP($B359,G2.PL1!$C$10:$AF$35,5,0)</f>
        <v>Uống</v>
      </c>
      <c r="G359" s="17" t="str">
        <f>VLOOKUP($B359,G2.PL1!$C$10:$AF$35,6,0)</f>
        <v>Viên nang cứng</v>
      </c>
      <c r="H359" s="17" t="str">
        <f>VLOOKUP($B359,G2.PL1!$C$10:$AF$35,7,0)</f>
        <v>Hộp 10 vỉ x 10 viên</v>
      </c>
      <c r="I359" s="38" t="s">
        <v>13</v>
      </c>
      <c r="J359" s="17" t="str">
        <f>VLOOKUP($B359,G2.PL1!$C$10:$AF$35,9,0)</f>
        <v>36 tháng</v>
      </c>
      <c r="K359" s="17" t="str">
        <f>VLOOKUP($B359,G2.PL1!$C$10:$AF$35,10,0)</f>
        <v>VN-10166-10</v>
      </c>
      <c r="L359" s="17" t="str">
        <f>VLOOKUP($B359,G2.PL1!$C$10:$AF$35,11,0)</f>
        <v>Cadila Healthcare Ltd.</v>
      </c>
      <c r="M359" s="17" t="str">
        <f>VLOOKUP($B359,G2.PL1!$C$10:$AF$35,12,0)</f>
        <v>Ấn Độ</v>
      </c>
      <c r="N359" s="17" t="str">
        <f>VLOOKUP($B359,G2.PL1!$C$10:$AF$35,13,0)</f>
        <v>Viên</v>
      </c>
      <c r="O359" s="39">
        <v>7000</v>
      </c>
      <c r="P359" s="39">
        <v>7000</v>
      </c>
      <c r="Q359" s="39">
        <v>7000</v>
      </c>
      <c r="R359" s="39">
        <v>7000</v>
      </c>
      <c r="S359" s="40">
        <v>28000</v>
      </c>
      <c r="T359" s="19">
        <f>VLOOKUP($B359,G2.PL1!$C$10:$AF$35,17,0)</f>
        <v>215</v>
      </c>
      <c r="U359" s="18">
        <f t="shared" si="5"/>
        <v>6020000</v>
      </c>
      <c r="V359" s="19" t="str">
        <f>VLOOKUP($B359,G2.PL1!$C$10:$AF$35,30,0)</f>
        <v>Công ty Cổ phần Dược phẩm Thiết bị Y tế Hà Nội</v>
      </c>
      <c r="W359" s="17" t="s">
        <v>464</v>
      </c>
      <c r="X359" s="56" t="s">
        <v>343</v>
      </c>
      <c r="Y359" s="41" t="s">
        <v>465</v>
      </c>
      <c r="Z359" s="16"/>
      <c r="AA359" s="21" t="e">
        <f>VLOOKUP(W359,#REF!,2,0)</f>
        <v>#REF!</v>
      </c>
      <c r="AB359" s="16"/>
    </row>
    <row r="360" spans="1:28" ht="36">
      <c r="A360" s="38">
        <v>14</v>
      </c>
      <c r="B360" s="38" t="s">
        <v>40</v>
      </c>
      <c r="C360" s="17" t="str">
        <f>VLOOKUP(B360,G2.PL1!$C$10:$D$34,2,0)</f>
        <v>OCID</v>
      </c>
      <c r="D360" s="17" t="str">
        <f>VLOOKUP($B360,G2.PL1!$C$10:$E$34,3,0)</f>
        <v>Omeprazole (dạng hạt bao tan trong ruột)</v>
      </c>
      <c r="E360" s="17" t="str">
        <f>VLOOKUP($B360,G2.PL1!$C$10:$F$34,4,0)</f>
        <v>20mg</v>
      </c>
      <c r="F360" s="17" t="str">
        <f>VLOOKUP($B360,G2.PL1!$C$10:$AF$35,5,0)</f>
        <v>Uống</v>
      </c>
      <c r="G360" s="17" t="str">
        <f>VLOOKUP($B360,G2.PL1!$C$10:$AF$35,6,0)</f>
        <v>Viên nang cứng</v>
      </c>
      <c r="H360" s="17" t="str">
        <f>VLOOKUP($B360,G2.PL1!$C$10:$AF$35,7,0)</f>
        <v>Hộp 10 vỉ x 10 viên</v>
      </c>
      <c r="I360" s="38" t="s">
        <v>13</v>
      </c>
      <c r="J360" s="17" t="str">
        <f>VLOOKUP($B360,G2.PL1!$C$10:$AF$35,9,0)</f>
        <v>36 tháng</v>
      </c>
      <c r="K360" s="17" t="str">
        <f>VLOOKUP($B360,G2.PL1!$C$10:$AF$35,10,0)</f>
        <v>VN-10166-10</v>
      </c>
      <c r="L360" s="17" t="str">
        <f>VLOOKUP($B360,G2.PL1!$C$10:$AF$35,11,0)</f>
        <v>Cadila Healthcare Ltd.</v>
      </c>
      <c r="M360" s="17" t="str">
        <f>VLOOKUP($B360,G2.PL1!$C$10:$AF$35,12,0)</f>
        <v>Ấn Độ</v>
      </c>
      <c r="N360" s="17" t="str">
        <f>VLOOKUP($B360,G2.PL1!$C$10:$AF$35,13,0)</f>
        <v>Viên</v>
      </c>
      <c r="O360" s="39">
        <v>2000</v>
      </c>
      <c r="P360" s="39">
        <v>1000</v>
      </c>
      <c r="Q360" s="39">
        <v>1000</v>
      </c>
      <c r="R360" s="39">
        <v>1000</v>
      </c>
      <c r="S360" s="40">
        <v>5000</v>
      </c>
      <c r="T360" s="19">
        <f>VLOOKUP($B360,G2.PL1!$C$10:$AF$35,17,0)</f>
        <v>215</v>
      </c>
      <c r="U360" s="18">
        <f t="shared" si="5"/>
        <v>1075000</v>
      </c>
      <c r="V360" s="19" t="str">
        <f>VLOOKUP($B360,G2.PL1!$C$10:$AF$35,30,0)</f>
        <v>Công ty Cổ phần Dược phẩm Thiết bị Y tế Hà Nội</v>
      </c>
      <c r="W360" s="17" t="s">
        <v>474</v>
      </c>
      <c r="X360" s="56" t="s">
        <v>343</v>
      </c>
      <c r="Y360" s="41" t="s">
        <v>475</v>
      </c>
      <c r="Z360" s="16"/>
      <c r="AA360" s="21" t="e">
        <f>VLOOKUP(W360,#REF!,2,0)</f>
        <v>#REF!</v>
      </c>
      <c r="AB360" s="16"/>
    </row>
    <row r="361" spans="1:28" ht="60">
      <c r="A361" s="38">
        <v>9</v>
      </c>
      <c r="B361" s="38" t="s">
        <v>70</v>
      </c>
      <c r="C361" s="17" t="str">
        <f>VLOOKUP(B361,G2.PL1!$C$10:$D$34,2,0)</f>
        <v xml:space="preserve">Cifga </v>
      </c>
      <c r="D361" s="17" t="str">
        <f>VLOOKUP($B361,G2.PL1!$C$10:$E$34,3,0)</f>
        <v>Ciprofloxacin (dưới dạng Ciprofloxacin hydroclorid)</v>
      </c>
      <c r="E361" s="17" t="str">
        <f>VLOOKUP($B361,G2.PL1!$C$10:$F$34,4,0)</f>
        <v>500mg</v>
      </c>
      <c r="F361" s="17" t="str">
        <f>VLOOKUP($B361,G2.PL1!$C$10:$AF$35,5,0)</f>
        <v>Uống</v>
      </c>
      <c r="G361" s="17" t="str">
        <f>VLOOKUP($B361,G2.PL1!$C$10:$AF$35,6,0)</f>
        <v>viên nén bao phim</v>
      </c>
      <c r="H361" s="17" t="str">
        <f>VLOOKUP($B361,G2.PL1!$C$10:$AF$35,7,0)</f>
        <v>hộp 2 vỉ x 10 viên</v>
      </c>
      <c r="I361" s="38" t="s">
        <v>13</v>
      </c>
      <c r="J361" s="17" t="str">
        <f>VLOOKUP($B361,G2.PL1!$C$10:$AF$35,9,0)</f>
        <v xml:space="preserve">36 tháng </v>
      </c>
      <c r="K361" s="17" t="str">
        <f>VLOOKUP($B361,G2.PL1!$C$10:$AF$35,10,0)</f>
        <v>VD-20549-14</v>
      </c>
      <c r="L361" s="17" t="str">
        <f>VLOOKUP($B361,G2.PL1!$C$10:$AF$35,11,0)</f>
        <v>Công ty Cổ phần Dược Hậu Giang - Chi nhánh nhà máy Dược phẩm DHG tại Hậu Giang</v>
      </c>
      <c r="M361" s="17" t="str">
        <f>VLOOKUP($B361,G2.PL1!$C$10:$AF$35,12,0)</f>
        <v>Việt Nam</v>
      </c>
      <c r="N361" s="17" t="str">
        <f>VLOOKUP($B361,G2.PL1!$C$10:$AF$35,13,0)</f>
        <v>Viên</v>
      </c>
      <c r="O361" s="39">
        <v>6000</v>
      </c>
      <c r="P361" s="39">
        <v>6000</v>
      </c>
      <c r="Q361" s="39">
        <v>6000</v>
      </c>
      <c r="R361" s="39">
        <v>6000</v>
      </c>
      <c r="S361" s="40">
        <v>24000</v>
      </c>
      <c r="T361" s="19">
        <f>VLOOKUP($B361,G2.PL1!$C$10:$AF$35,17,0)</f>
        <v>889</v>
      </c>
      <c r="U361" s="18">
        <f t="shared" si="5"/>
        <v>21336000</v>
      </c>
      <c r="V361" s="19" t="str">
        <f>VLOOKUP($B361,G2.PL1!$C$10:$AF$35,30,0)</f>
        <v>Công ty Cổ phần Dược Hậu Giang</v>
      </c>
      <c r="W361" s="17" t="s">
        <v>466</v>
      </c>
      <c r="X361" s="56" t="s">
        <v>343</v>
      </c>
      <c r="Y361" s="41" t="s">
        <v>467</v>
      </c>
      <c r="Z361" s="16"/>
      <c r="AA361" s="21" t="e">
        <f>VLOOKUP(W361,#REF!,2,0)</f>
        <v>#REF!</v>
      </c>
      <c r="AB361" s="16"/>
    </row>
    <row r="362" spans="1:28" ht="60">
      <c r="A362" s="38">
        <v>12</v>
      </c>
      <c r="B362" s="38" t="s">
        <v>54</v>
      </c>
      <c r="C362" s="17" t="str">
        <f>VLOOKUP(B362,G2.PL1!$C$10:$D$34,2,0)</f>
        <v>Raciper 20mg</v>
      </c>
      <c r="D362" s="17" t="str">
        <f>VLOOKUP($B362,G2.PL1!$C$10:$E$34,3,0)</f>
        <v xml:space="preserve">Esomeprazole (dưới dạng Esomeprazole magnesium vô định hình) </v>
      </c>
      <c r="E362" s="17" t="str">
        <f>VLOOKUP($B362,G2.PL1!$C$10:$F$34,4,0)</f>
        <v>20mg</v>
      </c>
      <c r="F362" s="17" t="str">
        <f>VLOOKUP($B362,G2.PL1!$C$10:$AF$35,5,0)</f>
        <v>Uống</v>
      </c>
      <c r="G362" s="17" t="str">
        <f>VLOOKUP($B362,G2.PL1!$C$10:$AF$35,6,0)</f>
        <v>Viên nén bao phim kháng acid dạ dày</v>
      </c>
      <c r="H362" s="17" t="str">
        <f>VLOOKUP($B362,G2.PL1!$C$10:$AF$35,7,0)</f>
        <v>Hộp 2 vỉ x 7 viên; Hộp 4 vỉ x 7 viên</v>
      </c>
      <c r="I362" s="38" t="s">
        <v>13</v>
      </c>
      <c r="J362" s="17" t="str">
        <f>VLOOKUP($B362,G2.PL1!$C$10:$AF$35,9,0)</f>
        <v>24 tháng</v>
      </c>
      <c r="K362" s="17" t="str">
        <f>VLOOKUP($B362,G2.PL1!$C$10:$AF$35,10,0)</f>
        <v>VN-16032-12</v>
      </c>
      <c r="L362" s="17" t="str">
        <f>VLOOKUP($B362,G2.PL1!$C$10:$AF$35,11,0)</f>
        <v>Sun Pharmaceutical Industries Limited</v>
      </c>
      <c r="M362" s="17" t="str">
        <f>VLOOKUP($B362,G2.PL1!$C$10:$AF$35,12,0)</f>
        <v>Ấn Độ</v>
      </c>
      <c r="N362" s="17" t="str">
        <f>VLOOKUP($B362,G2.PL1!$C$10:$AF$35,13,0)</f>
        <v>Viên</v>
      </c>
      <c r="O362" s="39">
        <v>5000</v>
      </c>
      <c r="P362" s="39">
        <v>5000</v>
      </c>
      <c r="Q362" s="39">
        <v>5000</v>
      </c>
      <c r="R362" s="39">
        <v>5000</v>
      </c>
      <c r="S362" s="40">
        <v>20000</v>
      </c>
      <c r="T362" s="19">
        <f>VLOOKUP($B362,G2.PL1!$C$10:$AF$35,17,0)</f>
        <v>950</v>
      </c>
      <c r="U362" s="18">
        <f t="shared" si="5"/>
        <v>19000000</v>
      </c>
      <c r="V362" s="19" t="str">
        <f>VLOOKUP($B362,G2.PL1!$C$10:$AF$35,30,0)</f>
        <v>Công ty Cổ phần Dược phẩm Thiết bị Y tế Hà Nội</v>
      </c>
      <c r="W362" s="17" t="s">
        <v>466</v>
      </c>
      <c r="X362" s="56" t="s">
        <v>343</v>
      </c>
      <c r="Y362" s="41" t="s">
        <v>467</v>
      </c>
      <c r="Z362" s="16"/>
      <c r="AA362" s="21" t="e">
        <f>VLOOKUP(W362,#REF!,2,0)</f>
        <v>#REF!</v>
      </c>
      <c r="AB362" s="16"/>
    </row>
    <row r="363" spans="1:28" ht="36">
      <c r="A363" s="38">
        <v>15</v>
      </c>
      <c r="B363" s="38" t="s">
        <v>39</v>
      </c>
      <c r="C363" s="17" t="str">
        <f>VLOOKUP(B363,G2.PL1!$C$10:$D$34,2,0)</f>
        <v>OCID</v>
      </c>
      <c r="D363" s="17" t="str">
        <f>VLOOKUP($B363,G2.PL1!$C$10:$E$34,3,0)</f>
        <v>Omeprazole (dạng hạt bao tan trong ruột)</v>
      </c>
      <c r="E363" s="17" t="str">
        <f>VLOOKUP($B363,G2.PL1!$C$10:$F$34,4,0)</f>
        <v>20mg</v>
      </c>
      <c r="F363" s="17" t="str">
        <f>VLOOKUP($B363,G2.PL1!$C$10:$AF$35,5,0)</f>
        <v>Uống</v>
      </c>
      <c r="G363" s="17" t="str">
        <f>VLOOKUP($B363,G2.PL1!$C$10:$AF$35,6,0)</f>
        <v>Viên nang cứng</v>
      </c>
      <c r="H363" s="17" t="str">
        <f>VLOOKUP($B363,G2.PL1!$C$10:$AF$35,7,0)</f>
        <v>Hộp 10 vỉ x 10 viên</v>
      </c>
      <c r="I363" s="38" t="s">
        <v>13</v>
      </c>
      <c r="J363" s="17" t="str">
        <f>VLOOKUP($B363,G2.PL1!$C$10:$AF$35,9,0)</f>
        <v>36 tháng</v>
      </c>
      <c r="K363" s="17" t="str">
        <f>VLOOKUP($B363,G2.PL1!$C$10:$AF$35,10,0)</f>
        <v>VN-10166-10</v>
      </c>
      <c r="L363" s="17" t="str">
        <f>VLOOKUP($B363,G2.PL1!$C$10:$AF$35,11,0)</f>
        <v>Cadila Healthcare Ltd.</v>
      </c>
      <c r="M363" s="17" t="str">
        <f>VLOOKUP($B363,G2.PL1!$C$10:$AF$35,12,0)</f>
        <v>Ấn Độ</v>
      </c>
      <c r="N363" s="17" t="str">
        <f>VLOOKUP($B363,G2.PL1!$C$10:$AF$35,13,0)</f>
        <v>Viên</v>
      </c>
      <c r="O363" s="39">
        <v>13000</v>
      </c>
      <c r="P363" s="39">
        <v>13000</v>
      </c>
      <c r="Q363" s="39">
        <v>13000</v>
      </c>
      <c r="R363" s="39">
        <v>13000</v>
      </c>
      <c r="S363" s="40">
        <v>52000</v>
      </c>
      <c r="T363" s="19">
        <f>VLOOKUP($B363,G2.PL1!$C$10:$AF$35,17,0)</f>
        <v>215</v>
      </c>
      <c r="U363" s="18">
        <f t="shared" si="5"/>
        <v>11180000</v>
      </c>
      <c r="V363" s="19" t="str">
        <f>VLOOKUP($B363,G2.PL1!$C$10:$AF$35,30,0)</f>
        <v>Công ty Cổ phần Dược phẩm Thiết bị Y tế Hà Nội</v>
      </c>
      <c r="W363" s="17" t="s">
        <v>466</v>
      </c>
      <c r="X363" s="56" t="s">
        <v>343</v>
      </c>
      <c r="Y363" s="41" t="s">
        <v>467</v>
      </c>
      <c r="Z363" s="16"/>
      <c r="AA363" s="21" t="e">
        <f>VLOOKUP(W363,#REF!,2,0)</f>
        <v>#REF!</v>
      </c>
      <c r="AB363" s="16"/>
    </row>
    <row r="364" spans="1:28" ht="60">
      <c r="A364" s="38">
        <v>9</v>
      </c>
      <c r="B364" s="38" t="s">
        <v>70</v>
      </c>
      <c r="C364" s="17" t="str">
        <f>VLOOKUP(B364,G2.PL1!$C$10:$D$34,2,0)</f>
        <v xml:space="preserve">Cifga </v>
      </c>
      <c r="D364" s="17" t="str">
        <f>VLOOKUP($B364,G2.PL1!$C$10:$E$34,3,0)</f>
        <v>Ciprofloxacin (dưới dạng Ciprofloxacin hydroclorid)</v>
      </c>
      <c r="E364" s="17" t="str">
        <f>VLOOKUP($B364,G2.PL1!$C$10:$F$34,4,0)</f>
        <v>500mg</v>
      </c>
      <c r="F364" s="17" t="str">
        <f>VLOOKUP($B364,G2.PL1!$C$10:$AF$35,5,0)</f>
        <v>Uống</v>
      </c>
      <c r="G364" s="17" t="str">
        <f>VLOOKUP($B364,G2.PL1!$C$10:$AF$35,6,0)</f>
        <v>viên nén bao phim</v>
      </c>
      <c r="H364" s="17" t="str">
        <f>VLOOKUP($B364,G2.PL1!$C$10:$AF$35,7,0)</f>
        <v>hộp 2 vỉ x 10 viên</v>
      </c>
      <c r="I364" s="38" t="s">
        <v>13</v>
      </c>
      <c r="J364" s="17" t="str">
        <f>VLOOKUP($B364,G2.PL1!$C$10:$AF$35,9,0)</f>
        <v xml:space="preserve">36 tháng </v>
      </c>
      <c r="K364" s="17" t="str">
        <f>VLOOKUP($B364,G2.PL1!$C$10:$AF$35,10,0)</f>
        <v>VD-20549-14</v>
      </c>
      <c r="L364" s="17" t="str">
        <f>VLOOKUP($B364,G2.PL1!$C$10:$AF$35,11,0)</f>
        <v>Công ty Cổ phần Dược Hậu Giang - Chi nhánh nhà máy Dược phẩm DHG tại Hậu Giang</v>
      </c>
      <c r="M364" s="17" t="str">
        <f>VLOOKUP($B364,G2.PL1!$C$10:$AF$35,12,0)</f>
        <v>Việt Nam</v>
      </c>
      <c r="N364" s="17" t="str">
        <f>VLOOKUP($B364,G2.PL1!$C$10:$AF$35,13,0)</f>
        <v>Viên</v>
      </c>
      <c r="O364" s="39">
        <v>5000</v>
      </c>
      <c r="P364" s="39">
        <v>5000</v>
      </c>
      <c r="Q364" s="39">
        <v>5000</v>
      </c>
      <c r="R364" s="39">
        <v>10000</v>
      </c>
      <c r="S364" s="40">
        <v>25000</v>
      </c>
      <c r="T364" s="19">
        <f>VLOOKUP($B364,G2.PL1!$C$10:$AF$35,17,0)</f>
        <v>889</v>
      </c>
      <c r="U364" s="18">
        <f t="shared" si="5"/>
        <v>22225000</v>
      </c>
      <c r="V364" s="19" t="str">
        <f>VLOOKUP($B364,G2.PL1!$C$10:$AF$35,30,0)</f>
        <v>Công ty Cổ phần Dược Hậu Giang</v>
      </c>
      <c r="W364" s="17" t="s">
        <v>714</v>
      </c>
      <c r="X364" s="56" t="s">
        <v>343</v>
      </c>
      <c r="Y364" s="41" t="s">
        <v>715</v>
      </c>
      <c r="Z364" s="16"/>
      <c r="AA364" s="21" t="e">
        <f>VLOOKUP(W364,#REF!,2,0)</f>
        <v>#REF!</v>
      </c>
      <c r="AB364" s="16"/>
    </row>
    <row r="365" spans="1:28" ht="60">
      <c r="A365" s="38">
        <v>12</v>
      </c>
      <c r="B365" s="38" t="s">
        <v>54</v>
      </c>
      <c r="C365" s="17" t="str">
        <f>VLOOKUP(B365,G2.PL1!$C$10:$D$34,2,0)</f>
        <v>Raciper 20mg</v>
      </c>
      <c r="D365" s="17" t="str">
        <f>VLOOKUP($B365,G2.PL1!$C$10:$E$34,3,0)</f>
        <v xml:space="preserve">Esomeprazole (dưới dạng Esomeprazole magnesium vô định hình) </v>
      </c>
      <c r="E365" s="17" t="str">
        <f>VLOOKUP($B365,G2.PL1!$C$10:$F$34,4,0)</f>
        <v>20mg</v>
      </c>
      <c r="F365" s="17" t="str">
        <f>VLOOKUP($B365,G2.PL1!$C$10:$AF$35,5,0)</f>
        <v>Uống</v>
      </c>
      <c r="G365" s="17" t="str">
        <f>VLOOKUP($B365,G2.PL1!$C$10:$AF$35,6,0)</f>
        <v>Viên nén bao phim kháng acid dạ dày</v>
      </c>
      <c r="H365" s="17" t="str">
        <f>VLOOKUP($B365,G2.PL1!$C$10:$AF$35,7,0)</f>
        <v>Hộp 2 vỉ x 7 viên; Hộp 4 vỉ x 7 viên</v>
      </c>
      <c r="I365" s="38" t="s">
        <v>13</v>
      </c>
      <c r="J365" s="17" t="str">
        <f>VLOOKUP($B365,G2.PL1!$C$10:$AF$35,9,0)</f>
        <v>24 tháng</v>
      </c>
      <c r="K365" s="17" t="str">
        <f>VLOOKUP($B365,G2.PL1!$C$10:$AF$35,10,0)</f>
        <v>VN-16032-12</v>
      </c>
      <c r="L365" s="17" t="str">
        <f>VLOOKUP($B365,G2.PL1!$C$10:$AF$35,11,0)</f>
        <v>Sun Pharmaceutical Industries Limited</v>
      </c>
      <c r="M365" s="17" t="str">
        <f>VLOOKUP($B365,G2.PL1!$C$10:$AF$35,12,0)</f>
        <v>Ấn Độ</v>
      </c>
      <c r="N365" s="17" t="str">
        <f>VLOOKUP($B365,G2.PL1!$C$10:$AF$35,13,0)</f>
        <v>Viên</v>
      </c>
      <c r="O365" s="39">
        <v>10000</v>
      </c>
      <c r="P365" s="39">
        <v>10000</v>
      </c>
      <c r="Q365" s="39">
        <v>20000</v>
      </c>
      <c r="R365" s="39">
        <v>20000</v>
      </c>
      <c r="S365" s="40">
        <v>60000</v>
      </c>
      <c r="T365" s="19">
        <f>VLOOKUP($B365,G2.PL1!$C$10:$AF$35,17,0)</f>
        <v>950</v>
      </c>
      <c r="U365" s="18">
        <f t="shared" si="5"/>
        <v>57000000</v>
      </c>
      <c r="V365" s="19" t="str">
        <f>VLOOKUP($B365,G2.PL1!$C$10:$AF$35,30,0)</f>
        <v>Công ty Cổ phần Dược phẩm Thiết bị Y tế Hà Nội</v>
      </c>
      <c r="W365" s="17" t="s">
        <v>714</v>
      </c>
      <c r="X365" s="56" t="s">
        <v>343</v>
      </c>
      <c r="Y365" s="41" t="s">
        <v>715</v>
      </c>
      <c r="Z365" s="16"/>
      <c r="AA365" s="21" t="e">
        <f>VLOOKUP(W365,#REF!,2,0)</f>
        <v>#REF!</v>
      </c>
      <c r="AB365" s="16"/>
    </row>
    <row r="366" spans="1:28" ht="36">
      <c r="A366" s="38">
        <v>15</v>
      </c>
      <c r="B366" s="38" t="s">
        <v>39</v>
      </c>
      <c r="C366" s="17" t="str">
        <f>VLOOKUP(B366,G2.PL1!$C$10:$D$34,2,0)</f>
        <v>OCID</v>
      </c>
      <c r="D366" s="17" t="str">
        <f>VLOOKUP($B366,G2.PL1!$C$10:$E$34,3,0)</f>
        <v>Omeprazole (dạng hạt bao tan trong ruột)</v>
      </c>
      <c r="E366" s="17" t="str">
        <f>VLOOKUP($B366,G2.PL1!$C$10:$F$34,4,0)</f>
        <v>20mg</v>
      </c>
      <c r="F366" s="17" t="str">
        <f>VLOOKUP($B366,G2.PL1!$C$10:$AF$35,5,0)</f>
        <v>Uống</v>
      </c>
      <c r="G366" s="17" t="str">
        <f>VLOOKUP($B366,G2.PL1!$C$10:$AF$35,6,0)</f>
        <v>Viên nang cứng</v>
      </c>
      <c r="H366" s="17" t="str">
        <f>VLOOKUP($B366,G2.PL1!$C$10:$AF$35,7,0)</f>
        <v>Hộp 10 vỉ x 10 viên</v>
      </c>
      <c r="I366" s="38" t="s">
        <v>13</v>
      </c>
      <c r="J366" s="17" t="str">
        <f>VLOOKUP($B366,G2.PL1!$C$10:$AF$35,9,0)</f>
        <v>36 tháng</v>
      </c>
      <c r="K366" s="17" t="str">
        <f>VLOOKUP($B366,G2.PL1!$C$10:$AF$35,10,0)</f>
        <v>VN-10166-10</v>
      </c>
      <c r="L366" s="17" t="str">
        <f>VLOOKUP($B366,G2.PL1!$C$10:$AF$35,11,0)</f>
        <v>Cadila Healthcare Ltd.</v>
      </c>
      <c r="M366" s="17" t="str">
        <f>VLOOKUP($B366,G2.PL1!$C$10:$AF$35,12,0)</f>
        <v>Ấn Độ</v>
      </c>
      <c r="N366" s="17" t="str">
        <f>VLOOKUP($B366,G2.PL1!$C$10:$AF$35,13,0)</f>
        <v>Viên</v>
      </c>
      <c r="O366" s="39">
        <v>8000</v>
      </c>
      <c r="P366" s="39">
        <v>8000</v>
      </c>
      <c r="Q366" s="39">
        <v>8000</v>
      </c>
      <c r="R366" s="39">
        <v>8000</v>
      </c>
      <c r="S366" s="40">
        <v>32000</v>
      </c>
      <c r="T366" s="19">
        <f>VLOOKUP($B366,G2.PL1!$C$10:$AF$35,17,0)</f>
        <v>215</v>
      </c>
      <c r="U366" s="18">
        <f t="shared" si="5"/>
        <v>6880000</v>
      </c>
      <c r="V366" s="19" t="str">
        <f>VLOOKUP($B366,G2.PL1!$C$10:$AF$35,30,0)</f>
        <v>Công ty Cổ phần Dược phẩm Thiết bị Y tế Hà Nội</v>
      </c>
      <c r="W366" s="17" t="s">
        <v>470</v>
      </c>
      <c r="X366" s="56" t="s">
        <v>343</v>
      </c>
      <c r="Y366" s="41" t="s">
        <v>471</v>
      </c>
      <c r="Z366" s="16"/>
      <c r="AA366" s="21" t="e">
        <f>VLOOKUP(W366,#REF!,2,0)</f>
        <v>#REF!</v>
      </c>
      <c r="AB366" s="16"/>
    </row>
    <row r="367" spans="1:28" ht="60">
      <c r="A367" s="38">
        <v>12</v>
      </c>
      <c r="B367" s="38" t="s">
        <v>54</v>
      </c>
      <c r="C367" s="17" t="str">
        <f>VLOOKUP(B367,G2.PL1!$C$10:$D$34,2,0)</f>
        <v>Raciper 20mg</v>
      </c>
      <c r="D367" s="17" t="str">
        <f>VLOOKUP($B367,G2.PL1!$C$10:$E$34,3,0)</f>
        <v xml:space="preserve">Esomeprazole (dưới dạng Esomeprazole magnesium vô định hình) </v>
      </c>
      <c r="E367" s="17" t="str">
        <f>VLOOKUP($B367,G2.PL1!$C$10:$F$34,4,0)</f>
        <v>20mg</v>
      </c>
      <c r="F367" s="17" t="str">
        <f>VLOOKUP($B367,G2.PL1!$C$10:$AF$35,5,0)</f>
        <v>Uống</v>
      </c>
      <c r="G367" s="17" t="str">
        <f>VLOOKUP($B367,G2.PL1!$C$10:$AF$35,6,0)</f>
        <v>Viên nén bao phim kháng acid dạ dày</v>
      </c>
      <c r="H367" s="17" t="str">
        <f>VLOOKUP($B367,G2.PL1!$C$10:$AF$35,7,0)</f>
        <v>Hộp 2 vỉ x 7 viên; Hộp 4 vỉ x 7 viên</v>
      </c>
      <c r="I367" s="38" t="s">
        <v>13</v>
      </c>
      <c r="J367" s="17" t="str">
        <f>VLOOKUP($B367,G2.PL1!$C$10:$AF$35,9,0)</f>
        <v>24 tháng</v>
      </c>
      <c r="K367" s="17" t="str">
        <f>VLOOKUP($B367,G2.PL1!$C$10:$AF$35,10,0)</f>
        <v>VN-16032-12</v>
      </c>
      <c r="L367" s="17" t="str">
        <f>VLOOKUP($B367,G2.PL1!$C$10:$AF$35,11,0)</f>
        <v>Sun Pharmaceutical Industries Limited</v>
      </c>
      <c r="M367" s="17" t="str">
        <f>VLOOKUP($B367,G2.PL1!$C$10:$AF$35,12,0)</f>
        <v>Ấn Độ</v>
      </c>
      <c r="N367" s="17" t="str">
        <f>VLOOKUP($B367,G2.PL1!$C$10:$AF$35,13,0)</f>
        <v>Viên</v>
      </c>
      <c r="O367" s="39">
        <v>20000</v>
      </c>
      <c r="P367" s="39">
        <v>20000</v>
      </c>
      <c r="Q367" s="39">
        <v>30000</v>
      </c>
      <c r="R367" s="39">
        <v>20000</v>
      </c>
      <c r="S367" s="40">
        <v>90000</v>
      </c>
      <c r="T367" s="19">
        <f>VLOOKUP($B367,G2.PL1!$C$10:$AF$35,17,0)</f>
        <v>950</v>
      </c>
      <c r="U367" s="18">
        <f t="shared" si="5"/>
        <v>85500000</v>
      </c>
      <c r="V367" s="19" t="str">
        <f>VLOOKUP($B367,G2.PL1!$C$10:$AF$35,30,0)</f>
        <v>Công ty Cổ phần Dược phẩm Thiết bị Y tế Hà Nội</v>
      </c>
      <c r="W367" s="17" t="s">
        <v>770</v>
      </c>
      <c r="X367" s="56" t="s">
        <v>343</v>
      </c>
      <c r="Y367" s="41" t="s">
        <v>771</v>
      </c>
      <c r="Z367" s="16"/>
      <c r="AA367" s="21" t="e">
        <f>VLOOKUP(W367,#REF!,2,0)</f>
        <v>#REF!</v>
      </c>
      <c r="AB367" s="16"/>
    </row>
    <row r="368" spans="1:28" ht="36">
      <c r="A368" s="38">
        <v>15</v>
      </c>
      <c r="B368" s="38" t="s">
        <v>39</v>
      </c>
      <c r="C368" s="17" t="str">
        <f>VLOOKUP(B368,G2.PL1!$C$10:$D$34,2,0)</f>
        <v>OCID</v>
      </c>
      <c r="D368" s="17" t="str">
        <f>VLOOKUP($B368,G2.PL1!$C$10:$E$34,3,0)</f>
        <v>Omeprazole (dạng hạt bao tan trong ruột)</v>
      </c>
      <c r="E368" s="17" t="str">
        <f>VLOOKUP($B368,G2.PL1!$C$10:$F$34,4,0)</f>
        <v>20mg</v>
      </c>
      <c r="F368" s="17" t="str">
        <f>VLOOKUP($B368,G2.PL1!$C$10:$AF$35,5,0)</f>
        <v>Uống</v>
      </c>
      <c r="G368" s="17" t="str">
        <f>VLOOKUP($B368,G2.PL1!$C$10:$AF$35,6,0)</f>
        <v>Viên nang cứng</v>
      </c>
      <c r="H368" s="17" t="str">
        <f>VLOOKUP($B368,G2.PL1!$C$10:$AF$35,7,0)</f>
        <v>Hộp 10 vỉ x 10 viên</v>
      </c>
      <c r="I368" s="38" t="s">
        <v>13</v>
      </c>
      <c r="J368" s="17" t="str">
        <f>VLOOKUP($B368,G2.PL1!$C$10:$AF$35,9,0)</f>
        <v>36 tháng</v>
      </c>
      <c r="K368" s="17" t="str">
        <f>VLOOKUP($B368,G2.PL1!$C$10:$AF$35,10,0)</f>
        <v>VN-10166-10</v>
      </c>
      <c r="L368" s="17" t="str">
        <f>VLOOKUP($B368,G2.PL1!$C$10:$AF$35,11,0)</f>
        <v>Cadila Healthcare Ltd.</v>
      </c>
      <c r="M368" s="17" t="str">
        <f>VLOOKUP($B368,G2.PL1!$C$10:$AF$35,12,0)</f>
        <v>Ấn Độ</v>
      </c>
      <c r="N368" s="17" t="str">
        <f>VLOOKUP($B368,G2.PL1!$C$10:$AF$35,13,0)</f>
        <v>Viên</v>
      </c>
      <c r="O368" s="39">
        <v>30000</v>
      </c>
      <c r="P368" s="39">
        <v>40000</v>
      </c>
      <c r="Q368" s="39">
        <v>40000</v>
      </c>
      <c r="R368" s="39">
        <v>30000</v>
      </c>
      <c r="S368" s="40">
        <v>140000</v>
      </c>
      <c r="T368" s="19">
        <f>VLOOKUP($B368,G2.PL1!$C$10:$AF$35,17,0)</f>
        <v>215</v>
      </c>
      <c r="U368" s="18">
        <f t="shared" si="5"/>
        <v>30100000</v>
      </c>
      <c r="V368" s="19" t="str">
        <f>VLOOKUP($B368,G2.PL1!$C$10:$AF$35,30,0)</f>
        <v>Công ty Cổ phần Dược phẩm Thiết bị Y tế Hà Nội</v>
      </c>
      <c r="W368" s="17" t="s">
        <v>770</v>
      </c>
      <c r="X368" s="56" t="s">
        <v>343</v>
      </c>
      <c r="Y368" s="41" t="s">
        <v>771</v>
      </c>
      <c r="Z368" s="16"/>
      <c r="AA368" s="21" t="e">
        <f>VLOOKUP(W368,#REF!,2,0)</f>
        <v>#REF!</v>
      </c>
      <c r="AB368" s="16"/>
    </row>
    <row r="369" spans="1:28" ht="36">
      <c r="A369" s="38">
        <v>15</v>
      </c>
      <c r="B369" s="38" t="s">
        <v>39</v>
      </c>
      <c r="C369" s="17" t="str">
        <f>VLOOKUP(B369,G2.PL1!$C$10:$D$34,2,0)</f>
        <v>OCID</v>
      </c>
      <c r="D369" s="17" t="str">
        <f>VLOOKUP($B369,G2.PL1!$C$10:$E$34,3,0)</f>
        <v>Omeprazole (dạng hạt bao tan trong ruột)</v>
      </c>
      <c r="E369" s="17" t="str">
        <f>VLOOKUP($B369,G2.PL1!$C$10:$F$34,4,0)</f>
        <v>20mg</v>
      </c>
      <c r="F369" s="17" t="str">
        <f>VLOOKUP($B369,G2.PL1!$C$10:$AF$35,5,0)</f>
        <v>Uống</v>
      </c>
      <c r="G369" s="17" t="str">
        <f>VLOOKUP($B369,G2.PL1!$C$10:$AF$35,6,0)</f>
        <v>Viên nang cứng</v>
      </c>
      <c r="H369" s="17" t="str">
        <f>VLOOKUP($B369,G2.PL1!$C$10:$AF$35,7,0)</f>
        <v>Hộp 10 vỉ x 10 viên</v>
      </c>
      <c r="I369" s="38" t="s">
        <v>13</v>
      </c>
      <c r="J369" s="17" t="str">
        <f>VLOOKUP($B369,G2.PL1!$C$10:$AF$35,9,0)</f>
        <v>36 tháng</v>
      </c>
      <c r="K369" s="17" t="str">
        <f>VLOOKUP($B369,G2.PL1!$C$10:$AF$35,10,0)</f>
        <v>VN-10166-10</v>
      </c>
      <c r="L369" s="17" t="str">
        <f>VLOOKUP($B369,G2.PL1!$C$10:$AF$35,11,0)</f>
        <v>Cadila Healthcare Ltd.</v>
      </c>
      <c r="M369" s="17" t="str">
        <f>VLOOKUP($B369,G2.PL1!$C$10:$AF$35,12,0)</f>
        <v>Ấn Độ</v>
      </c>
      <c r="N369" s="17" t="str">
        <f>VLOOKUP($B369,G2.PL1!$C$10:$AF$35,13,0)</f>
        <v>Viên</v>
      </c>
      <c r="O369" s="39">
        <v>20000</v>
      </c>
      <c r="P369" s="39">
        <v>20000</v>
      </c>
      <c r="Q369" s="39">
        <v>20000</v>
      </c>
      <c r="R369" s="39">
        <v>20000</v>
      </c>
      <c r="S369" s="40">
        <v>80000</v>
      </c>
      <c r="T369" s="19">
        <f>VLOOKUP($B369,G2.PL1!$C$10:$AF$35,17,0)</f>
        <v>215</v>
      </c>
      <c r="U369" s="18">
        <f t="shared" si="5"/>
        <v>17200000</v>
      </c>
      <c r="V369" s="19" t="str">
        <f>VLOOKUP($B369,G2.PL1!$C$10:$AF$35,30,0)</f>
        <v>Công ty Cổ phần Dược phẩm Thiết bị Y tế Hà Nội</v>
      </c>
      <c r="W369" s="17" t="s">
        <v>472</v>
      </c>
      <c r="X369" s="56" t="s">
        <v>343</v>
      </c>
      <c r="Y369" s="41" t="s">
        <v>473</v>
      </c>
      <c r="Z369" s="16"/>
      <c r="AA369" s="21" t="e">
        <f>VLOOKUP(W369,#REF!,2,0)</f>
        <v>#REF!</v>
      </c>
      <c r="AB369" s="16"/>
    </row>
    <row r="370" spans="1:28" ht="60">
      <c r="A370" s="38">
        <v>9</v>
      </c>
      <c r="B370" s="38" t="s">
        <v>70</v>
      </c>
      <c r="C370" s="17" t="str">
        <f>VLOOKUP(B370,G2.PL1!$C$10:$D$34,2,0)</f>
        <v xml:space="preserve">Cifga </v>
      </c>
      <c r="D370" s="17" t="str">
        <f>VLOOKUP($B370,G2.PL1!$C$10:$E$34,3,0)</f>
        <v>Ciprofloxacin (dưới dạng Ciprofloxacin hydroclorid)</v>
      </c>
      <c r="E370" s="17" t="str">
        <f>VLOOKUP($B370,G2.PL1!$C$10:$F$34,4,0)</f>
        <v>500mg</v>
      </c>
      <c r="F370" s="17" t="str">
        <f>VLOOKUP($B370,G2.PL1!$C$10:$AF$35,5,0)</f>
        <v>Uống</v>
      </c>
      <c r="G370" s="17" t="str">
        <f>VLOOKUP($B370,G2.PL1!$C$10:$AF$35,6,0)</f>
        <v>viên nén bao phim</v>
      </c>
      <c r="H370" s="17" t="str">
        <f>VLOOKUP($B370,G2.PL1!$C$10:$AF$35,7,0)</f>
        <v>hộp 2 vỉ x 10 viên</v>
      </c>
      <c r="I370" s="38" t="s">
        <v>13</v>
      </c>
      <c r="J370" s="17" t="str">
        <f>VLOOKUP($B370,G2.PL1!$C$10:$AF$35,9,0)</f>
        <v xml:space="preserve">36 tháng </v>
      </c>
      <c r="K370" s="17" t="str">
        <f>VLOOKUP($B370,G2.PL1!$C$10:$AF$35,10,0)</f>
        <v>VD-20549-14</v>
      </c>
      <c r="L370" s="17" t="str">
        <f>VLOOKUP($B370,G2.PL1!$C$10:$AF$35,11,0)</f>
        <v>Công ty Cổ phần Dược Hậu Giang - Chi nhánh nhà máy Dược phẩm DHG tại Hậu Giang</v>
      </c>
      <c r="M370" s="17" t="str">
        <f>VLOOKUP($B370,G2.PL1!$C$10:$AF$35,12,0)</f>
        <v>Việt Nam</v>
      </c>
      <c r="N370" s="17" t="str">
        <f>VLOOKUP($B370,G2.PL1!$C$10:$AF$35,13,0)</f>
        <v>Viên</v>
      </c>
      <c r="O370" s="39">
        <v>1220</v>
      </c>
      <c r="P370" s="39">
        <v>1080</v>
      </c>
      <c r="Q370" s="39">
        <v>1170</v>
      </c>
      <c r="R370" s="39">
        <v>1230</v>
      </c>
      <c r="S370" s="40">
        <v>4700</v>
      </c>
      <c r="T370" s="19">
        <f>VLOOKUP($B370,G2.PL1!$C$10:$AF$35,17,0)</f>
        <v>889</v>
      </c>
      <c r="U370" s="18">
        <f t="shared" si="5"/>
        <v>4178300</v>
      </c>
      <c r="V370" s="19" t="str">
        <f>VLOOKUP($B370,G2.PL1!$C$10:$AF$35,30,0)</f>
        <v>Công ty Cổ phần Dược Hậu Giang</v>
      </c>
      <c r="W370" s="17" t="s">
        <v>476</v>
      </c>
      <c r="X370" s="56" t="s">
        <v>343</v>
      </c>
      <c r="Y370" s="41" t="s">
        <v>477</v>
      </c>
      <c r="Z370" s="16"/>
      <c r="AA370" s="21" t="e">
        <f>VLOOKUP(W370,#REF!,2,0)</f>
        <v>#REF!</v>
      </c>
      <c r="AB370" s="16"/>
    </row>
    <row r="371" spans="1:28" ht="60">
      <c r="A371" s="38">
        <v>13</v>
      </c>
      <c r="B371" s="38" t="s">
        <v>48</v>
      </c>
      <c r="C371" s="17" t="str">
        <f>VLOOKUP(B371,G2.PL1!$C$10:$D$34,2,0)</f>
        <v>Glumeform 500</v>
      </c>
      <c r="D371" s="17" t="str">
        <f>VLOOKUP($B371,G2.PL1!$C$10:$E$34,3,0)</f>
        <v xml:space="preserve">Metformin hydroclorid </v>
      </c>
      <c r="E371" s="17" t="str">
        <f>VLOOKUP($B371,G2.PL1!$C$10:$F$34,4,0)</f>
        <v>500mg</v>
      </c>
      <c r="F371" s="17" t="str">
        <f>VLOOKUP($B371,G2.PL1!$C$10:$AF$35,5,0)</f>
        <v>Uống</v>
      </c>
      <c r="G371" s="17" t="str">
        <f>VLOOKUP($B371,G2.PL1!$C$10:$AF$35,6,0)</f>
        <v>viên nén bao phim</v>
      </c>
      <c r="H371" s="17" t="str">
        <f>VLOOKUP($B371,G2.PL1!$C$10:$AF$35,7,0)</f>
        <v>hộp 10 vỉ x 10 viên</v>
      </c>
      <c r="I371" s="38" t="s">
        <v>13</v>
      </c>
      <c r="J371" s="17" t="str">
        <f>VLOOKUP($B371,G2.PL1!$C$10:$AF$35,9,0)</f>
        <v xml:space="preserve">36 tháng </v>
      </c>
      <c r="K371" s="17" t="str">
        <f>VLOOKUP($B371,G2.PL1!$C$10:$AF$35,10,0)</f>
        <v>VD-21779-14</v>
      </c>
      <c r="L371" s="17" t="str">
        <f>VLOOKUP($B371,G2.PL1!$C$10:$AF$35,11,0)</f>
        <v>Công ty Cổ phần Dược Hậu Giang - Chi nhánh nhà máy Dược phẩm DHG tại Hậu Giang</v>
      </c>
      <c r="M371" s="17" t="str">
        <f>VLOOKUP($B371,G2.PL1!$C$10:$AF$35,12,0)</f>
        <v>Việt Nam</v>
      </c>
      <c r="N371" s="17" t="str">
        <f>VLOOKUP($B371,G2.PL1!$C$10:$AF$35,13,0)</f>
        <v>Viên</v>
      </c>
      <c r="O371" s="39">
        <v>200</v>
      </c>
      <c r="P371" s="39">
        <v>200</v>
      </c>
      <c r="Q371" s="39">
        <v>200</v>
      </c>
      <c r="R371" s="39">
        <v>200</v>
      </c>
      <c r="S371" s="40">
        <v>800</v>
      </c>
      <c r="T371" s="19">
        <f>VLOOKUP($B371,G2.PL1!$C$10:$AF$35,17,0)</f>
        <v>289</v>
      </c>
      <c r="U371" s="18">
        <f t="shared" si="5"/>
        <v>231200</v>
      </c>
      <c r="V371" s="19" t="str">
        <f>VLOOKUP($B371,G2.PL1!$C$10:$AF$35,30,0)</f>
        <v>Công ty Cổ phần Dược Hậu Giang</v>
      </c>
      <c r="W371" s="17" t="s">
        <v>476</v>
      </c>
      <c r="X371" s="56" t="s">
        <v>343</v>
      </c>
      <c r="Y371" s="41" t="s">
        <v>477</v>
      </c>
      <c r="Z371" s="16"/>
      <c r="AA371" s="21" t="e">
        <f>VLOOKUP(W371,#REF!,2,0)</f>
        <v>#REF!</v>
      </c>
      <c r="AB371" s="16"/>
    </row>
    <row r="372" spans="1:28" ht="36">
      <c r="A372" s="38">
        <v>14</v>
      </c>
      <c r="B372" s="38" t="s">
        <v>40</v>
      </c>
      <c r="C372" s="17" t="str">
        <f>VLOOKUP(B372,G2.PL1!$C$10:$D$34,2,0)</f>
        <v>OCID</v>
      </c>
      <c r="D372" s="17" t="str">
        <f>VLOOKUP($B372,G2.PL1!$C$10:$E$34,3,0)</f>
        <v>Omeprazole (dạng hạt bao tan trong ruột)</v>
      </c>
      <c r="E372" s="17" t="str">
        <f>VLOOKUP($B372,G2.PL1!$C$10:$F$34,4,0)</f>
        <v>20mg</v>
      </c>
      <c r="F372" s="17" t="str">
        <f>VLOOKUP($B372,G2.PL1!$C$10:$AF$35,5,0)</f>
        <v>Uống</v>
      </c>
      <c r="G372" s="17" t="str">
        <f>VLOOKUP($B372,G2.PL1!$C$10:$AF$35,6,0)</f>
        <v>Viên nang cứng</v>
      </c>
      <c r="H372" s="17" t="str">
        <f>VLOOKUP($B372,G2.PL1!$C$10:$AF$35,7,0)</f>
        <v>Hộp 10 vỉ x 10 viên</v>
      </c>
      <c r="I372" s="38" t="s">
        <v>13</v>
      </c>
      <c r="J372" s="17" t="str">
        <f>VLOOKUP($B372,G2.PL1!$C$10:$AF$35,9,0)</f>
        <v>36 tháng</v>
      </c>
      <c r="K372" s="17" t="str">
        <f>VLOOKUP($B372,G2.PL1!$C$10:$AF$35,10,0)</f>
        <v>VN-10166-10</v>
      </c>
      <c r="L372" s="17" t="str">
        <f>VLOOKUP($B372,G2.PL1!$C$10:$AF$35,11,0)</f>
        <v>Cadila Healthcare Ltd.</v>
      </c>
      <c r="M372" s="17" t="str">
        <f>VLOOKUP($B372,G2.PL1!$C$10:$AF$35,12,0)</f>
        <v>Ấn Độ</v>
      </c>
      <c r="N372" s="17" t="str">
        <f>VLOOKUP($B372,G2.PL1!$C$10:$AF$35,13,0)</f>
        <v>Viên</v>
      </c>
      <c r="O372" s="39">
        <v>5675</v>
      </c>
      <c r="P372" s="39">
        <v>4675</v>
      </c>
      <c r="Q372" s="39">
        <v>5225</v>
      </c>
      <c r="R372" s="39">
        <v>5625</v>
      </c>
      <c r="S372" s="40">
        <v>21200</v>
      </c>
      <c r="T372" s="19">
        <f>VLOOKUP($B372,G2.PL1!$C$10:$AF$35,17,0)</f>
        <v>215</v>
      </c>
      <c r="U372" s="18">
        <f t="shared" si="5"/>
        <v>4558000</v>
      </c>
      <c r="V372" s="19" t="str">
        <f>VLOOKUP($B372,G2.PL1!$C$10:$AF$35,30,0)</f>
        <v>Công ty Cổ phần Dược phẩm Thiết bị Y tế Hà Nội</v>
      </c>
      <c r="W372" s="17" t="s">
        <v>476</v>
      </c>
      <c r="X372" s="56" t="s">
        <v>343</v>
      </c>
      <c r="Y372" s="41" t="s">
        <v>477</v>
      </c>
      <c r="Z372" s="16"/>
      <c r="AA372" s="21" t="e">
        <f>VLOOKUP(W372,#REF!,2,0)</f>
        <v>#REF!</v>
      </c>
      <c r="AB372" s="16"/>
    </row>
    <row r="373" spans="1:28" ht="36">
      <c r="A373" s="38">
        <v>15</v>
      </c>
      <c r="B373" s="38" t="s">
        <v>39</v>
      </c>
      <c r="C373" s="17" t="str">
        <f>VLOOKUP(B373,G2.PL1!$C$10:$D$34,2,0)</f>
        <v>OCID</v>
      </c>
      <c r="D373" s="17" t="str">
        <f>VLOOKUP($B373,G2.PL1!$C$10:$E$34,3,0)</f>
        <v>Omeprazole (dạng hạt bao tan trong ruột)</v>
      </c>
      <c r="E373" s="17" t="str">
        <f>VLOOKUP($B373,G2.PL1!$C$10:$F$34,4,0)</f>
        <v>20mg</v>
      </c>
      <c r="F373" s="17" t="str">
        <f>VLOOKUP($B373,G2.PL1!$C$10:$AF$35,5,0)</f>
        <v>Uống</v>
      </c>
      <c r="G373" s="17" t="str">
        <f>VLOOKUP($B373,G2.PL1!$C$10:$AF$35,6,0)</f>
        <v>Viên nang cứng</v>
      </c>
      <c r="H373" s="17" t="str">
        <f>VLOOKUP($B373,G2.PL1!$C$10:$AF$35,7,0)</f>
        <v>Hộp 10 vỉ x 10 viên</v>
      </c>
      <c r="I373" s="38" t="s">
        <v>13</v>
      </c>
      <c r="J373" s="17" t="str">
        <f>VLOOKUP($B373,G2.PL1!$C$10:$AF$35,9,0)</f>
        <v>36 tháng</v>
      </c>
      <c r="K373" s="17" t="str">
        <f>VLOOKUP($B373,G2.PL1!$C$10:$AF$35,10,0)</f>
        <v>VN-10166-10</v>
      </c>
      <c r="L373" s="17" t="str">
        <f>VLOOKUP($B373,G2.PL1!$C$10:$AF$35,11,0)</f>
        <v>Cadila Healthcare Ltd.</v>
      </c>
      <c r="M373" s="17" t="str">
        <f>VLOOKUP($B373,G2.PL1!$C$10:$AF$35,12,0)</f>
        <v>Ấn Độ</v>
      </c>
      <c r="N373" s="17" t="str">
        <f>VLOOKUP($B373,G2.PL1!$C$10:$AF$35,13,0)</f>
        <v>Viên</v>
      </c>
      <c r="O373" s="39">
        <v>3450</v>
      </c>
      <c r="P373" s="39">
        <v>3550</v>
      </c>
      <c r="Q373" s="39">
        <v>3500</v>
      </c>
      <c r="R373" s="39">
        <v>3300</v>
      </c>
      <c r="S373" s="40">
        <v>13800</v>
      </c>
      <c r="T373" s="19">
        <f>VLOOKUP($B373,G2.PL1!$C$10:$AF$35,17,0)</f>
        <v>215</v>
      </c>
      <c r="U373" s="18">
        <f t="shared" si="5"/>
        <v>2967000</v>
      </c>
      <c r="V373" s="19" t="str">
        <f>VLOOKUP($B373,G2.PL1!$C$10:$AF$35,30,0)</f>
        <v>Công ty Cổ phần Dược phẩm Thiết bị Y tế Hà Nội</v>
      </c>
      <c r="W373" s="17" t="s">
        <v>476</v>
      </c>
      <c r="X373" s="56" t="s">
        <v>343</v>
      </c>
      <c r="Y373" s="41" t="s">
        <v>477</v>
      </c>
      <c r="Z373" s="16"/>
      <c r="AA373" s="21" t="e">
        <f>VLOOKUP(W373,#REF!,2,0)</f>
        <v>#REF!</v>
      </c>
      <c r="AB373" s="16"/>
    </row>
    <row r="374" spans="1:28" ht="48">
      <c r="A374" s="38">
        <v>8</v>
      </c>
      <c r="B374" s="38" t="s">
        <v>75</v>
      </c>
      <c r="C374" s="17" t="str">
        <f>VLOOKUP(B374,G2.PL1!$C$10:$D$34,2,0)</f>
        <v>Zanimex 1,5g</v>
      </c>
      <c r="D374" s="17" t="str">
        <f>VLOOKUP($B374,G2.PL1!$C$10:$E$34,3,0)</f>
        <v>Cefuroxim (dưới dạng Cefuroxim natri)</v>
      </c>
      <c r="E374" s="17" t="str">
        <f>VLOOKUP($B374,G2.PL1!$C$10:$F$34,4,0)</f>
        <v>1,5g</v>
      </c>
      <c r="F374" s="17" t="str">
        <f>VLOOKUP($B374,G2.PL1!$C$10:$AF$35,5,0)</f>
        <v>Tiêm</v>
      </c>
      <c r="G374" s="17" t="str">
        <f>VLOOKUP($B374,G2.PL1!$C$10:$AF$35,6,0)</f>
        <v>Thuốc bột pha tiêm</v>
      </c>
      <c r="H374" s="17" t="str">
        <f>VLOOKUP($B374,G2.PL1!$C$10:$AF$35,7,0)</f>
        <v>Hộp 10 lọ</v>
      </c>
      <c r="I374" s="38" t="s">
        <v>13</v>
      </c>
      <c r="J374" s="17" t="str">
        <f>VLOOKUP($B374,G2.PL1!$C$10:$AF$35,9,0)</f>
        <v>24 tháng</v>
      </c>
      <c r="K374" s="17" t="str">
        <f>VLOOKUP($B374,G2.PL1!$C$10:$AF$35,10,0)</f>
        <v>VD-34181-20</v>
      </c>
      <c r="L374" s="17" t="str">
        <f>VLOOKUP($B374,G2.PL1!$C$10:$AF$35,11,0)</f>
        <v>Chi nhánh 3 - Công ty cổ phần dược phẩm Imexpharm tại Bình Dương</v>
      </c>
      <c r="M374" s="17" t="str">
        <f>VLOOKUP($B374,G2.PL1!$C$10:$AF$35,12,0)</f>
        <v>Việt Nam</v>
      </c>
      <c r="N374" s="17" t="str">
        <f>VLOOKUP($B374,G2.PL1!$C$10:$AF$35,13,0)</f>
        <v>Lọ</v>
      </c>
      <c r="O374" s="39">
        <v>625</v>
      </c>
      <c r="P374" s="39">
        <v>675</v>
      </c>
      <c r="Q374" s="39">
        <v>625</v>
      </c>
      <c r="R374" s="39">
        <v>675</v>
      </c>
      <c r="S374" s="40">
        <v>2600</v>
      </c>
      <c r="T374" s="19">
        <f>VLOOKUP($B374,G2.PL1!$C$10:$AF$35,17,0)</f>
        <v>21000</v>
      </c>
      <c r="U374" s="18">
        <f t="shared" si="5"/>
        <v>54600000</v>
      </c>
      <c r="V374" s="19" t="str">
        <f>VLOOKUP($B374,G2.PL1!$C$10:$AF$35,30,0)</f>
        <v xml:space="preserve">Công ty CP Dược phẩm Imexpharm </v>
      </c>
      <c r="W374" s="17" t="s">
        <v>697</v>
      </c>
      <c r="X374" s="56" t="s">
        <v>343</v>
      </c>
      <c r="Y374" s="41" t="s">
        <v>818</v>
      </c>
      <c r="Z374" s="16"/>
      <c r="AA374" s="21" t="e">
        <f>VLOOKUP(W374,#REF!,2,0)</f>
        <v>#REF!</v>
      </c>
      <c r="AB374" s="16"/>
    </row>
    <row r="375" spans="1:28" ht="60">
      <c r="A375" s="38">
        <v>9</v>
      </c>
      <c r="B375" s="38" t="s">
        <v>70</v>
      </c>
      <c r="C375" s="17" t="str">
        <f>VLOOKUP(B375,G2.PL1!$C$10:$D$34,2,0)</f>
        <v xml:space="preserve">Cifga </v>
      </c>
      <c r="D375" s="17" t="str">
        <f>VLOOKUP($B375,G2.PL1!$C$10:$E$34,3,0)</f>
        <v>Ciprofloxacin (dưới dạng Ciprofloxacin hydroclorid)</v>
      </c>
      <c r="E375" s="17" t="str">
        <f>VLOOKUP($B375,G2.PL1!$C$10:$F$34,4,0)</f>
        <v>500mg</v>
      </c>
      <c r="F375" s="17" t="str">
        <f>VLOOKUP($B375,G2.PL1!$C$10:$AF$35,5,0)</f>
        <v>Uống</v>
      </c>
      <c r="G375" s="17" t="str">
        <f>VLOOKUP($B375,G2.PL1!$C$10:$AF$35,6,0)</f>
        <v>viên nén bao phim</v>
      </c>
      <c r="H375" s="17" t="str">
        <f>VLOOKUP($B375,G2.PL1!$C$10:$AF$35,7,0)</f>
        <v>hộp 2 vỉ x 10 viên</v>
      </c>
      <c r="I375" s="38" t="s">
        <v>13</v>
      </c>
      <c r="J375" s="17" t="str">
        <f>VLOOKUP($B375,G2.PL1!$C$10:$AF$35,9,0)</f>
        <v xml:space="preserve">36 tháng </v>
      </c>
      <c r="K375" s="17" t="str">
        <f>VLOOKUP($B375,G2.PL1!$C$10:$AF$35,10,0)</f>
        <v>VD-20549-14</v>
      </c>
      <c r="L375" s="17" t="str">
        <f>VLOOKUP($B375,G2.PL1!$C$10:$AF$35,11,0)</f>
        <v>Công ty Cổ phần Dược Hậu Giang - Chi nhánh nhà máy Dược phẩm DHG tại Hậu Giang</v>
      </c>
      <c r="M375" s="17" t="str">
        <f>VLOOKUP($B375,G2.PL1!$C$10:$AF$35,12,0)</f>
        <v>Việt Nam</v>
      </c>
      <c r="N375" s="17" t="str">
        <f>VLOOKUP($B375,G2.PL1!$C$10:$AF$35,13,0)</f>
        <v>Viên</v>
      </c>
      <c r="O375" s="39">
        <v>3200</v>
      </c>
      <c r="P375" s="39">
        <v>3200</v>
      </c>
      <c r="Q375" s="39">
        <v>3200</v>
      </c>
      <c r="R375" s="39">
        <v>3200</v>
      </c>
      <c r="S375" s="40">
        <v>12800</v>
      </c>
      <c r="T375" s="19">
        <f>VLOOKUP($B375,G2.PL1!$C$10:$AF$35,17,0)</f>
        <v>889</v>
      </c>
      <c r="U375" s="18">
        <f t="shared" si="5"/>
        <v>11379200</v>
      </c>
      <c r="V375" s="19" t="str">
        <f>VLOOKUP($B375,G2.PL1!$C$10:$AF$35,30,0)</f>
        <v>Công ty Cổ phần Dược Hậu Giang</v>
      </c>
      <c r="W375" s="17" t="s">
        <v>697</v>
      </c>
      <c r="X375" s="56" t="s">
        <v>343</v>
      </c>
      <c r="Y375" s="41" t="s">
        <v>818</v>
      </c>
      <c r="Z375" s="16"/>
      <c r="AA375" s="21" t="e">
        <f>VLOOKUP(W375,#REF!,2,0)</f>
        <v>#REF!</v>
      </c>
      <c r="AB375" s="16"/>
    </row>
    <row r="376" spans="1:28" ht="36">
      <c r="A376" s="38">
        <v>14</v>
      </c>
      <c r="B376" s="38" t="s">
        <v>40</v>
      </c>
      <c r="C376" s="17" t="str">
        <f>VLOOKUP(B376,G2.PL1!$C$10:$D$34,2,0)</f>
        <v>OCID</v>
      </c>
      <c r="D376" s="17" t="str">
        <f>VLOOKUP($B376,G2.PL1!$C$10:$E$34,3,0)</f>
        <v>Omeprazole (dạng hạt bao tan trong ruột)</v>
      </c>
      <c r="E376" s="17" t="str">
        <f>VLOOKUP($B376,G2.PL1!$C$10:$F$34,4,0)</f>
        <v>20mg</v>
      </c>
      <c r="F376" s="17" t="str">
        <f>VLOOKUP($B376,G2.PL1!$C$10:$AF$35,5,0)</f>
        <v>Uống</v>
      </c>
      <c r="G376" s="17" t="str">
        <f>VLOOKUP($B376,G2.PL1!$C$10:$AF$35,6,0)</f>
        <v>Viên nang cứng</v>
      </c>
      <c r="H376" s="17" t="str">
        <f>VLOOKUP($B376,G2.PL1!$C$10:$AF$35,7,0)</f>
        <v>Hộp 10 vỉ x 10 viên</v>
      </c>
      <c r="I376" s="38" t="s">
        <v>13</v>
      </c>
      <c r="J376" s="17" t="str">
        <f>VLOOKUP($B376,G2.PL1!$C$10:$AF$35,9,0)</f>
        <v>36 tháng</v>
      </c>
      <c r="K376" s="17" t="str">
        <f>VLOOKUP($B376,G2.PL1!$C$10:$AF$35,10,0)</f>
        <v>VN-10166-10</v>
      </c>
      <c r="L376" s="17" t="str">
        <f>VLOOKUP($B376,G2.PL1!$C$10:$AF$35,11,0)</f>
        <v>Cadila Healthcare Ltd.</v>
      </c>
      <c r="M376" s="17" t="str">
        <f>VLOOKUP($B376,G2.PL1!$C$10:$AF$35,12,0)</f>
        <v>Ấn Độ</v>
      </c>
      <c r="N376" s="17" t="str">
        <f>VLOOKUP($B376,G2.PL1!$C$10:$AF$35,13,0)</f>
        <v>Viên</v>
      </c>
      <c r="O376" s="39">
        <v>250</v>
      </c>
      <c r="P376" s="39">
        <v>250</v>
      </c>
      <c r="Q376" s="39">
        <v>250</v>
      </c>
      <c r="R376" s="39">
        <v>250</v>
      </c>
      <c r="S376" s="40">
        <v>1000</v>
      </c>
      <c r="T376" s="19">
        <f>VLOOKUP($B376,G2.PL1!$C$10:$AF$35,17,0)</f>
        <v>215</v>
      </c>
      <c r="U376" s="18">
        <f t="shared" si="5"/>
        <v>215000</v>
      </c>
      <c r="V376" s="19" t="str">
        <f>VLOOKUP($B376,G2.PL1!$C$10:$AF$35,30,0)</f>
        <v>Công ty Cổ phần Dược phẩm Thiết bị Y tế Hà Nội</v>
      </c>
      <c r="W376" s="17" t="s">
        <v>697</v>
      </c>
      <c r="X376" s="56" t="s">
        <v>343</v>
      </c>
      <c r="Y376" s="41" t="s">
        <v>818</v>
      </c>
      <c r="Z376" s="16"/>
      <c r="AA376" s="21" t="e">
        <f>VLOOKUP(W376,#REF!,2,0)</f>
        <v>#REF!</v>
      </c>
      <c r="AB376" s="16"/>
    </row>
    <row r="377" spans="1:28" ht="60">
      <c r="A377" s="38">
        <v>9</v>
      </c>
      <c r="B377" s="38" t="s">
        <v>70</v>
      </c>
      <c r="C377" s="17" t="str">
        <f>VLOOKUP(B377,G2.PL1!$C$10:$D$34,2,0)</f>
        <v xml:space="preserve">Cifga </v>
      </c>
      <c r="D377" s="17" t="str">
        <f>VLOOKUP($B377,G2.PL1!$C$10:$E$34,3,0)</f>
        <v>Ciprofloxacin (dưới dạng Ciprofloxacin hydroclorid)</v>
      </c>
      <c r="E377" s="17" t="str">
        <f>VLOOKUP($B377,G2.PL1!$C$10:$F$34,4,0)</f>
        <v>500mg</v>
      </c>
      <c r="F377" s="17" t="str">
        <f>VLOOKUP($B377,G2.PL1!$C$10:$AF$35,5,0)</f>
        <v>Uống</v>
      </c>
      <c r="G377" s="17" t="str">
        <f>VLOOKUP($B377,G2.PL1!$C$10:$AF$35,6,0)</f>
        <v>viên nén bao phim</v>
      </c>
      <c r="H377" s="17" t="str">
        <f>VLOOKUP($B377,G2.PL1!$C$10:$AF$35,7,0)</f>
        <v>hộp 2 vỉ x 10 viên</v>
      </c>
      <c r="I377" s="38" t="s">
        <v>13</v>
      </c>
      <c r="J377" s="17" t="str">
        <f>VLOOKUP($B377,G2.PL1!$C$10:$AF$35,9,0)</f>
        <v xml:space="preserve">36 tháng </v>
      </c>
      <c r="K377" s="17" t="str">
        <f>VLOOKUP($B377,G2.PL1!$C$10:$AF$35,10,0)</f>
        <v>VD-20549-14</v>
      </c>
      <c r="L377" s="17" t="str">
        <f>VLOOKUP($B377,G2.PL1!$C$10:$AF$35,11,0)</f>
        <v>Công ty Cổ phần Dược Hậu Giang - Chi nhánh nhà máy Dược phẩm DHG tại Hậu Giang</v>
      </c>
      <c r="M377" s="17" t="str">
        <f>VLOOKUP($B377,G2.PL1!$C$10:$AF$35,12,0)</f>
        <v>Việt Nam</v>
      </c>
      <c r="N377" s="17" t="str">
        <f>VLOOKUP($B377,G2.PL1!$C$10:$AF$35,13,0)</f>
        <v>Viên</v>
      </c>
      <c r="O377" s="39">
        <v>2000</v>
      </c>
      <c r="P377" s="39">
        <v>2000</v>
      </c>
      <c r="Q377" s="39">
        <v>2000</v>
      </c>
      <c r="R377" s="39">
        <v>2000</v>
      </c>
      <c r="S377" s="40">
        <v>8000</v>
      </c>
      <c r="T377" s="19">
        <f>VLOOKUP($B377,G2.PL1!$C$10:$AF$35,17,0)</f>
        <v>889</v>
      </c>
      <c r="U377" s="18">
        <f t="shared" si="5"/>
        <v>7112000</v>
      </c>
      <c r="V377" s="19" t="str">
        <f>VLOOKUP($B377,G2.PL1!$C$10:$AF$35,30,0)</f>
        <v>Công ty Cổ phần Dược Hậu Giang</v>
      </c>
      <c r="W377" s="17" t="s">
        <v>462</v>
      </c>
      <c r="X377" s="56" t="s">
        <v>343</v>
      </c>
      <c r="Y377" s="41" t="s">
        <v>463</v>
      </c>
      <c r="Z377" s="16"/>
      <c r="AA377" s="21" t="e">
        <f>VLOOKUP(W377,#REF!,2,0)</f>
        <v>#REF!</v>
      </c>
      <c r="AB377" s="16"/>
    </row>
    <row r="378" spans="1:28" ht="36">
      <c r="A378" s="38">
        <v>15</v>
      </c>
      <c r="B378" s="38" t="s">
        <v>39</v>
      </c>
      <c r="C378" s="17" t="str">
        <f>VLOOKUP(B378,G2.PL1!$C$10:$D$34,2,0)</f>
        <v>OCID</v>
      </c>
      <c r="D378" s="17" t="str">
        <f>VLOOKUP($B378,G2.PL1!$C$10:$E$34,3,0)</f>
        <v>Omeprazole (dạng hạt bao tan trong ruột)</v>
      </c>
      <c r="E378" s="17" t="str">
        <f>VLOOKUP($B378,G2.PL1!$C$10:$F$34,4,0)</f>
        <v>20mg</v>
      </c>
      <c r="F378" s="17" t="str">
        <f>VLOOKUP($B378,G2.PL1!$C$10:$AF$35,5,0)</f>
        <v>Uống</v>
      </c>
      <c r="G378" s="17" t="str">
        <f>VLOOKUP($B378,G2.PL1!$C$10:$AF$35,6,0)</f>
        <v>Viên nang cứng</v>
      </c>
      <c r="H378" s="17" t="str">
        <f>VLOOKUP($B378,G2.PL1!$C$10:$AF$35,7,0)</f>
        <v>Hộp 10 vỉ x 10 viên</v>
      </c>
      <c r="I378" s="38" t="s">
        <v>13</v>
      </c>
      <c r="J378" s="17" t="str">
        <f>VLOOKUP($B378,G2.PL1!$C$10:$AF$35,9,0)</f>
        <v>36 tháng</v>
      </c>
      <c r="K378" s="17" t="str">
        <f>VLOOKUP($B378,G2.PL1!$C$10:$AF$35,10,0)</f>
        <v>VN-10166-10</v>
      </c>
      <c r="L378" s="17" t="str">
        <f>VLOOKUP($B378,G2.PL1!$C$10:$AF$35,11,0)</f>
        <v>Cadila Healthcare Ltd.</v>
      </c>
      <c r="M378" s="17" t="str">
        <f>VLOOKUP($B378,G2.PL1!$C$10:$AF$35,12,0)</f>
        <v>Ấn Độ</v>
      </c>
      <c r="N378" s="17" t="str">
        <f>VLOOKUP($B378,G2.PL1!$C$10:$AF$35,13,0)</f>
        <v>Viên</v>
      </c>
      <c r="O378" s="39">
        <v>3000</v>
      </c>
      <c r="P378" s="39">
        <v>4000</v>
      </c>
      <c r="Q378" s="39">
        <v>4000</v>
      </c>
      <c r="R378" s="39">
        <v>4000</v>
      </c>
      <c r="S378" s="40">
        <v>15000</v>
      </c>
      <c r="T378" s="19">
        <f>VLOOKUP($B378,G2.PL1!$C$10:$AF$35,17,0)</f>
        <v>215</v>
      </c>
      <c r="U378" s="18">
        <f t="shared" si="5"/>
        <v>3225000</v>
      </c>
      <c r="V378" s="19" t="str">
        <f>VLOOKUP($B378,G2.PL1!$C$10:$AF$35,30,0)</f>
        <v>Công ty Cổ phần Dược phẩm Thiết bị Y tế Hà Nội</v>
      </c>
      <c r="W378" s="17" t="s">
        <v>462</v>
      </c>
      <c r="X378" s="56" t="s">
        <v>343</v>
      </c>
      <c r="Y378" s="41" t="s">
        <v>463</v>
      </c>
      <c r="Z378" s="16"/>
      <c r="AA378" s="21" t="e">
        <f>VLOOKUP(W378,#REF!,2,0)</f>
        <v>#REF!</v>
      </c>
      <c r="AB378" s="16"/>
    </row>
    <row r="379" spans="1:28" ht="60">
      <c r="A379" s="38">
        <v>9</v>
      </c>
      <c r="B379" s="38" t="s">
        <v>70</v>
      </c>
      <c r="C379" s="17" t="str">
        <f>VLOOKUP(B379,G2.PL1!$C$10:$D$34,2,0)</f>
        <v xml:space="preserve">Cifga </v>
      </c>
      <c r="D379" s="17" t="str">
        <f>VLOOKUP($B379,G2.PL1!$C$10:$E$34,3,0)</f>
        <v>Ciprofloxacin (dưới dạng Ciprofloxacin hydroclorid)</v>
      </c>
      <c r="E379" s="17" t="str">
        <f>VLOOKUP($B379,G2.PL1!$C$10:$F$34,4,0)</f>
        <v>500mg</v>
      </c>
      <c r="F379" s="17" t="str">
        <f>VLOOKUP($B379,G2.PL1!$C$10:$AF$35,5,0)</f>
        <v>Uống</v>
      </c>
      <c r="G379" s="17" t="str">
        <f>VLOOKUP($B379,G2.PL1!$C$10:$AF$35,6,0)</f>
        <v>viên nén bao phim</v>
      </c>
      <c r="H379" s="17" t="str">
        <f>VLOOKUP($B379,G2.PL1!$C$10:$AF$35,7,0)</f>
        <v>hộp 2 vỉ x 10 viên</v>
      </c>
      <c r="I379" s="38" t="s">
        <v>13</v>
      </c>
      <c r="J379" s="17" t="str">
        <f>VLOOKUP($B379,G2.PL1!$C$10:$AF$35,9,0)</f>
        <v xml:space="preserve">36 tháng </v>
      </c>
      <c r="K379" s="17" t="str">
        <f>VLOOKUP($B379,G2.PL1!$C$10:$AF$35,10,0)</f>
        <v>VD-20549-14</v>
      </c>
      <c r="L379" s="17" t="str">
        <f>VLOOKUP($B379,G2.PL1!$C$10:$AF$35,11,0)</f>
        <v>Công ty Cổ phần Dược Hậu Giang - Chi nhánh nhà máy Dược phẩm DHG tại Hậu Giang</v>
      </c>
      <c r="M379" s="17" t="str">
        <f>VLOOKUP($B379,G2.PL1!$C$10:$AF$35,12,0)</f>
        <v>Việt Nam</v>
      </c>
      <c r="N379" s="17" t="str">
        <f>VLOOKUP($B379,G2.PL1!$C$10:$AF$35,13,0)</f>
        <v>Viên</v>
      </c>
      <c r="O379" s="39">
        <v>5400</v>
      </c>
      <c r="P379" s="39">
        <v>5400</v>
      </c>
      <c r="Q379" s="39">
        <v>5400</v>
      </c>
      <c r="R379" s="39">
        <v>5400</v>
      </c>
      <c r="S379" s="40">
        <v>21600</v>
      </c>
      <c r="T379" s="19">
        <f>VLOOKUP($B379,G2.PL1!$C$10:$AF$35,17,0)</f>
        <v>889</v>
      </c>
      <c r="U379" s="18">
        <f t="shared" si="5"/>
        <v>19202400</v>
      </c>
      <c r="V379" s="19" t="str">
        <f>VLOOKUP($B379,G2.PL1!$C$10:$AF$35,30,0)</f>
        <v>Công ty Cổ phần Dược Hậu Giang</v>
      </c>
      <c r="W379" s="17" t="s">
        <v>712</v>
      </c>
      <c r="X379" s="56" t="s">
        <v>343</v>
      </c>
      <c r="Y379" s="41" t="s">
        <v>713</v>
      </c>
      <c r="Z379" s="16"/>
      <c r="AA379" s="21" t="e">
        <f>VLOOKUP(W379,#REF!,2,0)</f>
        <v>#REF!</v>
      </c>
      <c r="AB379" s="16"/>
    </row>
    <row r="380" spans="1:28" ht="60">
      <c r="A380" s="38">
        <v>12</v>
      </c>
      <c r="B380" s="38" t="s">
        <v>54</v>
      </c>
      <c r="C380" s="17" t="str">
        <f>VLOOKUP(B380,G2.PL1!$C$10:$D$34,2,0)</f>
        <v>Raciper 20mg</v>
      </c>
      <c r="D380" s="17" t="str">
        <f>VLOOKUP($B380,G2.PL1!$C$10:$E$34,3,0)</f>
        <v xml:space="preserve">Esomeprazole (dưới dạng Esomeprazole magnesium vô định hình) </v>
      </c>
      <c r="E380" s="17" t="str">
        <f>VLOOKUP($B380,G2.PL1!$C$10:$F$34,4,0)</f>
        <v>20mg</v>
      </c>
      <c r="F380" s="17" t="str">
        <f>VLOOKUP($B380,G2.PL1!$C$10:$AF$35,5,0)</f>
        <v>Uống</v>
      </c>
      <c r="G380" s="17" t="str">
        <f>VLOOKUP($B380,G2.PL1!$C$10:$AF$35,6,0)</f>
        <v>Viên nén bao phim kháng acid dạ dày</v>
      </c>
      <c r="H380" s="17" t="str">
        <f>VLOOKUP($B380,G2.PL1!$C$10:$AF$35,7,0)</f>
        <v>Hộp 2 vỉ x 7 viên; Hộp 4 vỉ x 7 viên</v>
      </c>
      <c r="I380" s="38" t="s">
        <v>13</v>
      </c>
      <c r="J380" s="17" t="str">
        <f>VLOOKUP($B380,G2.PL1!$C$10:$AF$35,9,0)</f>
        <v>24 tháng</v>
      </c>
      <c r="K380" s="17" t="str">
        <f>VLOOKUP($B380,G2.PL1!$C$10:$AF$35,10,0)</f>
        <v>VN-16032-12</v>
      </c>
      <c r="L380" s="17" t="str">
        <f>VLOOKUP($B380,G2.PL1!$C$10:$AF$35,11,0)</f>
        <v>Sun Pharmaceutical Industries Limited</v>
      </c>
      <c r="M380" s="17" t="str">
        <f>VLOOKUP($B380,G2.PL1!$C$10:$AF$35,12,0)</f>
        <v>Ấn Độ</v>
      </c>
      <c r="N380" s="17" t="str">
        <f>VLOOKUP($B380,G2.PL1!$C$10:$AF$35,13,0)</f>
        <v>Viên</v>
      </c>
      <c r="O380" s="39">
        <v>1400</v>
      </c>
      <c r="P380" s="39">
        <v>1400</v>
      </c>
      <c r="Q380" s="39">
        <v>1400</v>
      </c>
      <c r="R380" s="39">
        <v>1400</v>
      </c>
      <c r="S380" s="40">
        <v>5600</v>
      </c>
      <c r="T380" s="19">
        <f>VLOOKUP($B380,G2.PL1!$C$10:$AF$35,17,0)</f>
        <v>950</v>
      </c>
      <c r="U380" s="18">
        <f t="shared" si="5"/>
        <v>5320000</v>
      </c>
      <c r="V380" s="19" t="str">
        <f>VLOOKUP($B380,G2.PL1!$C$10:$AF$35,30,0)</f>
        <v>Công ty Cổ phần Dược phẩm Thiết bị Y tế Hà Nội</v>
      </c>
      <c r="W380" s="17" t="s">
        <v>712</v>
      </c>
      <c r="X380" s="56" t="s">
        <v>343</v>
      </c>
      <c r="Y380" s="41" t="s">
        <v>713</v>
      </c>
      <c r="Z380" s="16"/>
      <c r="AA380" s="21" t="e">
        <f>VLOOKUP(W380,#REF!,2,0)</f>
        <v>#REF!</v>
      </c>
      <c r="AB380" s="16"/>
    </row>
    <row r="381" spans="1:28" ht="36">
      <c r="A381" s="38">
        <v>15</v>
      </c>
      <c r="B381" s="38" t="s">
        <v>39</v>
      </c>
      <c r="C381" s="17" t="str">
        <f>VLOOKUP(B381,G2.PL1!$C$10:$D$34,2,0)</f>
        <v>OCID</v>
      </c>
      <c r="D381" s="17" t="str">
        <f>VLOOKUP($B381,G2.PL1!$C$10:$E$34,3,0)</f>
        <v>Omeprazole (dạng hạt bao tan trong ruột)</v>
      </c>
      <c r="E381" s="17" t="str">
        <f>VLOOKUP($B381,G2.PL1!$C$10:$F$34,4,0)</f>
        <v>20mg</v>
      </c>
      <c r="F381" s="17" t="str">
        <f>VLOOKUP($B381,G2.PL1!$C$10:$AF$35,5,0)</f>
        <v>Uống</v>
      </c>
      <c r="G381" s="17" t="str">
        <f>VLOOKUP($B381,G2.PL1!$C$10:$AF$35,6,0)</f>
        <v>Viên nang cứng</v>
      </c>
      <c r="H381" s="17" t="str">
        <f>VLOOKUP($B381,G2.PL1!$C$10:$AF$35,7,0)</f>
        <v>Hộp 10 vỉ x 10 viên</v>
      </c>
      <c r="I381" s="38" t="s">
        <v>13</v>
      </c>
      <c r="J381" s="17" t="str">
        <f>VLOOKUP($B381,G2.PL1!$C$10:$AF$35,9,0)</f>
        <v>36 tháng</v>
      </c>
      <c r="K381" s="17" t="str">
        <f>VLOOKUP($B381,G2.PL1!$C$10:$AF$35,10,0)</f>
        <v>VN-10166-10</v>
      </c>
      <c r="L381" s="17" t="str">
        <f>VLOOKUP($B381,G2.PL1!$C$10:$AF$35,11,0)</f>
        <v>Cadila Healthcare Ltd.</v>
      </c>
      <c r="M381" s="17" t="str">
        <f>VLOOKUP($B381,G2.PL1!$C$10:$AF$35,12,0)</f>
        <v>Ấn Độ</v>
      </c>
      <c r="N381" s="17" t="str">
        <f>VLOOKUP($B381,G2.PL1!$C$10:$AF$35,13,0)</f>
        <v>Viên</v>
      </c>
      <c r="O381" s="39">
        <v>6000</v>
      </c>
      <c r="P381" s="39">
        <v>6000</v>
      </c>
      <c r="Q381" s="39">
        <v>6000</v>
      </c>
      <c r="R381" s="39">
        <v>6000</v>
      </c>
      <c r="S381" s="40">
        <v>24000</v>
      </c>
      <c r="T381" s="19">
        <f>VLOOKUP($B381,G2.PL1!$C$10:$AF$35,17,0)</f>
        <v>215</v>
      </c>
      <c r="U381" s="18">
        <f t="shared" si="5"/>
        <v>5160000</v>
      </c>
      <c r="V381" s="19" t="str">
        <f>VLOOKUP($B381,G2.PL1!$C$10:$AF$35,30,0)</f>
        <v>Công ty Cổ phần Dược phẩm Thiết bị Y tế Hà Nội</v>
      </c>
      <c r="W381" s="17" t="s">
        <v>712</v>
      </c>
      <c r="X381" s="56" t="s">
        <v>343</v>
      </c>
      <c r="Y381" s="41" t="s">
        <v>713</v>
      </c>
      <c r="Z381" s="16"/>
      <c r="AA381" s="21" t="e">
        <f>VLOOKUP(W381,#REF!,2,0)</f>
        <v>#REF!</v>
      </c>
      <c r="AB381" s="16"/>
    </row>
    <row r="382" spans="1:28" ht="60">
      <c r="A382" s="38">
        <v>13</v>
      </c>
      <c r="B382" s="38" t="s">
        <v>48</v>
      </c>
      <c r="C382" s="17" t="str">
        <f>VLOOKUP(B382,G2.PL1!$C$10:$D$34,2,0)</f>
        <v>Glumeform 500</v>
      </c>
      <c r="D382" s="17" t="str">
        <f>VLOOKUP($B382,G2.PL1!$C$10:$E$34,3,0)</f>
        <v xml:space="preserve">Metformin hydroclorid </v>
      </c>
      <c r="E382" s="17" t="str">
        <f>VLOOKUP($B382,G2.PL1!$C$10:$F$34,4,0)</f>
        <v>500mg</v>
      </c>
      <c r="F382" s="17" t="str">
        <f>VLOOKUP($B382,G2.PL1!$C$10:$AF$35,5,0)</f>
        <v>Uống</v>
      </c>
      <c r="G382" s="17" t="str">
        <f>VLOOKUP($B382,G2.PL1!$C$10:$AF$35,6,0)</f>
        <v>viên nén bao phim</v>
      </c>
      <c r="H382" s="17" t="str">
        <f>VLOOKUP($B382,G2.PL1!$C$10:$AF$35,7,0)</f>
        <v>hộp 10 vỉ x 10 viên</v>
      </c>
      <c r="I382" s="38" t="s">
        <v>13</v>
      </c>
      <c r="J382" s="17" t="str">
        <f>VLOOKUP($B382,G2.PL1!$C$10:$AF$35,9,0)</f>
        <v xml:space="preserve">36 tháng </v>
      </c>
      <c r="K382" s="17" t="str">
        <f>VLOOKUP($B382,G2.PL1!$C$10:$AF$35,10,0)</f>
        <v>VD-21779-14</v>
      </c>
      <c r="L382" s="17" t="str">
        <f>VLOOKUP($B382,G2.PL1!$C$10:$AF$35,11,0)</f>
        <v>Công ty Cổ phần Dược Hậu Giang - Chi nhánh nhà máy Dược phẩm DHG tại Hậu Giang</v>
      </c>
      <c r="M382" s="17" t="str">
        <f>VLOOKUP($B382,G2.PL1!$C$10:$AF$35,12,0)</f>
        <v>Việt Nam</v>
      </c>
      <c r="N382" s="17" t="str">
        <f>VLOOKUP($B382,G2.PL1!$C$10:$AF$35,13,0)</f>
        <v>Viên</v>
      </c>
      <c r="O382" s="39">
        <v>1000</v>
      </c>
      <c r="P382" s="39">
        <v>1000</v>
      </c>
      <c r="Q382" s="39">
        <v>1000</v>
      </c>
      <c r="R382" s="39">
        <v>1000</v>
      </c>
      <c r="S382" s="40">
        <v>4000</v>
      </c>
      <c r="T382" s="19">
        <f>VLOOKUP($B382,G2.PL1!$C$10:$AF$35,17,0)</f>
        <v>289</v>
      </c>
      <c r="U382" s="18">
        <f t="shared" si="5"/>
        <v>1156000</v>
      </c>
      <c r="V382" s="19" t="str">
        <f>VLOOKUP($B382,G2.PL1!$C$10:$AF$35,30,0)</f>
        <v>Công ty Cổ phần Dược Hậu Giang</v>
      </c>
      <c r="W382" s="17" t="s">
        <v>468</v>
      </c>
      <c r="X382" s="56" t="s">
        <v>343</v>
      </c>
      <c r="Y382" s="41" t="s">
        <v>469</v>
      </c>
      <c r="Z382" s="16"/>
      <c r="AA382" s="21" t="e">
        <f>VLOOKUP(W382,#REF!,2,0)</f>
        <v>#REF!</v>
      </c>
      <c r="AB382" s="16"/>
    </row>
    <row r="383" spans="1:28" ht="48">
      <c r="A383" s="17">
        <v>2</v>
      </c>
      <c r="B383" s="17" t="s">
        <v>86</v>
      </c>
      <c r="C383" s="17" t="str">
        <f>VLOOKUP(B383,G2.PL1!$C$10:$D$34,2,0)</f>
        <v>Cefoxitin 1g</v>
      </c>
      <c r="D383" s="17" t="str">
        <f>VLOOKUP($B383,G2.PL1!$C$10:$E$34,3,0)</f>
        <v xml:space="preserve">Cefoxitin (dưới dạng Cefoxitin natri) </v>
      </c>
      <c r="E383" s="17" t="str">
        <f>VLOOKUP($B383,G2.PL1!$C$10:$F$34,4,0)</f>
        <v>1g</v>
      </c>
      <c r="F383" s="17" t="str">
        <f>VLOOKUP($B383,G2.PL1!$C$10:$AF$35,5,0)</f>
        <v>Tiêm</v>
      </c>
      <c r="G383" s="17" t="str">
        <f>VLOOKUP($B383,G2.PL1!$C$10:$AF$35,6,0)</f>
        <v>Thuốc bột pha tiêm</v>
      </c>
      <c r="H383" s="17" t="str">
        <f>VLOOKUP($B383,G2.PL1!$C$10:$AF$35,7,0)</f>
        <v>Hộp 10 lọ</v>
      </c>
      <c r="I383" s="17" t="s">
        <v>13</v>
      </c>
      <c r="J383" s="17" t="str">
        <f>VLOOKUP($B383,G2.PL1!$C$10:$AF$35,9,0)</f>
        <v>24 tháng</v>
      </c>
      <c r="K383" s="17" t="str">
        <f>VLOOKUP($B383,G2.PL1!$C$10:$AF$35,10,0)</f>
        <v>VD-26841-17</v>
      </c>
      <c r="L383" s="17" t="str">
        <f>VLOOKUP($B383,G2.PL1!$C$10:$AF$35,11,0)</f>
        <v>Chi nhánh 3- Công ty cổ phần dược phẩm Imexpharm tại Bình Dương</v>
      </c>
      <c r="M383" s="17" t="str">
        <f>VLOOKUP($B383,G2.PL1!$C$10:$AF$35,12,0)</f>
        <v>Việt Nam</v>
      </c>
      <c r="N383" s="17" t="str">
        <f>VLOOKUP($B383,G2.PL1!$C$10:$AF$35,13,0)</f>
        <v>Lọ</v>
      </c>
      <c r="O383" s="18">
        <v>2400</v>
      </c>
      <c r="P383" s="18">
        <v>2400</v>
      </c>
      <c r="Q383" s="18">
        <v>2400</v>
      </c>
      <c r="R383" s="18">
        <v>2400</v>
      </c>
      <c r="S383" s="18">
        <v>9600</v>
      </c>
      <c r="T383" s="19">
        <f>VLOOKUP($B383,G2.PL1!$C$10:$AF$35,17,0)</f>
        <v>54900</v>
      </c>
      <c r="U383" s="18">
        <f t="shared" si="5"/>
        <v>527040000</v>
      </c>
      <c r="V383" s="19" t="str">
        <f>VLOOKUP($B383,G2.PL1!$C$10:$AF$35,30,0)</f>
        <v>Công ty Cổ phần Dược phẩm Nam Hà</v>
      </c>
      <c r="W383" s="17" t="s">
        <v>345</v>
      </c>
      <c r="X383" s="20" t="s">
        <v>214</v>
      </c>
      <c r="Y383" s="17" t="s">
        <v>346</v>
      </c>
      <c r="Z383" s="16"/>
      <c r="AA383" s="21" t="e">
        <f>VLOOKUP(W383,#REF!,2,0)</f>
        <v>#REF!</v>
      </c>
      <c r="AB383" s="16"/>
    </row>
    <row r="384" spans="1:28" ht="60">
      <c r="A384" s="38">
        <v>9</v>
      </c>
      <c r="B384" s="38" t="s">
        <v>70</v>
      </c>
      <c r="C384" s="17" t="str">
        <f>VLOOKUP(B384,G2.PL1!$C$10:$D$34,2,0)</f>
        <v xml:space="preserve">Cifga </v>
      </c>
      <c r="D384" s="17" t="str">
        <f>VLOOKUP($B384,G2.PL1!$C$10:$E$34,3,0)</f>
        <v>Ciprofloxacin (dưới dạng Ciprofloxacin hydroclorid)</v>
      </c>
      <c r="E384" s="17" t="str">
        <f>VLOOKUP($B384,G2.PL1!$C$10:$F$34,4,0)</f>
        <v>500mg</v>
      </c>
      <c r="F384" s="17" t="str">
        <f>VLOOKUP($B384,G2.PL1!$C$10:$AF$35,5,0)</f>
        <v>Uống</v>
      </c>
      <c r="G384" s="17" t="str">
        <f>VLOOKUP($B384,G2.PL1!$C$10:$AF$35,6,0)</f>
        <v>viên nén bao phim</v>
      </c>
      <c r="H384" s="17" t="str">
        <f>VLOOKUP($B384,G2.PL1!$C$10:$AF$35,7,0)</f>
        <v>hộp 2 vỉ x 10 viên</v>
      </c>
      <c r="I384" s="38" t="s">
        <v>13</v>
      </c>
      <c r="J384" s="17" t="str">
        <f>VLOOKUP($B384,G2.PL1!$C$10:$AF$35,9,0)</f>
        <v xml:space="preserve">36 tháng </v>
      </c>
      <c r="K384" s="17" t="str">
        <f>VLOOKUP($B384,G2.PL1!$C$10:$AF$35,10,0)</f>
        <v>VD-20549-14</v>
      </c>
      <c r="L384" s="17" t="str">
        <f>VLOOKUP($B384,G2.PL1!$C$10:$AF$35,11,0)</f>
        <v>Công ty Cổ phần Dược Hậu Giang - Chi nhánh nhà máy Dược phẩm DHG tại Hậu Giang</v>
      </c>
      <c r="M384" s="17" t="str">
        <f>VLOOKUP($B384,G2.PL1!$C$10:$AF$35,12,0)</f>
        <v>Việt Nam</v>
      </c>
      <c r="N384" s="17" t="str">
        <f>VLOOKUP($B384,G2.PL1!$C$10:$AF$35,13,0)</f>
        <v>Viên</v>
      </c>
      <c r="O384" s="39">
        <v>15000</v>
      </c>
      <c r="P384" s="39">
        <v>15000</v>
      </c>
      <c r="Q384" s="39">
        <v>15000</v>
      </c>
      <c r="R384" s="39">
        <v>15000</v>
      </c>
      <c r="S384" s="40">
        <v>60000</v>
      </c>
      <c r="T384" s="19">
        <f>VLOOKUP($B384,G2.PL1!$C$10:$AF$35,17,0)</f>
        <v>889</v>
      </c>
      <c r="U384" s="18">
        <f t="shared" si="5"/>
        <v>53340000</v>
      </c>
      <c r="V384" s="19" t="str">
        <f>VLOOKUP($B384,G2.PL1!$C$10:$AF$35,30,0)</f>
        <v>Công ty Cổ phần Dược Hậu Giang</v>
      </c>
      <c r="W384" s="17" t="s">
        <v>345</v>
      </c>
      <c r="X384" s="56" t="s">
        <v>214</v>
      </c>
      <c r="Y384" s="41" t="s">
        <v>346</v>
      </c>
      <c r="Z384" s="16"/>
      <c r="AA384" s="21" t="e">
        <f>VLOOKUP(W384,#REF!,2,0)</f>
        <v>#REF!</v>
      </c>
      <c r="AB384" s="16"/>
    </row>
    <row r="385" spans="1:28" ht="60">
      <c r="A385" s="38">
        <v>13</v>
      </c>
      <c r="B385" s="38" t="s">
        <v>48</v>
      </c>
      <c r="C385" s="17" t="str">
        <f>VLOOKUP(B385,G2.PL1!$C$10:$D$34,2,0)</f>
        <v>Glumeform 500</v>
      </c>
      <c r="D385" s="17" t="str">
        <f>VLOOKUP($B385,G2.PL1!$C$10:$E$34,3,0)</f>
        <v xml:space="preserve">Metformin hydroclorid </v>
      </c>
      <c r="E385" s="17" t="str">
        <f>VLOOKUP($B385,G2.PL1!$C$10:$F$34,4,0)</f>
        <v>500mg</v>
      </c>
      <c r="F385" s="17" t="str">
        <f>VLOOKUP($B385,G2.PL1!$C$10:$AF$35,5,0)</f>
        <v>Uống</v>
      </c>
      <c r="G385" s="17" t="str">
        <f>VLOOKUP($B385,G2.PL1!$C$10:$AF$35,6,0)</f>
        <v>viên nén bao phim</v>
      </c>
      <c r="H385" s="17" t="str">
        <f>VLOOKUP($B385,G2.PL1!$C$10:$AF$35,7,0)</f>
        <v>hộp 10 vỉ x 10 viên</v>
      </c>
      <c r="I385" s="38" t="s">
        <v>13</v>
      </c>
      <c r="J385" s="17" t="str">
        <f>VLOOKUP($B385,G2.PL1!$C$10:$AF$35,9,0)</f>
        <v xml:space="preserve">36 tháng </v>
      </c>
      <c r="K385" s="17" t="str">
        <f>VLOOKUP($B385,G2.PL1!$C$10:$AF$35,10,0)</f>
        <v>VD-21779-14</v>
      </c>
      <c r="L385" s="17" t="str">
        <f>VLOOKUP($B385,G2.PL1!$C$10:$AF$35,11,0)</f>
        <v>Công ty Cổ phần Dược Hậu Giang - Chi nhánh nhà máy Dược phẩm DHG tại Hậu Giang</v>
      </c>
      <c r="M385" s="17" t="str">
        <f>VLOOKUP($B385,G2.PL1!$C$10:$AF$35,12,0)</f>
        <v>Việt Nam</v>
      </c>
      <c r="N385" s="17" t="str">
        <f>VLOOKUP($B385,G2.PL1!$C$10:$AF$35,13,0)</f>
        <v>Viên</v>
      </c>
      <c r="O385" s="39">
        <v>60000</v>
      </c>
      <c r="P385" s="39">
        <v>60000</v>
      </c>
      <c r="Q385" s="39">
        <v>60000</v>
      </c>
      <c r="R385" s="39">
        <v>60000</v>
      </c>
      <c r="S385" s="40">
        <v>240000</v>
      </c>
      <c r="T385" s="19">
        <f>VLOOKUP($B385,G2.PL1!$C$10:$AF$35,17,0)</f>
        <v>289</v>
      </c>
      <c r="U385" s="18">
        <f t="shared" si="5"/>
        <v>69360000</v>
      </c>
      <c r="V385" s="19" t="str">
        <f>VLOOKUP($B385,G2.PL1!$C$10:$AF$35,30,0)</f>
        <v>Công ty Cổ phần Dược Hậu Giang</v>
      </c>
      <c r="W385" s="17" t="s">
        <v>345</v>
      </c>
      <c r="X385" s="56" t="s">
        <v>214</v>
      </c>
      <c r="Y385" s="41" t="s">
        <v>346</v>
      </c>
      <c r="Z385" s="16"/>
      <c r="AA385" s="21" t="e">
        <f>VLOOKUP(W385,#REF!,2,0)</f>
        <v>#REF!</v>
      </c>
      <c r="AB385" s="16"/>
    </row>
    <row r="386" spans="1:28" ht="36">
      <c r="A386" s="38">
        <v>15</v>
      </c>
      <c r="B386" s="38" t="s">
        <v>39</v>
      </c>
      <c r="C386" s="17" t="str">
        <f>VLOOKUP(B386,G2.PL1!$C$10:$D$34,2,0)</f>
        <v>OCID</v>
      </c>
      <c r="D386" s="17" t="str">
        <f>VLOOKUP($B386,G2.PL1!$C$10:$E$34,3,0)</f>
        <v>Omeprazole (dạng hạt bao tan trong ruột)</v>
      </c>
      <c r="E386" s="17" t="str">
        <f>VLOOKUP($B386,G2.PL1!$C$10:$F$34,4,0)</f>
        <v>20mg</v>
      </c>
      <c r="F386" s="17" t="str">
        <f>VLOOKUP($B386,G2.PL1!$C$10:$AF$35,5,0)</f>
        <v>Uống</v>
      </c>
      <c r="G386" s="17" t="str">
        <f>VLOOKUP($B386,G2.PL1!$C$10:$AF$35,6,0)</f>
        <v>Viên nang cứng</v>
      </c>
      <c r="H386" s="17" t="str">
        <f>VLOOKUP($B386,G2.PL1!$C$10:$AF$35,7,0)</f>
        <v>Hộp 10 vỉ x 10 viên</v>
      </c>
      <c r="I386" s="38" t="s">
        <v>13</v>
      </c>
      <c r="J386" s="17" t="str">
        <f>VLOOKUP($B386,G2.PL1!$C$10:$AF$35,9,0)</f>
        <v>36 tháng</v>
      </c>
      <c r="K386" s="17" t="str">
        <f>VLOOKUP($B386,G2.PL1!$C$10:$AF$35,10,0)</f>
        <v>VN-10166-10</v>
      </c>
      <c r="L386" s="17" t="str">
        <f>VLOOKUP($B386,G2.PL1!$C$10:$AF$35,11,0)</f>
        <v>Cadila Healthcare Ltd.</v>
      </c>
      <c r="M386" s="17" t="str">
        <f>VLOOKUP($B386,G2.PL1!$C$10:$AF$35,12,0)</f>
        <v>Ấn Độ</v>
      </c>
      <c r="N386" s="17" t="str">
        <f>VLOOKUP($B386,G2.PL1!$C$10:$AF$35,13,0)</f>
        <v>Viên</v>
      </c>
      <c r="O386" s="39">
        <v>15000</v>
      </c>
      <c r="P386" s="39">
        <v>15000</v>
      </c>
      <c r="Q386" s="39">
        <v>15000</v>
      </c>
      <c r="R386" s="39">
        <v>15000</v>
      </c>
      <c r="S386" s="40">
        <v>60000</v>
      </c>
      <c r="T386" s="19">
        <f>VLOOKUP($B386,G2.PL1!$C$10:$AF$35,17,0)</f>
        <v>215</v>
      </c>
      <c r="U386" s="18">
        <f t="shared" si="5"/>
        <v>12900000</v>
      </c>
      <c r="V386" s="19" t="str">
        <f>VLOOKUP($B386,G2.PL1!$C$10:$AF$35,30,0)</f>
        <v>Công ty Cổ phần Dược phẩm Thiết bị Y tế Hà Nội</v>
      </c>
      <c r="W386" s="17" t="s">
        <v>345</v>
      </c>
      <c r="X386" s="56" t="s">
        <v>214</v>
      </c>
      <c r="Y386" s="41" t="s">
        <v>346</v>
      </c>
      <c r="Z386" s="16"/>
      <c r="AA386" s="21" t="e">
        <f>VLOOKUP(W386,#REF!,2,0)</f>
        <v>#REF!</v>
      </c>
      <c r="AB386" s="16"/>
    </row>
    <row r="387" spans="1:28" ht="36">
      <c r="A387" s="38">
        <v>14</v>
      </c>
      <c r="B387" s="38" t="s">
        <v>40</v>
      </c>
      <c r="C387" s="17" t="str">
        <f>VLOOKUP(B387,G2.PL1!$C$10:$D$34,2,0)</f>
        <v>OCID</v>
      </c>
      <c r="D387" s="17" t="str">
        <f>VLOOKUP($B387,G2.PL1!$C$10:$E$34,3,0)</f>
        <v>Omeprazole (dạng hạt bao tan trong ruột)</v>
      </c>
      <c r="E387" s="17" t="str">
        <f>VLOOKUP($B387,G2.PL1!$C$10:$F$34,4,0)</f>
        <v>20mg</v>
      </c>
      <c r="F387" s="17" t="str">
        <f>VLOOKUP($B387,G2.PL1!$C$10:$AF$35,5,0)</f>
        <v>Uống</v>
      </c>
      <c r="G387" s="17" t="str">
        <f>VLOOKUP($B387,G2.PL1!$C$10:$AF$35,6,0)</f>
        <v>Viên nang cứng</v>
      </c>
      <c r="H387" s="17" t="str">
        <f>VLOOKUP($B387,G2.PL1!$C$10:$AF$35,7,0)</f>
        <v>Hộp 10 vỉ x 10 viên</v>
      </c>
      <c r="I387" s="38" t="s">
        <v>13</v>
      </c>
      <c r="J387" s="17" t="str">
        <f>VLOOKUP($B387,G2.PL1!$C$10:$AF$35,9,0)</f>
        <v>36 tháng</v>
      </c>
      <c r="K387" s="17" t="str">
        <f>VLOOKUP($B387,G2.PL1!$C$10:$AF$35,10,0)</f>
        <v>VN-10166-10</v>
      </c>
      <c r="L387" s="17" t="str">
        <f>VLOOKUP($B387,G2.PL1!$C$10:$AF$35,11,0)</f>
        <v>Cadila Healthcare Ltd.</v>
      </c>
      <c r="M387" s="17" t="str">
        <f>VLOOKUP($B387,G2.PL1!$C$10:$AF$35,12,0)</f>
        <v>Ấn Độ</v>
      </c>
      <c r="N387" s="17" t="str">
        <f>VLOOKUP($B387,G2.PL1!$C$10:$AF$35,13,0)</f>
        <v>Viên</v>
      </c>
      <c r="O387" s="39">
        <v>15000</v>
      </c>
      <c r="P387" s="39">
        <v>15000</v>
      </c>
      <c r="Q387" s="39">
        <v>15000</v>
      </c>
      <c r="R387" s="39">
        <v>15000</v>
      </c>
      <c r="S387" s="40">
        <v>60000</v>
      </c>
      <c r="T387" s="19">
        <f>VLOOKUP($B387,G2.PL1!$C$10:$AF$35,17,0)</f>
        <v>215</v>
      </c>
      <c r="U387" s="18">
        <f t="shared" si="5"/>
        <v>12900000</v>
      </c>
      <c r="V387" s="19" t="str">
        <f>VLOOKUP($B387,G2.PL1!$C$10:$AF$35,30,0)</f>
        <v>Công ty Cổ phần Dược phẩm Thiết bị Y tế Hà Nội</v>
      </c>
      <c r="W387" s="17" t="s">
        <v>625</v>
      </c>
      <c r="X387" s="56" t="s">
        <v>214</v>
      </c>
      <c r="Y387" s="41" t="s">
        <v>626</v>
      </c>
      <c r="Z387" s="16"/>
      <c r="AA387" s="21" t="e">
        <f>VLOOKUP(W387,#REF!,2,0)</f>
        <v>#REF!</v>
      </c>
      <c r="AB387" s="16"/>
    </row>
    <row r="388" spans="1:28" ht="60">
      <c r="A388" s="38">
        <v>9</v>
      </c>
      <c r="B388" s="38" t="s">
        <v>70</v>
      </c>
      <c r="C388" s="17" t="str">
        <f>VLOOKUP(B388,G2.PL1!$C$10:$D$34,2,0)</f>
        <v xml:space="preserve">Cifga </v>
      </c>
      <c r="D388" s="17" t="str">
        <f>VLOOKUP($B388,G2.PL1!$C$10:$E$34,3,0)</f>
        <v>Ciprofloxacin (dưới dạng Ciprofloxacin hydroclorid)</v>
      </c>
      <c r="E388" s="17" t="str">
        <f>VLOOKUP($B388,G2.PL1!$C$10:$F$34,4,0)</f>
        <v>500mg</v>
      </c>
      <c r="F388" s="17" t="str">
        <f>VLOOKUP($B388,G2.PL1!$C$10:$AF$35,5,0)</f>
        <v>Uống</v>
      </c>
      <c r="G388" s="17" t="str">
        <f>VLOOKUP($B388,G2.PL1!$C$10:$AF$35,6,0)</f>
        <v>viên nén bao phim</v>
      </c>
      <c r="H388" s="17" t="str">
        <f>VLOOKUP($B388,G2.PL1!$C$10:$AF$35,7,0)</f>
        <v>hộp 2 vỉ x 10 viên</v>
      </c>
      <c r="I388" s="38" t="s">
        <v>13</v>
      </c>
      <c r="J388" s="17" t="str">
        <f>VLOOKUP($B388,G2.PL1!$C$10:$AF$35,9,0)</f>
        <v xml:space="preserve">36 tháng </v>
      </c>
      <c r="K388" s="17" t="str">
        <f>VLOOKUP($B388,G2.PL1!$C$10:$AF$35,10,0)</f>
        <v>VD-20549-14</v>
      </c>
      <c r="L388" s="17" t="str">
        <f>VLOOKUP($B388,G2.PL1!$C$10:$AF$35,11,0)</f>
        <v>Công ty Cổ phần Dược Hậu Giang - Chi nhánh nhà máy Dược phẩm DHG tại Hậu Giang</v>
      </c>
      <c r="M388" s="17" t="str">
        <f>VLOOKUP($B388,G2.PL1!$C$10:$AF$35,12,0)</f>
        <v>Việt Nam</v>
      </c>
      <c r="N388" s="17" t="str">
        <f>VLOOKUP($B388,G2.PL1!$C$10:$AF$35,13,0)</f>
        <v>Viên</v>
      </c>
      <c r="O388" s="39">
        <v>2000</v>
      </c>
      <c r="P388" s="39">
        <v>3000</v>
      </c>
      <c r="Q388" s="39">
        <v>5000</v>
      </c>
      <c r="R388" s="39">
        <v>5000</v>
      </c>
      <c r="S388" s="40">
        <v>15000</v>
      </c>
      <c r="T388" s="19">
        <f>VLOOKUP($B388,G2.PL1!$C$10:$AF$35,17,0)</f>
        <v>889</v>
      </c>
      <c r="U388" s="18">
        <f t="shared" si="5"/>
        <v>13335000</v>
      </c>
      <c r="V388" s="19" t="str">
        <f>VLOOKUP($B388,G2.PL1!$C$10:$AF$35,30,0)</f>
        <v>Công ty Cổ phần Dược Hậu Giang</v>
      </c>
      <c r="W388" s="17" t="s">
        <v>478</v>
      </c>
      <c r="X388" s="56" t="s">
        <v>214</v>
      </c>
      <c r="Y388" s="41" t="s">
        <v>479</v>
      </c>
      <c r="Z388" s="16"/>
      <c r="AA388" s="21" t="e">
        <f>VLOOKUP(W388,#REF!,2,0)</f>
        <v>#REF!</v>
      </c>
      <c r="AB388" s="16"/>
    </row>
    <row r="389" spans="1:28" ht="60">
      <c r="A389" s="38">
        <v>12</v>
      </c>
      <c r="B389" s="38" t="s">
        <v>54</v>
      </c>
      <c r="C389" s="17" t="str">
        <f>VLOOKUP(B389,G2.PL1!$C$10:$D$34,2,0)</f>
        <v>Raciper 20mg</v>
      </c>
      <c r="D389" s="17" t="str">
        <f>VLOOKUP($B389,G2.PL1!$C$10:$E$34,3,0)</f>
        <v xml:space="preserve">Esomeprazole (dưới dạng Esomeprazole magnesium vô định hình) </v>
      </c>
      <c r="E389" s="17" t="str">
        <f>VLOOKUP($B389,G2.PL1!$C$10:$F$34,4,0)</f>
        <v>20mg</v>
      </c>
      <c r="F389" s="17" t="str">
        <f>VLOOKUP($B389,G2.PL1!$C$10:$AF$35,5,0)</f>
        <v>Uống</v>
      </c>
      <c r="G389" s="17" t="str">
        <f>VLOOKUP($B389,G2.PL1!$C$10:$AF$35,6,0)</f>
        <v>Viên nén bao phim kháng acid dạ dày</v>
      </c>
      <c r="H389" s="17" t="str">
        <f>VLOOKUP($B389,G2.PL1!$C$10:$AF$35,7,0)</f>
        <v>Hộp 2 vỉ x 7 viên; Hộp 4 vỉ x 7 viên</v>
      </c>
      <c r="I389" s="38" t="s">
        <v>13</v>
      </c>
      <c r="J389" s="17" t="str">
        <f>VLOOKUP($B389,G2.PL1!$C$10:$AF$35,9,0)</f>
        <v>24 tháng</v>
      </c>
      <c r="K389" s="17" t="str">
        <f>VLOOKUP($B389,G2.PL1!$C$10:$AF$35,10,0)</f>
        <v>VN-16032-12</v>
      </c>
      <c r="L389" s="17" t="str">
        <f>VLOOKUP($B389,G2.PL1!$C$10:$AF$35,11,0)</f>
        <v>Sun Pharmaceutical Industries Limited</v>
      </c>
      <c r="M389" s="17" t="str">
        <f>VLOOKUP($B389,G2.PL1!$C$10:$AF$35,12,0)</f>
        <v>Ấn Độ</v>
      </c>
      <c r="N389" s="17" t="str">
        <f>VLOOKUP($B389,G2.PL1!$C$10:$AF$35,13,0)</f>
        <v>Viên</v>
      </c>
      <c r="O389" s="39">
        <v>2500</v>
      </c>
      <c r="P389" s="39">
        <v>2500</v>
      </c>
      <c r="Q389" s="39">
        <v>2500</v>
      </c>
      <c r="R389" s="39">
        <v>2500</v>
      </c>
      <c r="S389" s="40">
        <v>10000</v>
      </c>
      <c r="T389" s="19">
        <f>VLOOKUP($B389,G2.PL1!$C$10:$AF$35,17,0)</f>
        <v>950</v>
      </c>
      <c r="U389" s="18">
        <f t="shared" si="5"/>
        <v>9500000</v>
      </c>
      <c r="V389" s="19" t="str">
        <f>VLOOKUP($B389,G2.PL1!$C$10:$AF$35,30,0)</f>
        <v>Công ty Cổ phần Dược phẩm Thiết bị Y tế Hà Nội</v>
      </c>
      <c r="W389" s="17" t="s">
        <v>478</v>
      </c>
      <c r="X389" s="56" t="s">
        <v>214</v>
      </c>
      <c r="Y389" s="41" t="s">
        <v>479</v>
      </c>
      <c r="Z389" s="16"/>
      <c r="AA389" s="21" t="e">
        <f>VLOOKUP(W389,#REF!,2,0)</f>
        <v>#REF!</v>
      </c>
      <c r="AB389" s="16"/>
    </row>
    <row r="390" spans="1:28" ht="60">
      <c r="A390" s="38">
        <v>13</v>
      </c>
      <c r="B390" s="38" t="s">
        <v>48</v>
      </c>
      <c r="C390" s="17" t="str">
        <f>VLOOKUP(B390,G2.PL1!$C$10:$D$34,2,0)</f>
        <v>Glumeform 500</v>
      </c>
      <c r="D390" s="17" t="str">
        <f>VLOOKUP($B390,G2.PL1!$C$10:$E$34,3,0)</f>
        <v xml:space="preserve">Metformin hydroclorid </v>
      </c>
      <c r="E390" s="17" t="str">
        <f>VLOOKUP($B390,G2.PL1!$C$10:$F$34,4,0)</f>
        <v>500mg</v>
      </c>
      <c r="F390" s="17" t="str">
        <f>VLOOKUP($B390,G2.PL1!$C$10:$AF$35,5,0)</f>
        <v>Uống</v>
      </c>
      <c r="G390" s="17" t="str">
        <f>VLOOKUP($B390,G2.PL1!$C$10:$AF$35,6,0)</f>
        <v>viên nén bao phim</v>
      </c>
      <c r="H390" s="17" t="str">
        <f>VLOOKUP($B390,G2.PL1!$C$10:$AF$35,7,0)</f>
        <v>hộp 10 vỉ x 10 viên</v>
      </c>
      <c r="I390" s="38" t="s">
        <v>13</v>
      </c>
      <c r="J390" s="17" t="str">
        <f>VLOOKUP($B390,G2.PL1!$C$10:$AF$35,9,0)</f>
        <v xml:space="preserve">36 tháng </v>
      </c>
      <c r="K390" s="17" t="str">
        <f>VLOOKUP($B390,G2.PL1!$C$10:$AF$35,10,0)</f>
        <v>VD-21779-14</v>
      </c>
      <c r="L390" s="17" t="str">
        <f>VLOOKUP($B390,G2.PL1!$C$10:$AF$35,11,0)</f>
        <v>Công ty Cổ phần Dược Hậu Giang - Chi nhánh nhà máy Dược phẩm DHG tại Hậu Giang</v>
      </c>
      <c r="M390" s="17" t="str">
        <f>VLOOKUP($B390,G2.PL1!$C$10:$AF$35,12,0)</f>
        <v>Việt Nam</v>
      </c>
      <c r="N390" s="17" t="str">
        <f>VLOOKUP($B390,G2.PL1!$C$10:$AF$35,13,0)</f>
        <v>Viên</v>
      </c>
      <c r="O390" s="39">
        <v>50000</v>
      </c>
      <c r="P390" s="39">
        <v>50000</v>
      </c>
      <c r="Q390" s="39">
        <v>75000</v>
      </c>
      <c r="R390" s="39">
        <v>75000</v>
      </c>
      <c r="S390" s="40">
        <v>250000</v>
      </c>
      <c r="T390" s="19">
        <f>VLOOKUP($B390,G2.PL1!$C$10:$AF$35,17,0)</f>
        <v>289</v>
      </c>
      <c r="U390" s="18">
        <f t="shared" si="5"/>
        <v>72250000</v>
      </c>
      <c r="V390" s="19" t="str">
        <f>VLOOKUP($B390,G2.PL1!$C$10:$AF$35,30,0)</f>
        <v>Công ty Cổ phần Dược Hậu Giang</v>
      </c>
      <c r="W390" s="17" t="s">
        <v>478</v>
      </c>
      <c r="X390" s="56" t="s">
        <v>214</v>
      </c>
      <c r="Y390" s="41" t="s">
        <v>479</v>
      </c>
      <c r="Z390" s="16"/>
      <c r="AA390" s="21" t="e">
        <f>VLOOKUP(W390,#REF!,2,0)</f>
        <v>#REF!</v>
      </c>
      <c r="AB390" s="16"/>
    </row>
    <row r="391" spans="1:28" ht="36">
      <c r="A391" s="38">
        <v>15</v>
      </c>
      <c r="B391" s="38" t="s">
        <v>39</v>
      </c>
      <c r="C391" s="17" t="str">
        <f>VLOOKUP(B391,G2.PL1!$C$10:$D$34,2,0)</f>
        <v>OCID</v>
      </c>
      <c r="D391" s="17" t="str">
        <f>VLOOKUP($B391,G2.PL1!$C$10:$E$34,3,0)</f>
        <v>Omeprazole (dạng hạt bao tan trong ruột)</v>
      </c>
      <c r="E391" s="17" t="str">
        <f>VLOOKUP($B391,G2.PL1!$C$10:$F$34,4,0)</f>
        <v>20mg</v>
      </c>
      <c r="F391" s="17" t="str">
        <f>VLOOKUP($B391,G2.PL1!$C$10:$AF$35,5,0)</f>
        <v>Uống</v>
      </c>
      <c r="G391" s="17" t="str">
        <f>VLOOKUP($B391,G2.PL1!$C$10:$AF$35,6,0)</f>
        <v>Viên nang cứng</v>
      </c>
      <c r="H391" s="17" t="str">
        <f>VLOOKUP($B391,G2.PL1!$C$10:$AF$35,7,0)</f>
        <v>Hộp 10 vỉ x 10 viên</v>
      </c>
      <c r="I391" s="38" t="s">
        <v>13</v>
      </c>
      <c r="J391" s="17" t="str">
        <f>VLOOKUP($B391,G2.PL1!$C$10:$AF$35,9,0)</f>
        <v>36 tháng</v>
      </c>
      <c r="K391" s="17" t="str">
        <f>VLOOKUP($B391,G2.PL1!$C$10:$AF$35,10,0)</f>
        <v>VN-10166-10</v>
      </c>
      <c r="L391" s="17" t="str">
        <f>VLOOKUP($B391,G2.PL1!$C$10:$AF$35,11,0)</f>
        <v>Cadila Healthcare Ltd.</v>
      </c>
      <c r="M391" s="17" t="str">
        <f>VLOOKUP($B391,G2.PL1!$C$10:$AF$35,12,0)</f>
        <v>Ấn Độ</v>
      </c>
      <c r="N391" s="17" t="str">
        <f>VLOOKUP($B391,G2.PL1!$C$10:$AF$35,13,0)</f>
        <v>Viên</v>
      </c>
      <c r="O391" s="39">
        <v>35000</v>
      </c>
      <c r="P391" s="39">
        <v>35000</v>
      </c>
      <c r="Q391" s="39">
        <v>40000</v>
      </c>
      <c r="R391" s="39">
        <v>40000</v>
      </c>
      <c r="S391" s="40">
        <v>150000</v>
      </c>
      <c r="T391" s="19">
        <f>VLOOKUP($B391,G2.PL1!$C$10:$AF$35,17,0)</f>
        <v>215</v>
      </c>
      <c r="U391" s="18">
        <f t="shared" si="5"/>
        <v>32250000</v>
      </c>
      <c r="V391" s="19" t="str">
        <f>VLOOKUP($B391,G2.PL1!$C$10:$AF$35,30,0)</f>
        <v>Công ty Cổ phần Dược phẩm Thiết bị Y tế Hà Nội</v>
      </c>
      <c r="W391" s="17" t="s">
        <v>478</v>
      </c>
      <c r="X391" s="56" t="s">
        <v>214</v>
      </c>
      <c r="Y391" s="41" t="s">
        <v>479</v>
      </c>
      <c r="Z391" s="16"/>
      <c r="AA391" s="21" t="e">
        <f>VLOOKUP(W391,#REF!,2,0)</f>
        <v>#REF!</v>
      </c>
      <c r="AB391" s="16"/>
    </row>
    <row r="392" spans="1:28" ht="36">
      <c r="A392" s="17">
        <v>1</v>
      </c>
      <c r="B392" s="17" t="s">
        <v>6</v>
      </c>
      <c r="C392" s="17" t="str">
        <f>VLOOKUP(B392,G2.PL1!$C$10:$D$34,2,0)</f>
        <v>Cefoxitine Gerda 1G</v>
      </c>
      <c r="D392" s="17" t="str">
        <f>VLOOKUP($B392,G2.PL1!$C$10:$E$34,3,0)</f>
        <v>Cefoxitin  (dưới dạng Cefoxitin natri)</v>
      </c>
      <c r="E392" s="17" t="str">
        <f>VLOOKUP($B392,G2.PL1!$C$10:$F$34,4,0)</f>
        <v>1g</v>
      </c>
      <c r="F392" s="17" t="str">
        <f>VLOOKUP($B392,G2.PL1!$C$10:$AF$35,5,0)</f>
        <v>Tiêm</v>
      </c>
      <c r="G392" s="17" t="str">
        <f>VLOOKUP($B392,G2.PL1!$C$10:$AF$35,6,0)</f>
        <v>Bột pha dung dịch tiêm</v>
      </c>
      <c r="H392" s="17" t="str">
        <f>VLOOKUP($B392,G2.PL1!$C$10:$AF$35,7,0)</f>
        <v>Hộp 10 lọ</v>
      </c>
      <c r="I392" s="17" t="s">
        <v>3</v>
      </c>
      <c r="J392" s="17" t="str">
        <f>VLOOKUP($B392,G2.PL1!$C$10:$AF$35,9,0)</f>
        <v>24 tháng</v>
      </c>
      <c r="K392" s="17" t="str">
        <f>VLOOKUP($B392,G2.PL1!$C$10:$AF$35,10,0)</f>
        <v>VN-20445-17</v>
      </c>
      <c r="L392" s="17" t="str">
        <f>VLOOKUP($B392,G2.PL1!$C$10:$AF$35,11,0)</f>
        <v>LDP Laboratorios
 Torlan SA</v>
      </c>
      <c r="M392" s="17" t="str">
        <f>VLOOKUP($B392,G2.PL1!$C$10:$AF$35,12,0)</f>
        <v>Tây Ban Nha</v>
      </c>
      <c r="N392" s="17" t="str">
        <f>VLOOKUP($B392,G2.PL1!$C$10:$AF$35,13,0)</f>
        <v>Lọ</v>
      </c>
      <c r="O392" s="18">
        <v>1760</v>
      </c>
      <c r="P392" s="18">
        <v>1760</v>
      </c>
      <c r="Q392" s="18">
        <v>1760</v>
      </c>
      <c r="R392" s="18">
        <v>1760</v>
      </c>
      <c r="S392" s="18">
        <v>7040</v>
      </c>
      <c r="T392" s="19">
        <f>VLOOKUP($B392,G2.PL1!$C$10:$AF$35,17,0)</f>
        <v>123000</v>
      </c>
      <c r="U392" s="18">
        <f t="shared" si="5"/>
        <v>865920000</v>
      </c>
      <c r="V392" s="19" t="str">
        <f>VLOOKUP($B392,G2.PL1!$C$10:$AF$35,30,0)</f>
        <v>Công ty Trách nhiệm hữu hạn Dược Phẩm Tự Đức</v>
      </c>
      <c r="W392" s="17" t="s">
        <v>216</v>
      </c>
      <c r="X392" s="20" t="s">
        <v>214</v>
      </c>
      <c r="Y392" s="17" t="s">
        <v>217</v>
      </c>
      <c r="Z392" s="16"/>
      <c r="AA392" s="21" t="e">
        <f>VLOOKUP(W392,#REF!,2,0)</f>
        <v>#REF!</v>
      </c>
      <c r="AB392" s="16"/>
    </row>
    <row r="393" spans="1:28" ht="48">
      <c r="A393" s="17">
        <v>2</v>
      </c>
      <c r="B393" s="17" t="s">
        <v>86</v>
      </c>
      <c r="C393" s="17" t="str">
        <f>VLOOKUP(B393,G2.PL1!$C$10:$D$34,2,0)</f>
        <v>Cefoxitin 1g</v>
      </c>
      <c r="D393" s="17" t="str">
        <f>VLOOKUP($B393,G2.PL1!$C$10:$E$34,3,0)</f>
        <v xml:space="preserve">Cefoxitin (dưới dạng Cefoxitin natri) </v>
      </c>
      <c r="E393" s="17" t="str">
        <f>VLOOKUP($B393,G2.PL1!$C$10:$F$34,4,0)</f>
        <v>1g</v>
      </c>
      <c r="F393" s="17" t="str">
        <f>VLOOKUP($B393,G2.PL1!$C$10:$AF$35,5,0)</f>
        <v>Tiêm</v>
      </c>
      <c r="G393" s="17" t="str">
        <f>VLOOKUP($B393,G2.PL1!$C$10:$AF$35,6,0)</f>
        <v>Thuốc bột pha tiêm</v>
      </c>
      <c r="H393" s="17" t="str">
        <f>VLOOKUP($B393,G2.PL1!$C$10:$AF$35,7,0)</f>
        <v>Hộp 10 lọ</v>
      </c>
      <c r="I393" s="17" t="s">
        <v>13</v>
      </c>
      <c r="J393" s="17" t="str">
        <f>VLOOKUP($B393,G2.PL1!$C$10:$AF$35,9,0)</f>
        <v>24 tháng</v>
      </c>
      <c r="K393" s="17" t="str">
        <f>VLOOKUP($B393,G2.PL1!$C$10:$AF$35,10,0)</f>
        <v>VD-26841-17</v>
      </c>
      <c r="L393" s="17" t="str">
        <f>VLOOKUP($B393,G2.PL1!$C$10:$AF$35,11,0)</f>
        <v>Chi nhánh 3- Công ty cổ phần dược phẩm Imexpharm tại Bình Dương</v>
      </c>
      <c r="M393" s="17" t="str">
        <f>VLOOKUP($B393,G2.PL1!$C$10:$AF$35,12,0)</f>
        <v>Việt Nam</v>
      </c>
      <c r="N393" s="17" t="str">
        <f>VLOOKUP($B393,G2.PL1!$C$10:$AF$35,13,0)</f>
        <v>Lọ</v>
      </c>
      <c r="O393" s="18">
        <v>2728</v>
      </c>
      <c r="P393" s="18">
        <v>2728</v>
      </c>
      <c r="Q393" s="18">
        <v>2728</v>
      </c>
      <c r="R393" s="18">
        <v>2728</v>
      </c>
      <c r="S393" s="18">
        <v>10912</v>
      </c>
      <c r="T393" s="19">
        <f>VLOOKUP($B393,G2.PL1!$C$10:$AF$35,17,0)</f>
        <v>54900</v>
      </c>
      <c r="U393" s="18">
        <f t="shared" si="5"/>
        <v>599068800</v>
      </c>
      <c r="V393" s="19" t="str">
        <f>VLOOKUP($B393,G2.PL1!$C$10:$AF$35,30,0)</f>
        <v>Công ty Cổ phần Dược phẩm Nam Hà</v>
      </c>
      <c r="W393" s="17" t="s">
        <v>216</v>
      </c>
      <c r="X393" s="20" t="s">
        <v>214</v>
      </c>
      <c r="Y393" s="17" t="s">
        <v>217</v>
      </c>
      <c r="Z393" s="16"/>
      <c r="AA393" s="21" t="e">
        <f>VLOOKUP(W393,#REF!,2,0)</f>
        <v>#REF!</v>
      </c>
      <c r="AB393" s="16"/>
    </row>
    <row r="394" spans="1:28" ht="60">
      <c r="A394" s="38">
        <v>9</v>
      </c>
      <c r="B394" s="38" t="s">
        <v>70</v>
      </c>
      <c r="C394" s="17" t="str">
        <f>VLOOKUP(B394,G2.PL1!$C$10:$D$34,2,0)</f>
        <v xml:space="preserve">Cifga </v>
      </c>
      <c r="D394" s="17" t="str">
        <f>VLOOKUP($B394,G2.PL1!$C$10:$E$34,3,0)</f>
        <v>Ciprofloxacin (dưới dạng Ciprofloxacin hydroclorid)</v>
      </c>
      <c r="E394" s="17" t="str">
        <f>VLOOKUP($B394,G2.PL1!$C$10:$F$34,4,0)</f>
        <v>500mg</v>
      </c>
      <c r="F394" s="17" t="str">
        <f>VLOOKUP($B394,G2.PL1!$C$10:$AF$35,5,0)</f>
        <v>Uống</v>
      </c>
      <c r="G394" s="17" t="str">
        <f>VLOOKUP($B394,G2.PL1!$C$10:$AF$35,6,0)</f>
        <v>viên nén bao phim</v>
      </c>
      <c r="H394" s="17" t="str">
        <f>VLOOKUP($B394,G2.PL1!$C$10:$AF$35,7,0)</f>
        <v>hộp 2 vỉ x 10 viên</v>
      </c>
      <c r="I394" s="38" t="s">
        <v>13</v>
      </c>
      <c r="J394" s="17" t="str">
        <f>VLOOKUP($B394,G2.PL1!$C$10:$AF$35,9,0)</f>
        <v xml:space="preserve">36 tháng </v>
      </c>
      <c r="K394" s="17" t="str">
        <f>VLOOKUP($B394,G2.PL1!$C$10:$AF$35,10,0)</f>
        <v>VD-20549-14</v>
      </c>
      <c r="L394" s="17" t="str">
        <f>VLOOKUP($B394,G2.PL1!$C$10:$AF$35,11,0)</f>
        <v>Công ty Cổ phần Dược Hậu Giang - Chi nhánh nhà máy Dược phẩm DHG tại Hậu Giang</v>
      </c>
      <c r="M394" s="17" t="str">
        <f>VLOOKUP($B394,G2.PL1!$C$10:$AF$35,12,0)</f>
        <v>Việt Nam</v>
      </c>
      <c r="N394" s="17" t="str">
        <f>VLOOKUP($B394,G2.PL1!$C$10:$AF$35,13,0)</f>
        <v>Viên</v>
      </c>
      <c r="O394" s="39">
        <v>6380</v>
      </c>
      <c r="P394" s="39">
        <v>6380</v>
      </c>
      <c r="Q394" s="39">
        <v>6380</v>
      </c>
      <c r="R394" s="39">
        <v>6380</v>
      </c>
      <c r="S394" s="40">
        <v>25520</v>
      </c>
      <c r="T394" s="19">
        <f>VLOOKUP($B394,G2.PL1!$C$10:$AF$35,17,0)</f>
        <v>889</v>
      </c>
      <c r="U394" s="18">
        <f t="shared" ref="U394:U457" si="6">S394*T394</f>
        <v>22687280</v>
      </c>
      <c r="V394" s="19" t="str">
        <f>VLOOKUP($B394,G2.PL1!$C$10:$AF$35,30,0)</f>
        <v>Công ty Cổ phần Dược Hậu Giang</v>
      </c>
      <c r="W394" s="17" t="s">
        <v>216</v>
      </c>
      <c r="X394" s="56" t="s">
        <v>214</v>
      </c>
      <c r="Y394" s="41" t="s">
        <v>217</v>
      </c>
      <c r="Z394" s="16"/>
      <c r="AA394" s="21" t="e">
        <f>VLOOKUP(W394,#REF!,2,0)</f>
        <v>#REF!</v>
      </c>
      <c r="AB394" s="16"/>
    </row>
    <row r="395" spans="1:28" ht="60">
      <c r="A395" s="38">
        <v>12</v>
      </c>
      <c r="B395" s="38" t="s">
        <v>54</v>
      </c>
      <c r="C395" s="17" t="str">
        <f>VLOOKUP(B395,G2.PL1!$C$10:$D$34,2,0)</f>
        <v>Raciper 20mg</v>
      </c>
      <c r="D395" s="17" t="str">
        <f>VLOOKUP($B395,G2.PL1!$C$10:$E$34,3,0)</f>
        <v xml:space="preserve">Esomeprazole (dưới dạng Esomeprazole magnesium vô định hình) </v>
      </c>
      <c r="E395" s="17" t="str">
        <f>VLOOKUP($B395,G2.PL1!$C$10:$F$34,4,0)</f>
        <v>20mg</v>
      </c>
      <c r="F395" s="17" t="str">
        <f>VLOOKUP($B395,G2.PL1!$C$10:$AF$35,5,0)</f>
        <v>Uống</v>
      </c>
      <c r="G395" s="17" t="str">
        <f>VLOOKUP($B395,G2.PL1!$C$10:$AF$35,6,0)</f>
        <v>Viên nén bao phim kháng acid dạ dày</v>
      </c>
      <c r="H395" s="17" t="str">
        <f>VLOOKUP($B395,G2.PL1!$C$10:$AF$35,7,0)</f>
        <v>Hộp 2 vỉ x 7 viên; Hộp 4 vỉ x 7 viên</v>
      </c>
      <c r="I395" s="38" t="s">
        <v>13</v>
      </c>
      <c r="J395" s="17" t="str">
        <f>VLOOKUP($B395,G2.PL1!$C$10:$AF$35,9,0)</f>
        <v>24 tháng</v>
      </c>
      <c r="K395" s="17" t="str">
        <f>VLOOKUP($B395,G2.PL1!$C$10:$AF$35,10,0)</f>
        <v>VN-16032-12</v>
      </c>
      <c r="L395" s="17" t="str">
        <f>VLOOKUP($B395,G2.PL1!$C$10:$AF$35,11,0)</f>
        <v>Sun Pharmaceutical Industries Limited</v>
      </c>
      <c r="M395" s="17" t="str">
        <f>VLOOKUP($B395,G2.PL1!$C$10:$AF$35,12,0)</f>
        <v>Ấn Độ</v>
      </c>
      <c r="N395" s="17" t="str">
        <f>VLOOKUP($B395,G2.PL1!$C$10:$AF$35,13,0)</f>
        <v>Viên</v>
      </c>
      <c r="O395" s="39">
        <v>2200</v>
      </c>
      <c r="P395" s="39">
        <v>2200</v>
      </c>
      <c r="Q395" s="39">
        <v>2200</v>
      </c>
      <c r="R395" s="39">
        <v>2200</v>
      </c>
      <c r="S395" s="40">
        <v>8800</v>
      </c>
      <c r="T395" s="19">
        <f>VLOOKUP($B395,G2.PL1!$C$10:$AF$35,17,0)</f>
        <v>950</v>
      </c>
      <c r="U395" s="18">
        <f t="shared" si="6"/>
        <v>8360000</v>
      </c>
      <c r="V395" s="19" t="str">
        <f>VLOOKUP($B395,G2.PL1!$C$10:$AF$35,30,0)</f>
        <v>Công ty Cổ phần Dược phẩm Thiết bị Y tế Hà Nội</v>
      </c>
      <c r="W395" s="17" t="s">
        <v>216</v>
      </c>
      <c r="X395" s="56" t="s">
        <v>214</v>
      </c>
      <c r="Y395" s="41" t="s">
        <v>217</v>
      </c>
      <c r="Z395" s="16"/>
      <c r="AA395" s="21" t="e">
        <f>VLOOKUP(W395,#REF!,2,0)</f>
        <v>#REF!</v>
      </c>
      <c r="AB395" s="16"/>
    </row>
    <row r="396" spans="1:28" ht="60">
      <c r="A396" s="38">
        <v>13</v>
      </c>
      <c r="B396" s="38" t="s">
        <v>48</v>
      </c>
      <c r="C396" s="17" t="str">
        <f>VLOOKUP(B396,G2.PL1!$C$10:$D$34,2,0)</f>
        <v>Glumeform 500</v>
      </c>
      <c r="D396" s="17" t="str">
        <f>VLOOKUP($B396,G2.PL1!$C$10:$E$34,3,0)</f>
        <v xml:space="preserve">Metformin hydroclorid </v>
      </c>
      <c r="E396" s="17" t="str">
        <f>VLOOKUP($B396,G2.PL1!$C$10:$F$34,4,0)</f>
        <v>500mg</v>
      </c>
      <c r="F396" s="17" t="str">
        <f>VLOOKUP($B396,G2.PL1!$C$10:$AF$35,5,0)</f>
        <v>Uống</v>
      </c>
      <c r="G396" s="17" t="str">
        <f>VLOOKUP($B396,G2.PL1!$C$10:$AF$35,6,0)</f>
        <v>viên nén bao phim</v>
      </c>
      <c r="H396" s="17" t="str">
        <f>VLOOKUP($B396,G2.PL1!$C$10:$AF$35,7,0)</f>
        <v>hộp 10 vỉ x 10 viên</v>
      </c>
      <c r="I396" s="38" t="s">
        <v>13</v>
      </c>
      <c r="J396" s="17" t="str">
        <f>VLOOKUP($B396,G2.PL1!$C$10:$AF$35,9,0)</f>
        <v xml:space="preserve">36 tháng </v>
      </c>
      <c r="K396" s="17" t="str">
        <f>VLOOKUP($B396,G2.PL1!$C$10:$AF$35,10,0)</f>
        <v>VD-21779-14</v>
      </c>
      <c r="L396" s="17" t="str">
        <f>VLOOKUP($B396,G2.PL1!$C$10:$AF$35,11,0)</f>
        <v>Công ty Cổ phần Dược Hậu Giang - Chi nhánh nhà máy Dược phẩm DHG tại Hậu Giang</v>
      </c>
      <c r="M396" s="17" t="str">
        <f>VLOOKUP($B396,G2.PL1!$C$10:$AF$35,12,0)</f>
        <v>Việt Nam</v>
      </c>
      <c r="N396" s="17" t="str">
        <f>VLOOKUP($B396,G2.PL1!$C$10:$AF$35,13,0)</f>
        <v>Viên</v>
      </c>
      <c r="O396" s="39">
        <v>13200</v>
      </c>
      <c r="P396" s="39">
        <v>13200</v>
      </c>
      <c r="Q396" s="39">
        <v>13200</v>
      </c>
      <c r="R396" s="39">
        <v>13200</v>
      </c>
      <c r="S396" s="40">
        <v>52800</v>
      </c>
      <c r="T396" s="19">
        <f>VLOOKUP($B396,G2.PL1!$C$10:$AF$35,17,0)</f>
        <v>289</v>
      </c>
      <c r="U396" s="18">
        <f t="shared" si="6"/>
        <v>15259200</v>
      </c>
      <c r="V396" s="19" t="str">
        <f>VLOOKUP($B396,G2.PL1!$C$10:$AF$35,30,0)</f>
        <v>Công ty Cổ phần Dược Hậu Giang</v>
      </c>
      <c r="W396" s="17" t="s">
        <v>216</v>
      </c>
      <c r="X396" s="56" t="s">
        <v>214</v>
      </c>
      <c r="Y396" s="41" t="s">
        <v>217</v>
      </c>
      <c r="Z396" s="16"/>
      <c r="AA396" s="21" t="e">
        <f>VLOOKUP(W396,#REF!,2,0)</f>
        <v>#REF!</v>
      </c>
      <c r="AB396" s="16"/>
    </row>
    <row r="397" spans="1:28" ht="36">
      <c r="A397" s="38">
        <v>14</v>
      </c>
      <c r="B397" s="38" t="s">
        <v>40</v>
      </c>
      <c r="C397" s="17" t="str">
        <f>VLOOKUP(B397,G2.PL1!$C$10:$D$34,2,0)</f>
        <v>OCID</v>
      </c>
      <c r="D397" s="17" t="str">
        <f>VLOOKUP($B397,G2.PL1!$C$10:$E$34,3,0)</f>
        <v>Omeprazole (dạng hạt bao tan trong ruột)</v>
      </c>
      <c r="E397" s="17" t="str">
        <f>VLOOKUP($B397,G2.PL1!$C$10:$F$34,4,0)</f>
        <v>20mg</v>
      </c>
      <c r="F397" s="17" t="str">
        <f>VLOOKUP($B397,G2.PL1!$C$10:$AF$35,5,0)</f>
        <v>Uống</v>
      </c>
      <c r="G397" s="17" t="str">
        <f>VLOOKUP($B397,G2.PL1!$C$10:$AF$35,6,0)</f>
        <v>Viên nang cứng</v>
      </c>
      <c r="H397" s="17" t="str">
        <f>VLOOKUP($B397,G2.PL1!$C$10:$AF$35,7,0)</f>
        <v>Hộp 10 vỉ x 10 viên</v>
      </c>
      <c r="I397" s="38" t="s">
        <v>13</v>
      </c>
      <c r="J397" s="17" t="str">
        <f>VLOOKUP($B397,G2.PL1!$C$10:$AF$35,9,0)</f>
        <v>36 tháng</v>
      </c>
      <c r="K397" s="17" t="str">
        <f>VLOOKUP($B397,G2.PL1!$C$10:$AF$35,10,0)</f>
        <v>VN-10166-10</v>
      </c>
      <c r="L397" s="17" t="str">
        <f>VLOOKUP($B397,G2.PL1!$C$10:$AF$35,11,0)</f>
        <v>Cadila Healthcare Ltd.</v>
      </c>
      <c r="M397" s="17" t="str">
        <f>VLOOKUP($B397,G2.PL1!$C$10:$AF$35,12,0)</f>
        <v>Ấn Độ</v>
      </c>
      <c r="N397" s="17" t="str">
        <f>VLOOKUP($B397,G2.PL1!$C$10:$AF$35,13,0)</f>
        <v>Viên</v>
      </c>
      <c r="O397" s="39">
        <v>70180</v>
      </c>
      <c r="P397" s="39">
        <v>70180</v>
      </c>
      <c r="Q397" s="39">
        <v>70180</v>
      </c>
      <c r="R397" s="39">
        <v>70180</v>
      </c>
      <c r="S397" s="40">
        <v>280720</v>
      </c>
      <c r="T397" s="19">
        <f>VLOOKUP($B397,G2.PL1!$C$10:$AF$35,17,0)</f>
        <v>215</v>
      </c>
      <c r="U397" s="18">
        <f t="shared" si="6"/>
        <v>60354800</v>
      </c>
      <c r="V397" s="19" t="str">
        <f>VLOOKUP($B397,G2.PL1!$C$10:$AF$35,30,0)</f>
        <v>Công ty Cổ phần Dược phẩm Thiết bị Y tế Hà Nội</v>
      </c>
      <c r="W397" s="17" t="s">
        <v>216</v>
      </c>
      <c r="X397" s="56" t="s">
        <v>214</v>
      </c>
      <c r="Y397" s="41" t="s">
        <v>217</v>
      </c>
      <c r="Z397" s="16"/>
      <c r="AA397" s="21" t="e">
        <f>VLOOKUP(W397,#REF!,2,0)</f>
        <v>#REF!</v>
      </c>
      <c r="AB397" s="16"/>
    </row>
    <row r="398" spans="1:28" ht="36">
      <c r="A398" s="38">
        <v>15</v>
      </c>
      <c r="B398" s="38" t="s">
        <v>39</v>
      </c>
      <c r="C398" s="17" t="str">
        <f>VLOOKUP(B398,G2.PL1!$C$10:$D$34,2,0)</f>
        <v>OCID</v>
      </c>
      <c r="D398" s="17" t="str">
        <f>VLOOKUP($B398,G2.PL1!$C$10:$E$34,3,0)</f>
        <v>Omeprazole (dạng hạt bao tan trong ruột)</v>
      </c>
      <c r="E398" s="17" t="str">
        <f>VLOOKUP($B398,G2.PL1!$C$10:$F$34,4,0)</f>
        <v>20mg</v>
      </c>
      <c r="F398" s="17" t="str">
        <f>VLOOKUP($B398,G2.PL1!$C$10:$AF$35,5,0)</f>
        <v>Uống</v>
      </c>
      <c r="G398" s="17" t="str">
        <f>VLOOKUP($B398,G2.PL1!$C$10:$AF$35,6,0)</f>
        <v>Viên nang cứng</v>
      </c>
      <c r="H398" s="17" t="str">
        <f>VLOOKUP($B398,G2.PL1!$C$10:$AF$35,7,0)</f>
        <v>Hộp 10 vỉ x 10 viên</v>
      </c>
      <c r="I398" s="38" t="s">
        <v>13</v>
      </c>
      <c r="J398" s="17" t="str">
        <f>VLOOKUP($B398,G2.PL1!$C$10:$AF$35,9,0)</f>
        <v>36 tháng</v>
      </c>
      <c r="K398" s="17" t="str">
        <f>VLOOKUP($B398,G2.PL1!$C$10:$AF$35,10,0)</f>
        <v>VN-10166-10</v>
      </c>
      <c r="L398" s="17" t="str">
        <f>VLOOKUP($B398,G2.PL1!$C$10:$AF$35,11,0)</f>
        <v>Cadila Healthcare Ltd.</v>
      </c>
      <c r="M398" s="17" t="str">
        <f>VLOOKUP($B398,G2.PL1!$C$10:$AF$35,12,0)</f>
        <v>Ấn Độ</v>
      </c>
      <c r="N398" s="17" t="str">
        <f>VLOOKUP($B398,G2.PL1!$C$10:$AF$35,13,0)</f>
        <v>Viên</v>
      </c>
      <c r="O398" s="39">
        <v>55000</v>
      </c>
      <c r="P398" s="39">
        <v>55000</v>
      </c>
      <c r="Q398" s="39">
        <v>55000</v>
      </c>
      <c r="R398" s="39">
        <v>55000</v>
      </c>
      <c r="S398" s="40">
        <v>220000</v>
      </c>
      <c r="T398" s="19">
        <f>VLOOKUP($B398,G2.PL1!$C$10:$AF$35,17,0)</f>
        <v>215</v>
      </c>
      <c r="U398" s="18">
        <f t="shared" si="6"/>
        <v>47300000</v>
      </c>
      <c r="V398" s="19" t="str">
        <f>VLOOKUP($B398,G2.PL1!$C$10:$AF$35,30,0)</f>
        <v>Công ty Cổ phần Dược phẩm Thiết bị Y tế Hà Nội</v>
      </c>
      <c r="W398" s="17" t="s">
        <v>216</v>
      </c>
      <c r="X398" s="56" t="s">
        <v>214</v>
      </c>
      <c r="Y398" s="41" t="s">
        <v>217</v>
      </c>
      <c r="Z398" s="16"/>
      <c r="AA398" s="21" t="e">
        <f>VLOOKUP(W398,#REF!,2,0)</f>
        <v>#REF!</v>
      </c>
      <c r="AB398" s="16"/>
    </row>
    <row r="399" spans="1:28" ht="60">
      <c r="A399" s="38">
        <v>9</v>
      </c>
      <c r="B399" s="38" t="s">
        <v>70</v>
      </c>
      <c r="C399" s="17" t="str">
        <f>VLOOKUP(B399,G2.PL1!$C$10:$D$34,2,0)</f>
        <v xml:space="preserve">Cifga </v>
      </c>
      <c r="D399" s="17" t="str">
        <f>VLOOKUP($B399,G2.PL1!$C$10:$E$34,3,0)</f>
        <v>Ciprofloxacin (dưới dạng Ciprofloxacin hydroclorid)</v>
      </c>
      <c r="E399" s="17" t="str">
        <f>VLOOKUP($B399,G2.PL1!$C$10:$F$34,4,0)</f>
        <v>500mg</v>
      </c>
      <c r="F399" s="17" t="str">
        <f>VLOOKUP($B399,G2.PL1!$C$10:$AF$35,5,0)</f>
        <v>Uống</v>
      </c>
      <c r="G399" s="17" t="str">
        <f>VLOOKUP($B399,G2.PL1!$C$10:$AF$35,6,0)</f>
        <v>viên nén bao phim</v>
      </c>
      <c r="H399" s="17" t="str">
        <f>VLOOKUP($B399,G2.PL1!$C$10:$AF$35,7,0)</f>
        <v>hộp 2 vỉ x 10 viên</v>
      </c>
      <c r="I399" s="38" t="s">
        <v>13</v>
      </c>
      <c r="J399" s="17" t="str">
        <f>VLOOKUP($B399,G2.PL1!$C$10:$AF$35,9,0)</f>
        <v xml:space="preserve">36 tháng </v>
      </c>
      <c r="K399" s="17" t="str">
        <f>VLOOKUP($B399,G2.PL1!$C$10:$AF$35,10,0)</f>
        <v>VD-20549-14</v>
      </c>
      <c r="L399" s="17" t="str">
        <f>VLOOKUP($B399,G2.PL1!$C$10:$AF$35,11,0)</f>
        <v>Công ty Cổ phần Dược Hậu Giang - Chi nhánh nhà máy Dược phẩm DHG tại Hậu Giang</v>
      </c>
      <c r="M399" s="17" t="str">
        <f>VLOOKUP($B399,G2.PL1!$C$10:$AF$35,12,0)</f>
        <v>Việt Nam</v>
      </c>
      <c r="N399" s="17" t="str">
        <f>VLOOKUP($B399,G2.PL1!$C$10:$AF$35,13,0)</f>
        <v>Viên</v>
      </c>
      <c r="O399" s="39">
        <v>3000</v>
      </c>
      <c r="P399" s="39">
        <v>3000</v>
      </c>
      <c r="Q399" s="39">
        <v>3000</v>
      </c>
      <c r="R399" s="39">
        <v>3000</v>
      </c>
      <c r="S399" s="40">
        <v>12000</v>
      </c>
      <c r="T399" s="19">
        <f>VLOOKUP($B399,G2.PL1!$C$10:$AF$35,17,0)</f>
        <v>889</v>
      </c>
      <c r="U399" s="18">
        <f t="shared" si="6"/>
        <v>10668000</v>
      </c>
      <c r="V399" s="19" t="str">
        <f>VLOOKUP($B399,G2.PL1!$C$10:$AF$35,30,0)</f>
        <v>Công ty Cổ phần Dược Hậu Giang</v>
      </c>
      <c r="W399" s="17" t="s">
        <v>490</v>
      </c>
      <c r="X399" s="56" t="s">
        <v>214</v>
      </c>
      <c r="Y399" s="41" t="s">
        <v>491</v>
      </c>
      <c r="Z399" s="16"/>
      <c r="AA399" s="21" t="e">
        <f>VLOOKUP(W399,#REF!,2,0)</f>
        <v>#REF!</v>
      </c>
      <c r="AB399" s="16"/>
    </row>
    <row r="400" spans="1:28" ht="60">
      <c r="A400" s="38">
        <v>12</v>
      </c>
      <c r="B400" s="38" t="s">
        <v>54</v>
      </c>
      <c r="C400" s="17" t="str">
        <f>VLOOKUP(B400,G2.PL1!$C$10:$D$34,2,0)</f>
        <v>Raciper 20mg</v>
      </c>
      <c r="D400" s="17" t="str">
        <f>VLOOKUP($B400,G2.PL1!$C$10:$E$34,3,0)</f>
        <v xml:space="preserve">Esomeprazole (dưới dạng Esomeprazole magnesium vô định hình) </v>
      </c>
      <c r="E400" s="17" t="str">
        <f>VLOOKUP($B400,G2.PL1!$C$10:$F$34,4,0)</f>
        <v>20mg</v>
      </c>
      <c r="F400" s="17" t="str">
        <f>VLOOKUP($B400,G2.PL1!$C$10:$AF$35,5,0)</f>
        <v>Uống</v>
      </c>
      <c r="G400" s="17" t="str">
        <f>VLOOKUP($B400,G2.PL1!$C$10:$AF$35,6,0)</f>
        <v>Viên nén bao phim kháng acid dạ dày</v>
      </c>
      <c r="H400" s="17" t="str">
        <f>VLOOKUP($B400,G2.PL1!$C$10:$AF$35,7,0)</f>
        <v>Hộp 2 vỉ x 7 viên; Hộp 4 vỉ x 7 viên</v>
      </c>
      <c r="I400" s="38" t="s">
        <v>13</v>
      </c>
      <c r="J400" s="17" t="str">
        <f>VLOOKUP($B400,G2.PL1!$C$10:$AF$35,9,0)</f>
        <v>24 tháng</v>
      </c>
      <c r="K400" s="17" t="str">
        <f>VLOOKUP($B400,G2.PL1!$C$10:$AF$35,10,0)</f>
        <v>VN-16032-12</v>
      </c>
      <c r="L400" s="17" t="str">
        <f>VLOOKUP($B400,G2.PL1!$C$10:$AF$35,11,0)</f>
        <v>Sun Pharmaceutical Industries Limited</v>
      </c>
      <c r="M400" s="17" t="str">
        <f>VLOOKUP($B400,G2.PL1!$C$10:$AF$35,12,0)</f>
        <v>Ấn Độ</v>
      </c>
      <c r="N400" s="17" t="str">
        <f>VLOOKUP($B400,G2.PL1!$C$10:$AF$35,13,0)</f>
        <v>Viên</v>
      </c>
      <c r="O400" s="39">
        <v>500</v>
      </c>
      <c r="P400" s="39">
        <v>500</v>
      </c>
      <c r="Q400" s="39">
        <v>500</v>
      </c>
      <c r="R400" s="39">
        <v>500</v>
      </c>
      <c r="S400" s="40">
        <v>2000</v>
      </c>
      <c r="T400" s="19">
        <f>VLOOKUP($B400,G2.PL1!$C$10:$AF$35,17,0)</f>
        <v>950</v>
      </c>
      <c r="U400" s="18">
        <f t="shared" si="6"/>
        <v>1900000</v>
      </c>
      <c r="V400" s="19" t="str">
        <f>VLOOKUP($B400,G2.PL1!$C$10:$AF$35,30,0)</f>
        <v>Công ty Cổ phần Dược phẩm Thiết bị Y tế Hà Nội</v>
      </c>
      <c r="W400" s="17" t="s">
        <v>490</v>
      </c>
      <c r="X400" s="56" t="s">
        <v>214</v>
      </c>
      <c r="Y400" s="41" t="s">
        <v>491</v>
      </c>
      <c r="Z400" s="16"/>
      <c r="AA400" s="21" t="e">
        <f>VLOOKUP(W400,#REF!,2,0)</f>
        <v>#REF!</v>
      </c>
      <c r="AB400" s="16"/>
    </row>
    <row r="401" spans="1:28" ht="60">
      <c r="A401" s="38">
        <v>13</v>
      </c>
      <c r="B401" s="38" t="s">
        <v>48</v>
      </c>
      <c r="C401" s="17" t="str">
        <f>VLOOKUP(B401,G2.PL1!$C$10:$D$34,2,0)</f>
        <v>Glumeform 500</v>
      </c>
      <c r="D401" s="17" t="str">
        <f>VLOOKUP($B401,G2.PL1!$C$10:$E$34,3,0)</f>
        <v xml:space="preserve">Metformin hydroclorid </v>
      </c>
      <c r="E401" s="17" t="str">
        <f>VLOOKUP($B401,G2.PL1!$C$10:$F$34,4,0)</f>
        <v>500mg</v>
      </c>
      <c r="F401" s="17" t="str">
        <f>VLOOKUP($B401,G2.PL1!$C$10:$AF$35,5,0)</f>
        <v>Uống</v>
      </c>
      <c r="G401" s="17" t="str">
        <f>VLOOKUP($B401,G2.PL1!$C$10:$AF$35,6,0)</f>
        <v>viên nén bao phim</v>
      </c>
      <c r="H401" s="17" t="str">
        <f>VLOOKUP($B401,G2.PL1!$C$10:$AF$35,7,0)</f>
        <v>hộp 10 vỉ x 10 viên</v>
      </c>
      <c r="I401" s="38" t="s">
        <v>13</v>
      </c>
      <c r="J401" s="17" t="str">
        <f>VLOOKUP($B401,G2.PL1!$C$10:$AF$35,9,0)</f>
        <v xml:space="preserve">36 tháng </v>
      </c>
      <c r="K401" s="17" t="str">
        <f>VLOOKUP($B401,G2.PL1!$C$10:$AF$35,10,0)</f>
        <v>VD-21779-14</v>
      </c>
      <c r="L401" s="17" t="str">
        <f>VLOOKUP($B401,G2.PL1!$C$10:$AF$35,11,0)</f>
        <v>Công ty Cổ phần Dược Hậu Giang - Chi nhánh nhà máy Dược phẩm DHG tại Hậu Giang</v>
      </c>
      <c r="M401" s="17" t="str">
        <f>VLOOKUP($B401,G2.PL1!$C$10:$AF$35,12,0)</f>
        <v>Việt Nam</v>
      </c>
      <c r="N401" s="17" t="str">
        <f>VLOOKUP($B401,G2.PL1!$C$10:$AF$35,13,0)</f>
        <v>Viên</v>
      </c>
      <c r="O401" s="39">
        <v>5500</v>
      </c>
      <c r="P401" s="39">
        <v>5500</v>
      </c>
      <c r="Q401" s="39">
        <v>5500</v>
      </c>
      <c r="R401" s="39">
        <v>5500</v>
      </c>
      <c r="S401" s="40">
        <v>22000</v>
      </c>
      <c r="T401" s="19">
        <f>VLOOKUP($B401,G2.PL1!$C$10:$AF$35,17,0)</f>
        <v>289</v>
      </c>
      <c r="U401" s="18">
        <f t="shared" si="6"/>
        <v>6358000</v>
      </c>
      <c r="V401" s="19" t="str">
        <f>VLOOKUP($B401,G2.PL1!$C$10:$AF$35,30,0)</f>
        <v>Công ty Cổ phần Dược Hậu Giang</v>
      </c>
      <c r="W401" s="17" t="s">
        <v>490</v>
      </c>
      <c r="X401" s="56" t="s">
        <v>214</v>
      </c>
      <c r="Y401" s="41" t="s">
        <v>491</v>
      </c>
      <c r="Z401" s="16"/>
      <c r="AA401" s="21" t="e">
        <f>VLOOKUP(W401,#REF!,2,0)</f>
        <v>#REF!</v>
      </c>
      <c r="AB401" s="16"/>
    </row>
    <row r="402" spans="1:28" ht="36">
      <c r="A402" s="38">
        <v>14</v>
      </c>
      <c r="B402" s="38" t="s">
        <v>40</v>
      </c>
      <c r="C402" s="17" t="str">
        <f>VLOOKUP(B402,G2.PL1!$C$10:$D$34,2,0)</f>
        <v>OCID</v>
      </c>
      <c r="D402" s="17" t="str">
        <f>VLOOKUP($B402,G2.PL1!$C$10:$E$34,3,0)</f>
        <v>Omeprazole (dạng hạt bao tan trong ruột)</v>
      </c>
      <c r="E402" s="17" t="str">
        <f>VLOOKUP($B402,G2.PL1!$C$10:$F$34,4,0)</f>
        <v>20mg</v>
      </c>
      <c r="F402" s="17" t="str">
        <f>VLOOKUP($B402,G2.PL1!$C$10:$AF$35,5,0)</f>
        <v>Uống</v>
      </c>
      <c r="G402" s="17" t="str">
        <f>VLOOKUP($B402,G2.PL1!$C$10:$AF$35,6,0)</f>
        <v>Viên nang cứng</v>
      </c>
      <c r="H402" s="17" t="str">
        <f>VLOOKUP($B402,G2.PL1!$C$10:$AF$35,7,0)</f>
        <v>Hộp 10 vỉ x 10 viên</v>
      </c>
      <c r="I402" s="38" t="s">
        <v>13</v>
      </c>
      <c r="J402" s="17" t="str">
        <f>VLOOKUP($B402,G2.PL1!$C$10:$AF$35,9,0)</f>
        <v>36 tháng</v>
      </c>
      <c r="K402" s="17" t="str">
        <f>VLOOKUP($B402,G2.PL1!$C$10:$AF$35,10,0)</f>
        <v>VN-10166-10</v>
      </c>
      <c r="L402" s="17" t="str">
        <f>VLOOKUP($B402,G2.PL1!$C$10:$AF$35,11,0)</f>
        <v>Cadila Healthcare Ltd.</v>
      </c>
      <c r="M402" s="17" t="str">
        <f>VLOOKUP($B402,G2.PL1!$C$10:$AF$35,12,0)</f>
        <v>Ấn Độ</v>
      </c>
      <c r="N402" s="17" t="str">
        <f>VLOOKUP($B402,G2.PL1!$C$10:$AF$35,13,0)</f>
        <v>Viên</v>
      </c>
      <c r="O402" s="39">
        <v>7000</v>
      </c>
      <c r="P402" s="39">
        <v>7000</v>
      </c>
      <c r="Q402" s="39">
        <v>7000</v>
      </c>
      <c r="R402" s="39">
        <v>7000</v>
      </c>
      <c r="S402" s="40">
        <v>28000</v>
      </c>
      <c r="T402" s="19">
        <f>VLOOKUP($B402,G2.PL1!$C$10:$AF$35,17,0)</f>
        <v>215</v>
      </c>
      <c r="U402" s="18">
        <f t="shared" si="6"/>
        <v>6020000</v>
      </c>
      <c r="V402" s="19" t="str">
        <f>VLOOKUP($B402,G2.PL1!$C$10:$AF$35,30,0)</f>
        <v>Công ty Cổ phần Dược phẩm Thiết bị Y tế Hà Nội</v>
      </c>
      <c r="W402" s="17" t="s">
        <v>490</v>
      </c>
      <c r="X402" s="56" t="s">
        <v>214</v>
      </c>
      <c r="Y402" s="41" t="s">
        <v>491</v>
      </c>
      <c r="Z402" s="16"/>
      <c r="AA402" s="21" t="e">
        <f>VLOOKUP(W402,#REF!,2,0)</f>
        <v>#REF!</v>
      </c>
      <c r="AB402" s="16"/>
    </row>
    <row r="403" spans="1:28" ht="60">
      <c r="A403" s="38">
        <v>9</v>
      </c>
      <c r="B403" s="38" t="s">
        <v>70</v>
      </c>
      <c r="C403" s="17" t="str">
        <f>VLOOKUP(B403,G2.PL1!$C$10:$D$34,2,0)</f>
        <v xml:space="preserve">Cifga </v>
      </c>
      <c r="D403" s="17" t="str">
        <f>VLOOKUP($B403,G2.PL1!$C$10:$E$34,3,0)</f>
        <v>Ciprofloxacin (dưới dạng Ciprofloxacin hydroclorid)</v>
      </c>
      <c r="E403" s="17" t="str">
        <f>VLOOKUP($B403,G2.PL1!$C$10:$F$34,4,0)</f>
        <v>500mg</v>
      </c>
      <c r="F403" s="17" t="str">
        <f>VLOOKUP($B403,G2.PL1!$C$10:$AF$35,5,0)</f>
        <v>Uống</v>
      </c>
      <c r="G403" s="17" t="str">
        <f>VLOOKUP($B403,G2.PL1!$C$10:$AF$35,6,0)</f>
        <v>viên nén bao phim</v>
      </c>
      <c r="H403" s="17" t="str">
        <f>VLOOKUP($B403,G2.PL1!$C$10:$AF$35,7,0)</f>
        <v>hộp 2 vỉ x 10 viên</v>
      </c>
      <c r="I403" s="38" t="s">
        <v>13</v>
      </c>
      <c r="J403" s="17" t="str">
        <f>VLOOKUP($B403,G2.PL1!$C$10:$AF$35,9,0)</f>
        <v xml:space="preserve">36 tháng </v>
      </c>
      <c r="K403" s="17" t="str">
        <f>VLOOKUP($B403,G2.PL1!$C$10:$AF$35,10,0)</f>
        <v>VD-20549-14</v>
      </c>
      <c r="L403" s="17" t="str">
        <f>VLOOKUP($B403,G2.PL1!$C$10:$AF$35,11,0)</f>
        <v>Công ty Cổ phần Dược Hậu Giang - Chi nhánh nhà máy Dược phẩm DHG tại Hậu Giang</v>
      </c>
      <c r="M403" s="17" t="str">
        <f>VLOOKUP($B403,G2.PL1!$C$10:$AF$35,12,0)</f>
        <v>Việt Nam</v>
      </c>
      <c r="N403" s="17" t="str">
        <f>VLOOKUP($B403,G2.PL1!$C$10:$AF$35,13,0)</f>
        <v>Viên</v>
      </c>
      <c r="O403" s="39">
        <v>9750</v>
      </c>
      <c r="P403" s="39">
        <v>9750</v>
      </c>
      <c r="Q403" s="39">
        <v>9750</v>
      </c>
      <c r="R403" s="39">
        <v>9750</v>
      </c>
      <c r="S403" s="40">
        <v>39000</v>
      </c>
      <c r="T403" s="19">
        <f>VLOOKUP($B403,G2.PL1!$C$10:$AF$35,17,0)</f>
        <v>889</v>
      </c>
      <c r="U403" s="18">
        <f t="shared" si="6"/>
        <v>34671000</v>
      </c>
      <c r="V403" s="19" t="str">
        <f>VLOOKUP($B403,G2.PL1!$C$10:$AF$35,30,0)</f>
        <v>Công ty Cổ phần Dược Hậu Giang</v>
      </c>
      <c r="W403" s="17" t="s">
        <v>716</v>
      </c>
      <c r="X403" s="56" t="s">
        <v>214</v>
      </c>
      <c r="Y403" s="41" t="s">
        <v>717</v>
      </c>
      <c r="Z403" s="16"/>
      <c r="AA403" s="21" t="e">
        <f>VLOOKUP(W403,#REF!,2,0)</f>
        <v>#REF!</v>
      </c>
      <c r="AB403" s="16"/>
    </row>
    <row r="404" spans="1:28" ht="60">
      <c r="A404" s="38">
        <v>13</v>
      </c>
      <c r="B404" s="38" t="s">
        <v>48</v>
      </c>
      <c r="C404" s="17" t="str">
        <f>VLOOKUP(B404,G2.PL1!$C$10:$D$34,2,0)</f>
        <v>Glumeform 500</v>
      </c>
      <c r="D404" s="17" t="str">
        <f>VLOOKUP($B404,G2.PL1!$C$10:$E$34,3,0)</f>
        <v xml:space="preserve">Metformin hydroclorid </v>
      </c>
      <c r="E404" s="17" t="str">
        <f>VLOOKUP($B404,G2.PL1!$C$10:$F$34,4,0)</f>
        <v>500mg</v>
      </c>
      <c r="F404" s="17" t="str">
        <f>VLOOKUP($B404,G2.PL1!$C$10:$AF$35,5,0)</f>
        <v>Uống</v>
      </c>
      <c r="G404" s="17" t="str">
        <f>VLOOKUP($B404,G2.PL1!$C$10:$AF$35,6,0)</f>
        <v>viên nén bao phim</v>
      </c>
      <c r="H404" s="17" t="str">
        <f>VLOOKUP($B404,G2.PL1!$C$10:$AF$35,7,0)</f>
        <v>hộp 10 vỉ x 10 viên</v>
      </c>
      <c r="I404" s="38" t="s">
        <v>13</v>
      </c>
      <c r="J404" s="17" t="str">
        <f>VLOOKUP($B404,G2.PL1!$C$10:$AF$35,9,0)</f>
        <v xml:space="preserve">36 tháng </v>
      </c>
      <c r="K404" s="17" t="str">
        <f>VLOOKUP($B404,G2.PL1!$C$10:$AF$35,10,0)</f>
        <v>VD-21779-14</v>
      </c>
      <c r="L404" s="17" t="str">
        <f>VLOOKUP($B404,G2.PL1!$C$10:$AF$35,11,0)</f>
        <v>Công ty Cổ phần Dược Hậu Giang - Chi nhánh nhà máy Dược phẩm DHG tại Hậu Giang</v>
      </c>
      <c r="M404" s="17" t="str">
        <f>VLOOKUP($B404,G2.PL1!$C$10:$AF$35,12,0)</f>
        <v>Việt Nam</v>
      </c>
      <c r="N404" s="17" t="str">
        <f>VLOOKUP($B404,G2.PL1!$C$10:$AF$35,13,0)</f>
        <v>Viên</v>
      </c>
      <c r="O404" s="39">
        <v>65000</v>
      </c>
      <c r="P404" s="39">
        <v>65000</v>
      </c>
      <c r="Q404" s="39">
        <v>65000</v>
      </c>
      <c r="R404" s="39">
        <v>65000</v>
      </c>
      <c r="S404" s="40">
        <v>260000</v>
      </c>
      <c r="T404" s="19">
        <f>VLOOKUP($B404,G2.PL1!$C$10:$AF$35,17,0)</f>
        <v>289</v>
      </c>
      <c r="U404" s="18">
        <f t="shared" si="6"/>
        <v>75140000</v>
      </c>
      <c r="V404" s="19" t="str">
        <f>VLOOKUP($B404,G2.PL1!$C$10:$AF$35,30,0)</f>
        <v>Công ty Cổ phần Dược Hậu Giang</v>
      </c>
      <c r="W404" s="17" t="s">
        <v>716</v>
      </c>
      <c r="X404" s="56" t="s">
        <v>214</v>
      </c>
      <c r="Y404" s="41" t="s">
        <v>717</v>
      </c>
      <c r="Z404" s="16"/>
      <c r="AA404" s="21" t="e">
        <f>VLOOKUP(W404,#REF!,2,0)</f>
        <v>#REF!</v>
      </c>
      <c r="AB404" s="16"/>
    </row>
    <row r="405" spans="1:28" ht="36">
      <c r="A405" s="38">
        <v>14</v>
      </c>
      <c r="B405" s="38" t="s">
        <v>40</v>
      </c>
      <c r="C405" s="17" t="str">
        <f>VLOOKUP(B405,G2.PL1!$C$10:$D$34,2,0)</f>
        <v>OCID</v>
      </c>
      <c r="D405" s="17" t="str">
        <f>VLOOKUP($B405,G2.PL1!$C$10:$E$34,3,0)</f>
        <v>Omeprazole (dạng hạt bao tan trong ruột)</v>
      </c>
      <c r="E405" s="17" t="str">
        <f>VLOOKUP($B405,G2.PL1!$C$10:$F$34,4,0)</f>
        <v>20mg</v>
      </c>
      <c r="F405" s="17" t="str">
        <f>VLOOKUP($B405,G2.PL1!$C$10:$AF$35,5,0)</f>
        <v>Uống</v>
      </c>
      <c r="G405" s="17" t="str">
        <f>VLOOKUP($B405,G2.PL1!$C$10:$AF$35,6,0)</f>
        <v>Viên nang cứng</v>
      </c>
      <c r="H405" s="17" t="str">
        <f>VLOOKUP($B405,G2.PL1!$C$10:$AF$35,7,0)</f>
        <v>Hộp 10 vỉ x 10 viên</v>
      </c>
      <c r="I405" s="38" t="s">
        <v>13</v>
      </c>
      <c r="J405" s="17" t="str">
        <f>VLOOKUP($B405,G2.PL1!$C$10:$AF$35,9,0)</f>
        <v>36 tháng</v>
      </c>
      <c r="K405" s="17" t="str">
        <f>VLOOKUP($B405,G2.PL1!$C$10:$AF$35,10,0)</f>
        <v>VN-10166-10</v>
      </c>
      <c r="L405" s="17" t="str">
        <f>VLOOKUP($B405,G2.PL1!$C$10:$AF$35,11,0)</f>
        <v>Cadila Healthcare Ltd.</v>
      </c>
      <c r="M405" s="17" t="str">
        <f>VLOOKUP($B405,G2.PL1!$C$10:$AF$35,12,0)</f>
        <v>Ấn Độ</v>
      </c>
      <c r="N405" s="17" t="str">
        <f>VLOOKUP($B405,G2.PL1!$C$10:$AF$35,13,0)</f>
        <v>Viên</v>
      </c>
      <c r="O405" s="39">
        <v>37500</v>
      </c>
      <c r="P405" s="39">
        <v>37500</v>
      </c>
      <c r="Q405" s="39">
        <v>37500</v>
      </c>
      <c r="R405" s="39">
        <v>37500</v>
      </c>
      <c r="S405" s="40">
        <v>150000</v>
      </c>
      <c r="T405" s="19">
        <f>VLOOKUP($B405,G2.PL1!$C$10:$AF$35,17,0)</f>
        <v>215</v>
      </c>
      <c r="U405" s="18">
        <f t="shared" si="6"/>
        <v>32250000</v>
      </c>
      <c r="V405" s="19" t="str">
        <f>VLOOKUP($B405,G2.PL1!$C$10:$AF$35,30,0)</f>
        <v>Công ty Cổ phần Dược phẩm Thiết bị Y tế Hà Nội</v>
      </c>
      <c r="W405" s="17" t="s">
        <v>716</v>
      </c>
      <c r="X405" s="56" t="s">
        <v>214</v>
      </c>
      <c r="Y405" s="41" t="s">
        <v>717</v>
      </c>
      <c r="Z405" s="16"/>
      <c r="AA405" s="21" t="e">
        <f>VLOOKUP(W405,#REF!,2,0)</f>
        <v>#REF!</v>
      </c>
      <c r="AB405" s="16"/>
    </row>
    <row r="406" spans="1:28" ht="60">
      <c r="A406" s="38">
        <v>9</v>
      </c>
      <c r="B406" s="38" t="s">
        <v>70</v>
      </c>
      <c r="C406" s="17" t="str">
        <f>VLOOKUP(B406,G2.PL1!$C$10:$D$34,2,0)</f>
        <v xml:space="preserve">Cifga </v>
      </c>
      <c r="D406" s="17" t="str">
        <f>VLOOKUP($B406,G2.PL1!$C$10:$E$34,3,0)</f>
        <v>Ciprofloxacin (dưới dạng Ciprofloxacin hydroclorid)</v>
      </c>
      <c r="E406" s="17" t="str">
        <f>VLOOKUP($B406,G2.PL1!$C$10:$F$34,4,0)</f>
        <v>500mg</v>
      </c>
      <c r="F406" s="17" t="str">
        <f>VLOOKUP($B406,G2.PL1!$C$10:$AF$35,5,0)</f>
        <v>Uống</v>
      </c>
      <c r="G406" s="17" t="str">
        <f>VLOOKUP($B406,G2.PL1!$C$10:$AF$35,6,0)</f>
        <v>viên nén bao phim</v>
      </c>
      <c r="H406" s="17" t="str">
        <f>VLOOKUP($B406,G2.PL1!$C$10:$AF$35,7,0)</f>
        <v>hộp 2 vỉ x 10 viên</v>
      </c>
      <c r="I406" s="38" t="s">
        <v>13</v>
      </c>
      <c r="J406" s="17" t="str">
        <f>VLOOKUP($B406,G2.PL1!$C$10:$AF$35,9,0)</f>
        <v xml:space="preserve">36 tháng </v>
      </c>
      <c r="K406" s="17" t="str">
        <f>VLOOKUP($B406,G2.PL1!$C$10:$AF$35,10,0)</f>
        <v>VD-20549-14</v>
      </c>
      <c r="L406" s="17" t="str">
        <f>VLOOKUP($B406,G2.PL1!$C$10:$AF$35,11,0)</f>
        <v>Công ty Cổ phần Dược Hậu Giang - Chi nhánh nhà máy Dược phẩm DHG tại Hậu Giang</v>
      </c>
      <c r="M406" s="17" t="str">
        <f>VLOOKUP($B406,G2.PL1!$C$10:$AF$35,12,0)</f>
        <v>Việt Nam</v>
      </c>
      <c r="N406" s="17" t="str">
        <f>VLOOKUP($B406,G2.PL1!$C$10:$AF$35,13,0)</f>
        <v>Viên</v>
      </c>
      <c r="O406" s="39">
        <v>4500</v>
      </c>
      <c r="P406" s="39">
        <v>4500</v>
      </c>
      <c r="Q406" s="39">
        <v>4500</v>
      </c>
      <c r="R406" s="39">
        <v>4500</v>
      </c>
      <c r="S406" s="40">
        <v>18000</v>
      </c>
      <c r="T406" s="19">
        <f>VLOOKUP($B406,G2.PL1!$C$10:$AF$35,17,0)</f>
        <v>889</v>
      </c>
      <c r="U406" s="18">
        <f t="shared" si="6"/>
        <v>16002000</v>
      </c>
      <c r="V406" s="19" t="str">
        <f>VLOOKUP($B406,G2.PL1!$C$10:$AF$35,30,0)</f>
        <v>Công ty Cổ phần Dược Hậu Giang</v>
      </c>
      <c r="W406" s="17" t="s">
        <v>488</v>
      </c>
      <c r="X406" s="56" t="s">
        <v>214</v>
      </c>
      <c r="Y406" s="41" t="s">
        <v>489</v>
      </c>
      <c r="Z406" s="16"/>
      <c r="AA406" s="21" t="e">
        <f>VLOOKUP(W406,#REF!,2,0)</f>
        <v>#REF!</v>
      </c>
      <c r="AB406" s="16"/>
    </row>
    <row r="407" spans="1:28" ht="36">
      <c r="A407" s="38">
        <v>14</v>
      </c>
      <c r="B407" s="38" t="s">
        <v>40</v>
      </c>
      <c r="C407" s="17" t="str">
        <f>VLOOKUP(B407,G2.PL1!$C$10:$D$34,2,0)</f>
        <v>OCID</v>
      </c>
      <c r="D407" s="17" t="str">
        <f>VLOOKUP($B407,G2.PL1!$C$10:$E$34,3,0)</f>
        <v>Omeprazole (dạng hạt bao tan trong ruột)</v>
      </c>
      <c r="E407" s="17" t="str">
        <f>VLOOKUP($B407,G2.PL1!$C$10:$F$34,4,0)</f>
        <v>20mg</v>
      </c>
      <c r="F407" s="17" t="str">
        <f>VLOOKUP($B407,G2.PL1!$C$10:$AF$35,5,0)</f>
        <v>Uống</v>
      </c>
      <c r="G407" s="17" t="str">
        <f>VLOOKUP($B407,G2.PL1!$C$10:$AF$35,6,0)</f>
        <v>Viên nang cứng</v>
      </c>
      <c r="H407" s="17" t="str">
        <f>VLOOKUP($B407,G2.PL1!$C$10:$AF$35,7,0)</f>
        <v>Hộp 10 vỉ x 10 viên</v>
      </c>
      <c r="I407" s="38" t="s">
        <v>13</v>
      </c>
      <c r="J407" s="17" t="str">
        <f>VLOOKUP($B407,G2.PL1!$C$10:$AF$35,9,0)</f>
        <v>36 tháng</v>
      </c>
      <c r="K407" s="17" t="str">
        <f>VLOOKUP($B407,G2.PL1!$C$10:$AF$35,10,0)</f>
        <v>VN-10166-10</v>
      </c>
      <c r="L407" s="17" t="str">
        <f>VLOOKUP($B407,G2.PL1!$C$10:$AF$35,11,0)</f>
        <v>Cadila Healthcare Ltd.</v>
      </c>
      <c r="M407" s="17" t="str">
        <f>VLOOKUP($B407,G2.PL1!$C$10:$AF$35,12,0)</f>
        <v>Ấn Độ</v>
      </c>
      <c r="N407" s="17" t="str">
        <f>VLOOKUP($B407,G2.PL1!$C$10:$AF$35,13,0)</f>
        <v>Viên</v>
      </c>
      <c r="O407" s="39">
        <v>150000</v>
      </c>
      <c r="P407" s="39">
        <v>150000</v>
      </c>
      <c r="Q407" s="39">
        <v>150000</v>
      </c>
      <c r="R407" s="39">
        <v>150000</v>
      </c>
      <c r="S407" s="40">
        <v>600000</v>
      </c>
      <c r="T407" s="19">
        <f>VLOOKUP($B407,G2.PL1!$C$10:$AF$35,17,0)</f>
        <v>215</v>
      </c>
      <c r="U407" s="18">
        <f t="shared" si="6"/>
        <v>129000000</v>
      </c>
      <c r="V407" s="19" t="str">
        <f>VLOOKUP($B407,G2.PL1!$C$10:$AF$35,30,0)</f>
        <v>Công ty Cổ phần Dược phẩm Thiết bị Y tế Hà Nội</v>
      </c>
      <c r="W407" s="17" t="s">
        <v>488</v>
      </c>
      <c r="X407" s="56" t="s">
        <v>214</v>
      </c>
      <c r="Y407" s="41" t="s">
        <v>489</v>
      </c>
      <c r="Z407" s="16"/>
      <c r="AA407" s="21" t="e">
        <f>VLOOKUP(W407,#REF!,2,0)</f>
        <v>#REF!</v>
      </c>
      <c r="AB407" s="16"/>
    </row>
    <row r="408" spans="1:28" ht="48">
      <c r="A408" s="38">
        <v>8</v>
      </c>
      <c r="B408" s="38" t="s">
        <v>75</v>
      </c>
      <c r="C408" s="17" t="str">
        <f>VLOOKUP(B408,G2.PL1!$C$10:$D$34,2,0)</f>
        <v>Zanimex 1,5g</v>
      </c>
      <c r="D408" s="17" t="str">
        <f>VLOOKUP($B408,G2.PL1!$C$10:$E$34,3,0)</f>
        <v>Cefuroxim (dưới dạng Cefuroxim natri)</v>
      </c>
      <c r="E408" s="17" t="str">
        <f>VLOOKUP($B408,G2.PL1!$C$10:$F$34,4,0)</f>
        <v>1,5g</v>
      </c>
      <c r="F408" s="17" t="str">
        <f>VLOOKUP($B408,G2.PL1!$C$10:$AF$35,5,0)</f>
        <v>Tiêm</v>
      </c>
      <c r="G408" s="17" t="str">
        <f>VLOOKUP($B408,G2.PL1!$C$10:$AF$35,6,0)</f>
        <v>Thuốc bột pha tiêm</v>
      </c>
      <c r="H408" s="17" t="str">
        <f>VLOOKUP($B408,G2.PL1!$C$10:$AF$35,7,0)</f>
        <v>Hộp 10 lọ</v>
      </c>
      <c r="I408" s="38" t="s">
        <v>13</v>
      </c>
      <c r="J408" s="17" t="str">
        <f>VLOOKUP($B408,G2.PL1!$C$10:$AF$35,9,0)</f>
        <v>24 tháng</v>
      </c>
      <c r="K408" s="17" t="str">
        <f>VLOOKUP($B408,G2.PL1!$C$10:$AF$35,10,0)</f>
        <v>VD-34181-20</v>
      </c>
      <c r="L408" s="17" t="str">
        <f>VLOOKUP($B408,G2.PL1!$C$10:$AF$35,11,0)</f>
        <v>Chi nhánh 3 - Công ty cổ phần dược phẩm Imexpharm tại Bình Dương</v>
      </c>
      <c r="M408" s="17" t="str">
        <f>VLOOKUP($B408,G2.PL1!$C$10:$AF$35,12,0)</f>
        <v>Việt Nam</v>
      </c>
      <c r="N408" s="17" t="str">
        <f>VLOOKUP($B408,G2.PL1!$C$10:$AF$35,13,0)</f>
        <v>Lọ</v>
      </c>
      <c r="O408" s="39">
        <v>375</v>
      </c>
      <c r="P408" s="39">
        <v>375</v>
      </c>
      <c r="Q408" s="39">
        <v>375</v>
      </c>
      <c r="R408" s="39">
        <v>375</v>
      </c>
      <c r="S408" s="40">
        <v>1500</v>
      </c>
      <c r="T408" s="19">
        <f>VLOOKUP($B408,G2.PL1!$C$10:$AF$35,17,0)</f>
        <v>21000</v>
      </c>
      <c r="U408" s="18">
        <f t="shared" si="6"/>
        <v>31500000</v>
      </c>
      <c r="V408" s="19" t="str">
        <f>VLOOKUP($B408,G2.PL1!$C$10:$AF$35,30,0)</f>
        <v xml:space="preserve">Công ty CP Dược phẩm Imexpharm </v>
      </c>
      <c r="W408" s="17" t="s">
        <v>492</v>
      </c>
      <c r="X408" s="56" t="s">
        <v>214</v>
      </c>
      <c r="Y408" s="41" t="s">
        <v>493</v>
      </c>
      <c r="Z408" s="16"/>
      <c r="AA408" s="21" t="e">
        <f>VLOOKUP(W408,#REF!,2,0)</f>
        <v>#REF!</v>
      </c>
      <c r="AB408" s="16"/>
    </row>
    <row r="409" spans="1:28" ht="60">
      <c r="A409" s="38">
        <v>13</v>
      </c>
      <c r="B409" s="38" t="s">
        <v>48</v>
      </c>
      <c r="C409" s="17" t="str">
        <f>VLOOKUP(B409,G2.PL1!$C$10:$D$34,2,0)</f>
        <v>Glumeform 500</v>
      </c>
      <c r="D409" s="17" t="str">
        <f>VLOOKUP($B409,G2.PL1!$C$10:$E$34,3,0)</f>
        <v xml:space="preserve">Metformin hydroclorid </v>
      </c>
      <c r="E409" s="17" t="str">
        <f>VLOOKUP($B409,G2.PL1!$C$10:$F$34,4,0)</f>
        <v>500mg</v>
      </c>
      <c r="F409" s="17" t="str">
        <f>VLOOKUP($B409,G2.PL1!$C$10:$AF$35,5,0)</f>
        <v>Uống</v>
      </c>
      <c r="G409" s="17" t="str">
        <f>VLOOKUP($B409,G2.PL1!$C$10:$AF$35,6,0)</f>
        <v>viên nén bao phim</v>
      </c>
      <c r="H409" s="17" t="str">
        <f>VLOOKUP($B409,G2.PL1!$C$10:$AF$35,7,0)</f>
        <v>hộp 10 vỉ x 10 viên</v>
      </c>
      <c r="I409" s="38" t="s">
        <v>13</v>
      </c>
      <c r="J409" s="17" t="str">
        <f>VLOOKUP($B409,G2.PL1!$C$10:$AF$35,9,0)</f>
        <v xml:space="preserve">36 tháng </v>
      </c>
      <c r="K409" s="17" t="str">
        <f>VLOOKUP($B409,G2.PL1!$C$10:$AF$35,10,0)</f>
        <v>VD-21779-14</v>
      </c>
      <c r="L409" s="17" t="str">
        <f>VLOOKUP($B409,G2.PL1!$C$10:$AF$35,11,0)</f>
        <v>Công ty Cổ phần Dược Hậu Giang - Chi nhánh nhà máy Dược phẩm DHG tại Hậu Giang</v>
      </c>
      <c r="M409" s="17" t="str">
        <f>VLOOKUP($B409,G2.PL1!$C$10:$AF$35,12,0)</f>
        <v>Việt Nam</v>
      </c>
      <c r="N409" s="17" t="str">
        <f>VLOOKUP($B409,G2.PL1!$C$10:$AF$35,13,0)</f>
        <v>Viên</v>
      </c>
      <c r="O409" s="39">
        <v>25000</v>
      </c>
      <c r="P409" s="39">
        <v>25000</v>
      </c>
      <c r="Q409" s="39">
        <v>25000</v>
      </c>
      <c r="R409" s="39">
        <v>25000</v>
      </c>
      <c r="S409" s="40">
        <v>100000</v>
      </c>
      <c r="T409" s="19">
        <f>VLOOKUP($B409,G2.PL1!$C$10:$AF$35,17,0)</f>
        <v>289</v>
      </c>
      <c r="U409" s="18">
        <f t="shared" si="6"/>
        <v>28900000</v>
      </c>
      <c r="V409" s="19" t="str">
        <f>VLOOKUP($B409,G2.PL1!$C$10:$AF$35,30,0)</f>
        <v>Công ty Cổ phần Dược Hậu Giang</v>
      </c>
      <c r="W409" s="17" t="s">
        <v>486</v>
      </c>
      <c r="X409" s="56" t="s">
        <v>214</v>
      </c>
      <c r="Y409" s="41" t="s">
        <v>487</v>
      </c>
      <c r="Z409" s="16"/>
      <c r="AA409" s="21" t="e">
        <f>VLOOKUP(W409,#REF!,2,0)</f>
        <v>#REF!</v>
      </c>
      <c r="AB409" s="16"/>
    </row>
    <row r="410" spans="1:28" ht="36">
      <c r="A410" s="17">
        <v>1</v>
      </c>
      <c r="B410" s="17" t="s">
        <v>6</v>
      </c>
      <c r="C410" s="17" t="str">
        <f>VLOOKUP(B410,G2.PL1!$C$10:$D$34,2,0)</f>
        <v>Cefoxitine Gerda 1G</v>
      </c>
      <c r="D410" s="17" t="str">
        <f>VLOOKUP($B410,G2.PL1!$C$10:$E$34,3,0)</f>
        <v>Cefoxitin  (dưới dạng Cefoxitin natri)</v>
      </c>
      <c r="E410" s="17" t="str">
        <f>VLOOKUP($B410,G2.PL1!$C$10:$F$34,4,0)</f>
        <v>1g</v>
      </c>
      <c r="F410" s="17" t="str">
        <f>VLOOKUP($B410,G2.PL1!$C$10:$AF$35,5,0)</f>
        <v>Tiêm</v>
      </c>
      <c r="G410" s="17" t="str">
        <f>VLOOKUP($B410,G2.PL1!$C$10:$AF$35,6,0)</f>
        <v>Bột pha dung dịch tiêm</v>
      </c>
      <c r="H410" s="17" t="str">
        <f>VLOOKUP($B410,G2.PL1!$C$10:$AF$35,7,0)</f>
        <v>Hộp 10 lọ</v>
      </c>
      <c r="I410" s="17" t="s">
        <v>3</v>
      </c>
      <c r="J410" s="17" t="str">
        <f>VLOOKUP($B410,G2.PL1!$C$10:$AF$35,9,0)</f>
        <v>24 tháng</v>
      </c>
      <c r="K410" s="17" t="str">
        <f>VLOOKUP($B410,G2.PL1!$C$10:$AF$35,10,0)</f>
        <v>VN-20445-17</v>
      </c>
      <c r="L410" s="17" t="str">
        <f>VLOOKUP($B410,G2.PL1!$C$10:$AF$35,11,0)</f>
        <v>LDP Laboratorios
 Torlan SA</v>
      </c>
      <c r="M410" s="17" t="str">
        <f>VLOOKUP($B410,G2.PL1!$C$10:$AF$35,12,0)</f>
        <v>Tây Ban Nha</v>
      </c>
      <c r="N410" s="17" t="str">
        <f>VLOOKUP($B410,G2.PL1!$C$10:$AF$35,13,0)</f>
        <v>Lọ</v>
      </c>
      <c r="O410" s="18">
        <v>120</v>
      </c>
      <c r="P410" s="18">
        <v>120</v>
      </c>
      <c r="Q410" s="18">
        <v>120</v>
      </c>
      <c r="R410" s="18">
        <v>120</v>
      </c>
      <c r="S410" s="18">
        <v>480</v>
      </c>
      <c r="T410" s="19">
        <f>VLOOKUP($B410,G2.PL1!$C$10:$AF$35,17,0)</f>
        <v>123000</v>
      </c>
      <c r="U410" s="18">
        <f t="shared" si="6"/>
        <v>59040000</v>
      </c>
      <c r="V410" s="19" t="str">
        <f>VLOOKUP($B410,G2.PL1!$C$10:$AF$35,30,0)</f>
        <v>Công ty Trách nhiệm hữu hạn Dược Phẩm Tự Đức</v>
      </c>
      <c r="W410" s="17" t="s">
        <v>213</v>
      </c>
      <c r="X410" s="20" t="s">
        <v>214</v>
      </c>
      <c r="Y410" s="17" t="s">
        <v>215</v>
      </c>
      <c r="Z410" s="16"/>
      <c r="AA410" s="21" t="e">
        <f>VLOOKUP(W410,#REF!,2,0)</f>
        <v>#REF!</v>
      </c>
      <c r="AB410" s="16"/>
    </row>
    <row r="411" spans="1:28" s="14" customFormat="1" ht="48">
      <c r="A411" s="17">
        <v>2</v>
      </c>
      <c r="B411" s="17" t="s">
        <v>86</v>
      </c>
      <c r="C411" s="17" t="str">
        <f>VLOOKUP(B411,G2.PL1!$C$10:$D$34,2,0)</f>
        <v>Cefoxitin 1g</v>
      </c>
      <c r="D411" s="17" t="str">
        <f>VLOOKUP($B411,G2.PL1!$C$10:$E$34,3,0)</f>
        <v xml:space="preserve">Cefoxitin (dưới dạng Cefoxitin natri) </v>
      </c>
      <c r="E411" s="17" t="str">
        <f>VLOOKUP($B411,G2.PL1!$C$10:$F$34,4,0)</f>
        <v>1g</v>
      </c>
      <c r="F411" s="17" t="str">
        <f>VLOOKUP($B411,G2.PL1!$C$10:$AF$35,5,0)</f>
        <v>Tiêm</v>
      </c>
      <c r="G411" s="17" t="str">
        <f>VLOOKUP($B411,G2.PL1!$C$10:$AF$35,6,0)</f>
        <v>Thuốc bột pha tiêm</v>
      </c>
      <c r="H411" s="17" t="str">
        <f>VLOOKUP($B411,G2.PL1!$C$10:$AF$35,7,0)</f>
        <v>Hộp 10 lọ</v>
      </c>
      <c r="I411" s="17" t="s">
        <v>13</v>
      </c>
      <c r="J411" s="17" t="str">
        <f>VLOOKUP($B411,G2.PL1!$C$10:$AF$35,9,0)</f>
        <v>24 tháng</v>
      </c>
      <c r="K411" s="17" t="str">
        <f>VLOOKUP($B411,G2.PL1!$C$10:$AF$35,10,0)</f>
        <v>VD-26841-17</v>
      </c>
      <c r="L411" s="17" t="str">
        <f>VLOOKUP($B411,G2.PL1!$C$10:$AF$35,11,0)</f>
        <v>Chi nhánh 3- Công ty cổ phần dược phẩm Imexpharm tại Bình Dương</v>
      </c>
      <c r="M411" s="17" t="str">
        <f>VLOOKUP($B411,G2.PL1!$C$10:$AF$35,12,0)</f>
        <v>Việt Nam</v>
      </c>
      <c r="N411" s="17" t="str">
        <f>VLOOKUP($B411,G2.PL1!$C$10:$AF$35,13,0)</f>
        <v>Lọ</v>
      </c>
      <c r="O411" s="18">
        <v>288</v>
      </c>
      <c r="P411" s="18">
        <v>288</v>
      </c>
      <c r="Q411" s="18">
        <v>288</v>
      </c>
      <c r="R411" s="18">
        <v>288</v>
      </c>
      <c r="S411" s="18">
        <v>1152</v>
      </c>
      <c r="T411" s="19">
        <f>VLOOKUP($B411,G2.PL1!$C$10:$AF$35,17,0)</f>
        <v>54900</v>
      </c>
      <c r="U411" s="18">
        <f t="shared" si="6"/>
        <v>63244800</v>
      </c>
      <c r="V411" s="19" t="str">
        <f>VLOOKUP($B411,G2.PL1!$C$10:$AF$35,30,0)</f>
        <v>Công ty Cổ phần Dược phẩm Nam Hà</v>
      </c>
      <c r="W411" s="17" t="s">
        <v>213</v>
      </c>
      <c r="X411" s="20" t="s">
        <v>214</v>
      </c>
      <c r="Y411" s="17" t="s">
        <v>215</v>
      </c>
      <c r="Z411" s="43"/>
      <c r="AA411" s="21" t="e">
        <f>VLOOKUP(W411,#REF!,2,0)</f>
        <v>#REF!</v>
      </c>
      <c r="AB411" s="43"/>
    </row>
    <row r="412" spans="1:28" ht="60">
      <c r="A412" s="38">
        <v>9</v>
      </c>
      <c r="B412" s="38" t="s">
        <v>70</v>
      </c>
      <c r="C412" s="17" t="str">
        <f>VLOOKUP(B412,G2.PL1!$C$10:$D$34,2,0)</f>
        <v xml:space="preserve">Cifga </v>
      </c>
      <c r="D412" s="17" t="str">
        <f>VLOOKUP($B412,G2.PL1!$C$10:$E$34,3,0)</f>
        <v>Ciprofloxacin (dưới dạng Ciprofloxacin hydroclorid)</v>
      </c>
      <c r="E412" s="17" t="str">
        <f>VLOOKUP($B412,G2.PL1!$C$10:$F$34,4,0)</f>
        <v>500mg</v>
      </c>
      <c r="F412" s="17" t="str">
        <f>VLOOKUP($B412,G2.PL1!$C$10:$AF$35,5,0)</f>
        <v>Uống</v>
      </c>
      <c r="G412" s="17" t="str">
        <f>VLOOKUP($B412,G2.PL1!$C$10:$AF$35,6,0)</f>
        <v>viên nén bao phim</v>
      </c>
      <c r="H412" s="17" t="str">
        <f>VLOOKUP($B412,G2.PL1!$C$10:$AF$35,7,0)</f>
        <v>hộp 2 vỉ x 10 viên</v>
      </c>
      <c r="I412" s="38" t="s">
        <v>13</v>
      </c>
      <c r="J412" s="17" t="str">
        <f>VLOOKUP($B412,G2.PL1!$C$10:$AF$35,9,0)</f>
        <v xml:space="preserve">36 tháng </v>
      </c>
      <c r="K412" s="17" t="str">
        <f>VLOOKUP($B412,G2.PL1!$C$10:$AF$35,10,0)</f>
        <v>VD-20549-14</v>
      </c>
      <c r="L412" s="17" t="str">
        <f>VLOOKUP($B412,G2.PL1!$C$10:$AF$35,11,0)</f>
        <v>Công ty Cổ phần Dược Hậu Giang - Chi nhánh nhà máy Dược phẩm DHG tại Hậu Giang</v>
      </c>
      <c r="M412" s="17" t="str">
        <f>VLOOKUP($B412,G2.PL1!$C$10:$AF$35,12,0)</f>
        <v>Việt Nam</v>
      </c>
      <c r="N412" s="17" t="str">
        <f>VLOOKUP($B412,G2.PL1!$C$10:$AF$35,13,0)</f>
        <v>Viên</v>
      </c>
      <c r="O412" s="39">
        <v>11040</v>
      </c>
      <c r="P412" s="39">
        <v>11040</v>
      </c>
      <c r="Q412" s="39">
        <v>11040</v>
      </c>
      <c r="R412" s="39">
        <v>11040</v>
      </c>
      <c r="S412" s="40">
        <v>44160</v>
      </c>
      <c r="T412" s="19">
        <f>VLOOKUP($B412,G2.PL1!$C$10:$AF$35,17,0)</f>
        <v>889</v>
      </c>
      <c r="U412" s="18">
        <f t="shared" si="6"/>
        <v>39258240</v>
      </c>
      <c r="V412" s="19" t="str">
        <f>VLOOKUP($B412,G2.PL1!$C$10:$AF$35,30,0)</f>
        <v>Công ty Cổ phần Dược Hậu Giang</v>
      </c>
      <c r="W412" s="17" t="s">
        <v>213</v>
      </c>
      <c r="X412" s="56" t="s">
        <v>214</v>
      </c>
      <c r="Y412" s="41" t="s">
        <v>215</v>
      </c>
      <c r="Z412" s="16"/>
      <c r="AA412" s="21" t="e">
        <f>VLOOKUP(W412,#REF!,2,0)</f>
        <v>#REF!</v>
      </c>
      <c r="AB412" s="16"/>
    </row>
    <row r="413" spans="1:28" ht="60">
      <c r="A413" s="38">
        <v>13</v>
      </c>
      <c r="B413" s="38" t="s">
        <v>48</v>
      </c>
      <c r="C413" s="17" t="str">
        <f>VLOOKUP(B413,G2.PL1!$C$10:$D$34,2,0)</f>
        <v>Glumeform 500</v>
      </c>
      <c r="D413" s="17" t="str">
        <f>VLOOKUP($B413,G2.PL1!$C$10:$E$34,3,0)</f>
        <v xml:space="preserve">Metformin hydroclorid </v>
      </c>
      <c r="E413" s="17" t="str">
        <f>VLOOKUP($B413,G2.PL1!$C$10:$F$34,4,0)</f>
        <v>500mg</v>
      </c>
      <c r="F413" s="17" t="str">
        <f>VLOOKUP($B413,G2.PL1!$C$10:$AF$35,5,0)</f>
        <v>Uống</v>
      </c>
      <c r="G413" s="17" t="str">
        <f>VLOOKUP($B413,G2.PL1!$C$10:$AF$35,6,0)</f>
        <v>viên nén bao phim</v>
      </c>
      <c r="H413" s="17" t="str">
        <f>VLOOKUP($B413,G2.PL1!$C$10:$AF$35,7,0)</f>
        <v>hộp 10 vỉ x 10 viên</v>
      </c>
      <c r="I413" s="38" t="s">
        <v>13</v>
      </c>
      <c r="J413" s="17" t="str">
        <f>VLOOKUP($B413,G2.PL1!$C$10:$AF$35,9,0)</f>
        <v xml:space="preserve">36 tháng </v>
      </c>
      <c r="K413" s="17" t="str">
        <f>VLOOKUP($B413,G2.PL1!$C$10:$AF$35,10,0)</f>
        <v>VD-21779-14</v>
      </c>
      <c r="L413" s="17" t="str">
        <f>VLOOKUP($B413,G2.PL1!$C$10:$AF$35,11,0)</f>
        <v>Công ty Cổ phần Dược Hậu Giang - Chi nhánh nhà máy Dược phẩm DHG tại Hậu Giang</v>
      </c>
      <c r="M413" s="17" t="str">
        <f>VLOOKUP($B413,G2.PL1!$C$10:$AF$35,12,0)</f>
        <v>Việt Nam</v>
      </c>
      <c r="N413" s="17" t="str">
        <f>VLOOKUP($B413,G2.PL1!$C$10:$AF$35,13,0)</f>
        <v>Viên</v>
      </c>
      <c r="O413" s="39">
        <v>57000</v>
      </c>
      <c r="P413" s="39">
        <v>57000</v>
      </c>
      <c r="Q413" s="39">
        <v>57000</v>
      </c>
      <c r="R413" s="39">
        <v>57000</v>
      </c>
      <c r="S413" s="40">
        <v>228000</v>
      </c>
      <c r="T413" s="19">
        <f>VLOOKUP($B413,G2.PL1!$C$10:$AF$35,17,0)</f>
        <v>289</v>
      </c>
      <c r="U413" s="18">
        <f t="shared" si="6"/>
        <v>65892000</v>
      </c>
      <c r="V413" s="19" t="str">
        <f>VLOOKUP($B413,G2.PL1!$C$10:$AF$35,30,0)</f>
        <v>Công ty Cổ phần Dược Hậu Giang</v>
      </c>
      <c r="W413" s="17" t="s">
        <v>213</v>
      </c>
      <c r="X413" s="56" t="s">
        <v>214</v>
      </c>
      <c r="Y413" s="41" t="s">
        <v>215</v>
      </c>
      <c r="Z413" s="16"/>
      <c r="AA413" s="21" t="e">
        <f>VLOOKUP(W413,#REF!,2,0)</f>
        <v>#REF!</v>
      </c>
      <c r="AB413" s="16"/>
    </row>
    <row r="414" spans="1:28" ht="36">
      <c r="A414" s="38">
        <v>14</v>
      </c>
      <c r="B414" s="38" t="s">
        <v>40</v>
      </c>
      <c r="C414" s="17" t="str">
        <f>VLOOKUP(B414,G2.PL1!$C$10:$D$34,2,0)</f>
        <v>OCID</v>
      </c>
      <c r="D414" s="17" t="str">
        <f>VLOOKUP($B414,G2.PL1!$C$10:$E$34,3,0)</f>
        <v>Omeprazole (dạng hạt bao tan trong ruột)</v>
      </c>
      <c r="E414" s="17" t="str">
        <f>VLOOKUP($B414,G2.PL1!$C$10:$F$34,4,0)</f>
        <v>20mg</v>
      </c>
      <c r="F414" s="17" t="str">
        <f>VLOOKUP($B414,G2.PL1!$C$10:$AF$35,5,0)</f>
        <v>Uống</v>
      </c>
      <c r="G414" s="17" t="str">
        <f>VLOOKUP($B414,G2.PL1!$C$10:$AF$35,6,0)</f>
        <v>Viên nang cứng</v>
      </c>
      <c r="H414" s="17" t="str">
        <f>VLOOKUP($B414,G2.PL1!$C$10:$AF$35,7,0)</f>
        <v>Hộp 10 vỉ x 10 viên</v>
      </c>
      <c r="I414" s="38" t="s">
        <v>13</v>
      </c>
      <c r="J414" s="17" t="str">
        <f>VLOOKUP($B414,G2.PL1!$C$10:$AF$35,9,0)</f>
        <v>36 tháng</v>
      </c>
      <c r="K414" s="17" t="str">
        <f>VLOOKUP($B414,G2.PL1!$C$10:$AF$35,10,0)</f>
        <v>VN-10166-10</v>
      </c>
      <c r="L414" s="17" t="str">
        <f>VLOOKUP($B414,G2.PL1!$C$10:$AF$35,11,0)</f>
        <v>Cadila Healthcare Ltd.</v>
      </c>
      <c r="M414" s="17" t="str">
        <f>VLOOKUP($B414,G2.PL1!$C$10:$AF$35,12,0)</f>
        <v>Ấn Độ</v>
      </c>
      <c r="N414" s="17" t="str">
        <f>VLOOKUP($B414,G2.PL1!$C$10:$AF$35,13,0)</f>
        <v>Viên</v>
      </c>
      <c r="O414" s="39">
        <v>19800</v>
      </c>
      <c r="P414" s="39">
        <v>19800</v>
      </c>
      <c r="Q414" s="39">
        <v>19800</v>
      </c>
      <c r="R414" s="39">
        <v>19800</v>
      </c>
      <c r="S414" s="40">
        <v>79200</v>
      </c>
      <c r="T414" s="19">
        <f>VLOOKUP($B414,G2.PL1!$C$10:$AF$35,17,0)</f>
        <v>215</v>
      </c>
      <c r="U414" s="18">
        <f t="shared" si="6"/>
        <v>17028000</v>
      </c>
      <c r="V414" s="19" t="str">
        <f>VLOOKUP($B414,G2.PL1!$C$10:$AF$35,30,0)</f>
        <v>Công ty Cổ phần Dược phẩm Thiết bị Y tế Hà Nội</v>
      </c>
      <c r="W414" s="17" t="s">
        <v>213</v>
      </c>
      <c r="X414" s="56" t="s">
        <v>214</v>
      </c>
      <c r="Y414" s="41" t="s">
        <v>215</v>
      </c>
      <c r="Z414" s="16"/>
      <c r="AA414" s="21" t="e">
        <f>VLOOKUP(W414,#REF!,2,0)</f>
        <v>#REF!</v>
      </c>
      <c r="AB414" s="16"/>
    </row>
    <row r="415" spans="1:28" ht="60">
      <c r="A415" s="38">
        <v>9</v>
      </c>
      <c r="B415" s="38" t="s">
        <v>70</v>
      </c>
      <c r="C415" s="17" t="str">
        <f>VLOOKUP(B415,G2.PL1!$C$10:$D$34,2,0)</f>
        <v xml:space="preserve">Cifga </v>
      </c>
      <c r="D415" s="17" t="str">
        <f>VLOOKUP($B415,G2.PL1!$C$10:$E$34,3,0)</f>
        <v>Ciprofloxacin (dưới dạng Ciprofloxacin hydroclorid)</v>
      </c>
      <c r="E415" s="17" t="str">
        <f>VLOOKUP($B415,G2.PL1!$C$10:$F$34,4,0)</f>
        <v>500mg</v>
      </c>
      <c r="F415" s="17" t="str">
        <f>VLOOKUP($B415,G2.PL1!$C$10:$AF$35,5,0)</f>
        <v>Uống</v>
      </c>
      <c r="G415" s="17" t="str">
        <f>VLOOKUP($B415,G2.PL1!$C$10:$AF$35,6,0)</f>
        <v>viên nén bao phim</v>
      </c>
      <c r="H415" s="17" t="str">
        <f>VLOOKUP($B415,G2.PL1!$C$10:$AF$35,7,0)</f>
        <v>hộp 2 vỉ x 10 viên</v>
      </c>
      <c r="I415" s="38" t="s">
        <v>13</v>
      </c>
      <c r="J415" s="17" t="str">
        <f>VLOOKUP($B415,G2.PL1!$C$10:$AF$35,9,0)</f>
        <v xml:space="preserve">36 tháng </v>
      </c>
      <c r="K415" s="17" t="str">
        <f>VLOOKUP($B415,G2.PL1!$C$10:$AF$35,10,0)</f>
        <v>VD-20549-14</v>
      </c>
      <c r="L415" s="17" t="str">
        <f>VLOOKUP($B415,G2.PL1!$C$10:$AF$35,11,0)</f>
        <v>Công ty Cổ phần Dược Hậu Giang - Chi nhánh nhà máy Dược phẩm DHG tại Hậu Giang</v>
      </c>
      <c r="M415" s="17" t="str">
        <f>VLOOKUP($B415,G2.PL1!$C$10:$AF$35,12,0)</f>
        <v>Việt Nam</v>
      </c>
      <c r="N415" s="17" t="str">
        <f>VLOOKUP($B415,G2.PL1!$C$10:$AF$35,13,0)</f>
        <v>Viên</v>
      </c>
      <c r="O415" s="39">
        <v>4000</v>
      </c>
      <c r="P415" s="39">
        <v>4000</v>
      </c>
      <c r="Q415" s="39">
        <v>4000</v>
      </c>
      <c r="R415" s="39">
        <v>4000</v>
      </c>
      <c r="S415" s="40">
        <v>16000</v>
      </c>
      <c r="T415" s="19">
        <f>VLOOKUP($B415,G2.PL1!$C$10:$AF$35,17,0)</f>
        <v>889</v>
      </c>
      <c r="U415" s="18">
        <f t="shared" si="6"/>
        <v>14224000</v>
      </c>
      <c r="V415" s="19" t="str">
        <f>VLOOKUP($B415,G2.PL1!$C$10:$AF$35,30,0)</f>
        <v>Công ty Cổ phần Dược Hậu Giang</v>
      </c>
      <c r="W415" s="17" t="s">
        <v>718</v>
      </c>
      <c r="X415" s="56" t="s">
        <v>214</v>
      </c>
      <c r="Y415" s="41" t="s">
        <v>719</v>
      </c>
      <c r="Z415" s="16"/>
      <c r="AA415" s="21" t="e">
        <f>VLOOKUP(W415,#REF!,2,0)</f>
        <v>#REF!</v>
      </c>
      <c r="AB415" s="16"/>
    </row>
    <row r="416" spans="1:28" ht="60">
      <c r="A416" s="38">
        <v>13</v>
      </c>
      <c r="B416" s="38" t="s">
        <v>48</v>
      </c>
      <c r="C416" s="17" t="str">
        <f>VLOOKUP(B416,G2.PL1!$C$10:$D$34,2,0)</f>
        <v>Glumeform 500</v>
      </c>
      <c r="D416" s="17" t="str">
        <f>VLOOKUP($B416,G2.PL1!$C$10:$E$34,3,0)</f>
        <v xml:space="preserve">Metformin hydroclorid </v>
      </c>
      <c r="E416" s="17" t="str">
        <f>VLOOKUP($B416,G2.PL1!$C$10:$F$34,4,0)</f>
        <v>500mg</v>
      </c>
      <c r="F416" s="17" t="str">
        <f>VLOOKUP($B416,G2.PL1!$C$10:$AF$35,5,0)</f>
        <v>Uống</v>
      </c>
      <c r="G416" s="17" t="str">
        <f>VLOOKUP($B416,G2.PL1!$C$10:$AF$35,6,0)</f>
        <v>viên nén bao phim</v>
      </c>
      <c r="H416" s="17" t="str">
        <f>VLOOKUP($B416,G2.PL1!$C$10:$AF$35,7,0)</f>
        <v>hộp 10 vỉ x 10 viên</v>
      </c>
      <c r="I416" s="38" t="s">
        <v>13</v>
      </c>
      <c r="J416" s="17" t="str">
        <f>VLOOKUP($B416,G2.PL1!$C$10:$AF$35,9,0)</f>
        <v xml:space="preserve">36 tháng </v>
      </c>
      <c r="K416" s="17" t="str">
        <f>VLOOKUP($B416,G2.PL1!$C$10:$AF$35,10,0)</f>
        <v>VD-21779-14</v>
      </c>
      <c r="L416" s="17" t="str">
        <f>VLOOKUP($B416,G2.PL1!$C$10:$AF$35,11,0)</f>
        <v>Công ty Cổ phần Dược Hậu Giang - Chi nhánh nhà máy Dược phẩm DHG tại Hậu Giang</v>
      </c>
      <c r="M416" s="17" t="str">
        <f>VLOOKUP($B416,G2.PL1!$C$10:$AF$35,12,0)</f>
        <v>Việt Nam</v>
      </c>
      <c r="N416" s="17" t="str">
        <f>VLOOKUP($B416,G2.PL1!$C$10:$AF$35,13,0)</f>
        <v>Viên</v>
      </c>
      <c r="O416" s="39">
        <v>45000</v>
      </c>
      <c r="P416" s="39">
        <v>45000</v>
      </c>
      <c r="Q416" s="39">
        <v>45000</v>
      </c>
      <c r="R416" s="39">
        <v>45000</v>
      </c>
      <c r="S416" s="40">
        <v>180000</v>
      </c>
      <c r="T416" s="19">
        <f>VLOOKUP($B416,G2.PL1!$C$10:$AF$35,17,0)</f>
        <v>289</v>
      </c>
      <c r="U416" s="18">
        <f t="shared" si="6"/>
        <v>52020000</v>
      </c>
      <c r="V416" s="19" t="str">
        <f>VLOOKUP($B416,G2.PL1!$C$10:$AF$35,30,0)</f>
        <v>Công ty Cổ phần Dược Hậu Giang</v>
      </c>
      <c r="W416" s="17" t="s">
        <v>718</v>
      </c>
      <c r="X416" s="56" t="s">
        <v>214</v>
      </c>
      <c r="Y416" s="41" t="s">
        <v>719</v>
      </c>
      <c r="Z416" s="16"/>
      <c r="AA416" s="21" t="e">
        <f>VLOOKUP(W416,#REF!,2,0)</f>
        <v>#REF!</v>
      </c>
      <c r="AB416" s="16"/>
    </row>
    <row r="417" spans="1:28" s="6" customFormat="1" ht="36">
      <c r="A417" s="38">
        <v>15</v>
      </c>
      <c r="B417" s="38" t="s">
        <v>39</v>
      </c>
      <c r="C417" s="17" t="str">
        <f>VLOOKUP(B417,G2.PL1!$C$10:$D$34,2,0)</f>
        <v>OCID</v>
      </c>
      <c r="D417" s="17" t="str">
        <f>VLOOKUP($B417,G2.PL1!$C$10:$E$34,3,0)</f>
        <v>Omeprazole (dạng hạt bao tan trong ruột)</v>
      </c>
      <c r="E417" s="17" t="str">
        <f>VLOOKUP($B417,G2.PL1!$C$10:$F$34,4,0)</f>
        <v>20mg</v>
      </c>
      <c r="F417" s="17" t="str">
        <f>VLOOKUP($B417,G2.PL1!$C$10:$AF$35,5,0)</f>
        <v>Uống</v>
      </c>
      <c r="G417" s="17" t="str">
        <f>VLOOKUP($B417,G2.PL1!$C$10:$AF$35,6,0)</f>
        <v>Viên nang cứng</v>
      </c>
      <c r="H417" s="17" t="str">
        <f>VLOOKUP($B417,G2.PL1!$C$10:$AF$35,7,0)</f>
        <v>Hộp 10 vỉ x 10 viên</v>
      </c>
      <c r="I417" s="38" t="s">
        <v>13</v>
      </c>
      <c r="J417" s="17" t="str">
        <f>VLOOKUP($B417,G2.PL1!$C$10:$AF$35,9,0)</f>
        <v>36 tháng</v>
      </c>
      <c r="K417" s="17" t="str">
        <f>VLOOKUP($B417,G2.PL1!$C$10:$AF$35,10,0)</f>
        <v>VN-10166-10</v>
      </c>
      <c r="L417" s="17" t="str">
        <f>VLOOKUP($B417,G2.PL1!$C$10:$AF$35,11,0)</f>
        <v>Cadila Healthcare Ltd.</v>
      </c>
      <c r="M417" s="17" t="str">
        <f>VLOOKUP($B417,G2.PL1!$C$10:$AF$35,12,0)</f>
        <v>Ấn Độ</v>
      </c>
      <c r="N417" s="17" t="str">
        <f>VLOOKUP($B417,G2.PL1!$C$10:$AF$35,13,0)</f>
        <v>Viên</v>
      </c>
      <c r="O417" s="39">
        <v>62500</v>
      </c>
      <c r="P417" s="39">
        <v>62500</v>
      </c>
      <c r="Q417" s="39">
        <v>62500</v>
      </c>
      <c r="R417" s="39">
        <v>62500</v>
      </c>
      <c r="S417" s="40">
        <v>250000</v>
      </c>
      <c r="T417" s="19">
        <f>VLOOKUP($B417,G2.PL1!$C$10:$AF$35,17,0)</f>
        <v>215</v>
      </c>
      <c r="U417" s="18">
        <f t="shared" si="6"/>
        <v>53750000</v>
      </c>
      <c r="V417" s="19" t="str">
        <f>VLOOKUP($B417,G2.PL1!$C$10:$AF$35,30,0)</f>
        <v>Công ty Cổ phần Dược phẩm Thiết bị Y tế Hà Nội</v>
      </c>
      <c r="W417" s="17" t="s">
        <v>718</v>
      </c>
      <c r="X417" s="56" t="s">
        <v>214</v>
      </c>
      <c r="Y417" s="41" t="s">
        <v>719</v>
      </c>
      <c r="Z417" s="44"/>
      <c r="AA417" s="21" t="e">
        <f>VLOOKUP(W417,#REF!,2,0)</f>
        <v>#REF!</v>
      </c>
      <c r="AB417" s="44"/>
    </row>
    <row r="418" spans="1:28" s="6" customFormat="1" ht="60">
      <c r="A418" s="38">
        <v>9</v>
      </c>
      <c r="B418" s="38" t="s">
        <v>70</v>
      </c>
      <c r="C418" s="17" t="str">
        <f>VLOOKUP(B418,G2.PL1!$C$10:$D$34,2,0)</f>
        <v xml:space="preserve">Cifga </v>
      </c>
      <c r="D418" s="17" t="str">
        <f>VLOOKUP($B418,G2.PL1!$C$10:$E$34,3,0)</f>
        <v>Ciprofloxacin (dưới dạng Ciprofloxacin hydroclorid)</v>
      </c>
      <c r="E418" s="17" t="str">
        <f>VLOOKUP($B418,G2.PL1!$C$10:$F$34,4,0)</f>
        <v>500mg</v>
      </c>
      <c r="F418" s="17" t="str">
        <f>VLOOKUP($B418,G2.PL1!$C$10:$AF$35,5,0)</f>
        <v>Uống</v>
      </c>
      <c r="G418" s="17" t="str">
        <f>VLOOKUP($B418,G2.PL1!$C$10:$AF$35,6,0)</f>
        <v>viên nén bao phim</v>
      </c>
      <c r="H418" s="17" t="str">
        <f>VLOOKUP($B418,G2.PL1!$C$10:$AF$35,7,0)</f>
        <v>hộp 2 vỉ x 10 viên</v>
      </c>
      <c r="I418" s="38" t="s">
        <v>13</v>
      </c>
      <c r="J418" s="17" t="str">
        <f>VLOOKUP($B418,G2.PL1!$C$10:$AF$35,9,0)</f>
        <v xml:space="preserve">36 tháng </v>
      </c>
      <c r="K418" s="17" t="str">
        <f>VLOOKUP($B418,G2.PL1!$C$10:$AF$35,10,0)</f>
        <v>VD-20549-14</v>
      </c>
      <c r="L418" s="17" t="str">
        <f>VLOOKUP($B418,G2.PL1!$C$10:$AF$35,11,0)</f>
        <v>Công ty Cổ phần Dược Hậu Giang - Chi nhánh nhà máy Dược phẩm DHG tại Hậu Giang</v>
      </c>
      <c r="M418" s="17" t="str">
        <f>VLOOKUP($B418,G2.PL1!$C$10:$AF$35,12,0)</f>
        <v>Việt Nam</v>
      </c>
      <c r="N418" s="17" t="str">
        <f>VLOOKUP($B418,G2.PL1!$C$10:$AF$35,13,0)</f>
        <v>Viên</v>
      </c>
      <c r="O418" s="39">
        <v>6000</v>
      </c>
      <c r="P418" s="39">
        <v>5500</v>
      </c>
      <c r="Q418" s="39">
        <v>7500</v>
      </c>
      <c r="R418" s="39">
        <v>6000</v>
      </c>
      <c r="S418" s="40">
        <v>25000</v>
      </c>
      <c r="T418" s="19">
        <f>VLOOKUP($B418,G2.PL1!$C$10:$AF$35,17,0)</f>
        <v>889</v>
      </c>
      <c r="U418" s="18">
        <f t="shared" si="6"/>
        <v>22225000</v>
      </c>
      <c r="V418" s="19" t="str">
        <f>VLOOKUP($B418,G2.PL1!$C$10:$AF$35,30,0)</f>
        <v>Công ty Cổ phần Dược Hậu Giang</v>
      </c>
      <c r="W418" s="17" t="s">
        <v>480</v>
      </c>
      <c r="X418" s="56" t="s">
        <v>214</v>
      </c>
      <c r="Y418" s="41" t="s">
        <v>481</v>
      </c>
      <c r="Z418" s="44"/>
      <c r="AA418" s="21" t="e">
        <f>VLOOKUP(W418,#REF!,2,0)</f>
        <v>#REF!</v>
      </c>
      <c r="AB418" s="44"/>
    </row>
    <row r="419" spans="1:28" s="6" customFormat="1" ht="60">
      <c r="A419" s="38">
        <v>12</v>
      </c>
      <c r="B419" s="38" t="s">
        <v>54</v>
      </c>
      <c r="C419" s="17" t="str">
        <f>VLOOKUP(B419,G2.PL1!$C$10:$D$34,2,0)</f>
        <v>Raciper 20mg</v>
      </c>
      <c r="D419" s="17" t="str">
        <f>VLOOKUP($B419,G2.PL1!$C$10:$E$34,3,0)</f>
        <v xml:space="preserve">Esomeprazole (dưới dạng Esomeprazole magnesium vô định hình) </v>
      </c>
      <c r="E419" s="17" t="str">
        <f>VLOOKUP($B419,G2.PL1!$C$10:$F$34,4,0)</f>
        <v>20mg</v>
      </c>
      <c r="F419" s="17" t="str">
        <f>VLOOKUP($B419,G2.PL1!$C$10:$AF$35,5,0)</f>
        <v>Uống</v>
      </c>
      <c r="G419" s="17" t="str">
        <f>VLOOKUP($B419,G2.PL1!$C$10:$AF$35,6,0)</f>
        <v>Viên nén bao phim kháng acid dạ dày</v>
      </c>
      <c r="H419" s="17" t="str">
        <f>VLOOKUP($B419,G2.PL1!$C$10:$AF$35,7,0)</f>
        <v>Hộp 2 vỉ x 7 viên; Hộp 4 vỉ x 7 viên</v>
      </c>
      <c r="I419" s="38" t="s">
        <v>13</v>
      </c>
      <c r="J419" s="17" t="str">
        <f>VLOOKUP($B419,G2.PL1!$C$10:$AF$35,9,0)</f>
        <v>24 tháng</v>
      </c>
      <c r="K419" s="17" t="str">
        <f>VLOOKUP($B419,G2.PL1!$C$10:$AF$35,10,0)</f>
        <v>VN-16032-12</v>
      </c>
      <c r="L419" s="17" t="str">
        <f>VLOOKUP($B419,G2.PL1!$C$10:$AF$35,11,0)</f>
        <v>Sun Pharmaceutical Industries Limited</v>
      </c>
      <c r="M419" s="17" t="str">
        <f>VLOOKUP($B419,G2.PL1!$C$10:$AF$35,12,0)</f>
        <v>Ấn Độ</v>
      </c>
      <c r="N419" s="17" t="str">
        <f>VLOOKUP($B419,G2.PL1!$C$10:$AF$35,13,0)</f>
        <v>Viên</v>
      </c>
      <c r="O419" s="39">
        <v>5000</v>
      </c>
      <c r="P419" s="39">
        <v>6500</v>
      </c>
      <c r="Q419" s="39">
        <v>7000</v>
      </c>
      <c r="R419" s="39">
        <v>6500</v>
      </c>
      <c r="S419" s="40">
        <v>25000</v>
      </c>
      <c r="T419" s="19">
        <f>VLOOKUP($B419,G2.PL1!$C$10:$AF$35,17,0)</f>
        <v>950</v>
      </c>
      <c r="U419" s="18">
        <f t="shared" si="6"/>
        <v>23750000</v>
      </c>
      <c r="V419" s="19" t="str">
        <f>VLOOKUP($B419,G2.PL1!$C$10:$AF$35,30,0)</f>
        <v>Công ty Cổ phần Dược phẩm Thiết bị Y tế Hà Nội</v>
      </c>
      <c r="W419" s="17" t="s">
        <v>480</v>
      </c>
      <c r="X419" s="56" t="s">
        <v>214</v>
      </c>
      <c r="Y419" s="41" t="s">
        <v>481</v>
      </c>
      <c r="Z419" s="44"/>
      <c r="AA419" s="21" t="e">
        <f>VLOOKUP(W419,#REF!,2,0)</f>
        <v>#REF!</v>
      </c>
      <c r="AB419" s="44"/>
    </row>
    <row r="420" spans="1:28" s="6" customFormat="1" ht="60">
      <c r="A420" s="38">
        <v>13</v>
      </c>
      <c r="B420" s="38" t="s">
        <v>48</v>
      </c>
      <c r="C420" s="17" t="str">
        <f>VLOOKUP(B420,G2.PL1!$C$10:$D$34,2,0)</f>
        <v>Glumeform 500</v>
      </c>
      <c r="D420" s="17" t="str">
        <f>VLOOKUP($B420,G2.PL1!$C$10:$E$34,3,0)</f>
        <v xml:space="preserve">Metformin hydroclorid </v>
      </c>
      <c r="E420" s="17" t="str">
        <f>VLOOKUP($B420,G2.PL1!$C$10:$F$34,4,0)</f>
        <v>500mg</v>
      </c>
      <c r="F420" s="17" t="str">
        <f>VLOOKUP($B420,G2.PL1!$C$10:$AF$35,5,0)</f>
        <v>Uống</v>
      </c>
      <c r="G420" s="17" t="str">
        <f>VLOOKUP($B420,G2.PL1!$C$10:$AF$35,6,0)</f>
        <v>viên nén bao phim</v>
      </c>
      <c r="H420" s="17" t="str">
        <f>VLOOKUP($B420,G2.PL1!$C$10:$AF$35,7,0)</f>
        <v>hộp 10 vỉ x 10 viên</v>
      </c>
      <c r="I420" s="38" t="s">
        <v>13</v>
      </c>
      <c r="J420" s="17" t="str">
        <f>VLOOKUP($B420,G2.PL1!$C$10:$AF$35,9,0)</f>
        <v xml:space="preserve">36 tháng </v>
      </c>
      <c r="K420" s="17" t="str">
        <f>VLOOKUP($B420,G2.PL1!$C$10:$AF$35,10,0)</f>
        <v>VD-21779-14</v>
      </c>
      <c r="L420" s="17" t="str">
        <f>VLOOKUP($B420,G2.PL1!$C$10:$AF$35,11,0)</f>
        <v>Công ty Cổ phần Dược Hậu Giang - Chi nhánh nhà máy Dược phẩm DHG tại Hậu Giang</v>
      </c>
      <c r="M420" s="17" t="str">
        <f>VLOOKUP($B420,G2.PL1!$C$10:$AF$35,12,0)</f>
        <v>Việt Nam</v>
      </c>
      <c r="N420" s="17" t="str">
        <f>VLOOKUP($B420,G2.PL1!$C$10:$AF$35,13,0)</f>
        <v>Viên</v>
      </c>
      <c r="O420" s="39">
        <v>20000</v>
      </c>
      <c r="P420" s="39">
        <v>20000</v>
      </c>
      <c r="Q420" s="39">
        <v>25000</v>
      </c>
      <c r="R420" s="39">
        <v>15000</v>
      </c>
      <c r="S420" s="40">
        <v>80000</v>
      </c>
      <c r="T420" s="19">
        <f>VLOOKUP($B420,G2.PL1!$C$10:$AF$35,17,0)</f>
        <v>289</v>
      </c>
      <c r="U420" s="18">
        <f t="shared" si="6"/>
        <v>23120000</v>
      </c>
      <c r="V420" s="19" t="str">
        <f>VLOOKUP($B420,G2.PL1!$C$10:$AF$35,30,0)</f>
        <v>Công ty Cổ phần Dược Hậu Giang</v>
      </c>
      <c r="W420" s="17" t="s">
        <v>480</v>
      </c>
      <c r="X420" s="56" t="s">
        <v>214</v>
      </c>
      <c r="Y420" s="41" t="s">
        <v>481</v>
      </c>
      <c r="Z420" s="44"/>
      <c r="AA420" s="21" t="e">
        <f>VLOOKUP(W420,#REF!,2,0)</f>
        <v>#REF!</v>
      </c>
      <c r="AB420" s="44"/>
    </row>
    <row r="421" spans="1:28" s="6" customFormat="1" ht="36">
      <c r="A421" s="38">
        <v>14</v>
      </c>
      <c r="B421" s="38" t="s">
        <v>40</v>
      </c>
      <c r="C421" s="17" t="str">
        <f>VLOOKUP(B421,G2.PL1!$C$10:$D$34,2,0)</f>
        <v>OCID</v>
      </c>
      <c r="D421" s="17" t="str">
        <f>VLOOKUP($B421,G2.PL1!$C$10:$E$34,3,0)</f>
        <v>Omeprazole (dạng hạt bao tan trong ruột)</v>
      </c>
      <c r="E421" s="17" t="str">
        <f>VLOOKUP($B421,G2.PL1!$C$10:$F$34,4,0)</f>
        <v>20mg</v>
      </c>
      <c r="F421" s="17" t="str">
        <f>VLOOKUP($B421,G2.PL1!$C$10:$AF$35,5,0)</f>
        <v>Uống</v>
      </c>
      <c r="G421" s="17" t="str">
        <f>VLOOKUP($B421,G2.PL1!$C$10:$AF$35,6,0)</f>
        <v>Viên nang cứng</v>
      </c>
      <c r="H421" s="17" t="str">
        <f>VLOOKUP($B421,G2.PL1!$C$10:$AF$35,7,0)</f>
        <v>Hộp 10 vỉ x 10 viên</v>
      </c>
      <c r="I421" s="38" t="s">
        <v>13</v>
      </c>
      <c r="J421" s="17" t="str">
        <f>VLOOKUP($B421,G2.PL1!$C$10:$AF$35,9,0)</f>
        <v>36 tháng</v>
      </c>
      <c r="K421" s="17" t="str">
        <f>VLOOKUP($B421,G2.PL1!$C$10:$AF$35,10,0)</f>
        <v>VN-10166-10</v>
      </c>
      <c r="L421" s="17" t="str">
        <f>VLOOKUP($B421,G2.PL1!$C$10:$AF$35,11,0)</f>
        <v>Cadila Healthcare Ltd.</v>
      </c>
      <c r="M421" s="17" t="str">
        <f>VLOOKUP($B421,G2.PL1!$C$10:$AF$35,12,0)</f>
        <v>Ấn Độ</v>
      </c>
      <c r="N421" s="17" t="str">
        <f>VLOOKUP($B421,G2.PL1!$C$10:$AF$35,13,0)</f>
        <v>Viên</v>
      </c>
      <c r="O421" s="39">
        <v>7000</v>
      </c>
      <c r="P421" s="39">
        <v>7500</v>
      </c>
      <c r="Q421" s="39">
        <v>8000</v>
      </c>
      <c r="R421" s="39">
        <v>7500</v>
      </c>
      <c r="S421" s="40">
        <v>30000</v>
      </c>
      <c r="T421" s="19">
        <f>VLOOKUP($B421,G2.PL1!$C$10:$AF$35,17,0)</f>
        <v>215</v>
      </c>
      <c r="U421" s="18">
        <f t="shared" si="6"/>
        <v>6450000</v>
      </c>
      <c r="V421" s="19" t="str">
        <f>VLOOKUP($B421,G2.PL1!$C$10:$AF$35,30,0)</f>
        <v>Công ty Cổ phần Dược phẩm Thiết bị Y tế Hà Nội</v>
      </c>
      <c r="W421" s="17" t="s">
        <v>480</v>
      </c>
      <c r="X421" s="56" t="s">
        <v>214</v>
      </c>
      <c r="Y421" s="41" t="s">
        <v>481</v>
      </c>
      <c r="Z421" s="44"/>
      <c r="AA421" s="21" t="e">
        <f>VLOOKUP(W421,#REF!,2,0)</f>
        <v>#REF!</v>
      </c>
      <c r="AB421" s="44"/>
    </row>
    <row r="422" spans="1:28" s="6" customFormat="1" ht="36">
      <c r="A422" s="38">
        <v>15</v>
      </c>
      <c r="B422" s="38" t="s">
        <v>39</v>
      </c>
      <c r="C422" s="17" t="str">
        <f>VLOOKUP(B422,G2.PL1!$C$10:$D$34,2,0)</f>
        <v>OCID</v>
      </c>
      <c r="D422" s="17" t="str">
        <f>VLOOKUP($B422,G2.PL1!$C$10:$E$34,3,0)</f>
        <v>Omeprazole (dạng hạt bao tan trong ruột)</v>
      </c>
      <c r="E422" s="17" t="str">
        <f>VLOOKUP($B422,G2.PL1!$C$10:$F$34,4,0)</f>
        <v>20mg</v>
      </c>
      <c r="F422" s="17" t="str">
        <f>VLOOKUP($B422,G2.PL1!$C$10:$AF$35,5,0)</f>
        <v>Uống</v>
      </c>
      <c r="G422" s="17" t="str">
        <f>VLOOKUP($B422,G2.PL1!$C$10:$AF$35,6,0)</f>
        <v>Viên nang cứng</v>
      </c>
      <c r="H422" s="17" t="str">
        <f>VLOOKUP($B422,G2.PL1!$C$10:$AF$35,7,0)</f>
        <v>Hộp 10 vỉ x 10 viên</v>
      </c>
      <c r="I422" s="38" t="s">
        <v>13</v>
      </c>
      <c r="J422" s="17" t="str">
        <f>VLOOKUP($B422,G2.PL1!$C$10:$AF$35,9,0)</f>
        <v>36 tháng</v>
      </c>
      <c r="K422" s="17" t="str">
        <f>VLOOKUP($B422,G2.PL1!$C$10:$AF$35,10,0)</f>
        <v>VN-10166-10</v>
      </c>
      <c r="L422" s="17" t="str">
        <f>VLOOKUP($B422,G2.PL1!$C$10:$AF$35,11,0)</f>
        <v>Cadila Healthcare Ltd.</v>
      </c>
      <c r="M422" s="17" t="str">
        <f>VLOOKUP($B422,G2.PL1!$C$10:$AF$35,12,0)</f>
        <v>Ấn Độ</v>
      </c>
      <c r="N422" s="17" t="str">
        <f>VLOOKUP($B422,G2.PL1!$C$10:$AF$35,13,0)</f>
        <v>Viên</v>
      </c>
      <c r="O422" s="39">
        <v>14000</v>
      </c>
      <c r="P422" s="39">
        <v>15000</v>
      </c>
      <c r="Q422" s="39">
        <v>16000</v>
      </c>
      <c r="R422" s="39">
        <v>15000</v>
      </c>
      <c r="S422" s="40">
        <v>60000</v>
      </c>
      <c r="T422" s="19">
        <f>VLOOKUP($B422,G2.PL1!$C$10:$AF$35,17,0)</f>
        <v>215</v>
      </c>
      <c r="U422" s="18">
        <f t="shared" si="6"/>
        <v>12900000</v>
      </c>
      <c r="V422" s="19" t="str">
        <f>VLOOKUP($B422,G2.PL1!$C$10:$AF$35,30,0)</f>
        <v>Công ty Cổ phần Dược phẩm Thiết bị Y tế Hà Nội</v>
      </c>
      <c r="W422" s="17" t="s">
        <v>480</v>
      </c>
      <c r="X422" s="56" t="s">
        <v>214</v>
      </c>
      <c r="Y422" s="41" t="s">
        <v>481</v>
      </c>
      <c r="Z422" s="44"/>
      <c r="AA422" s="21" t="e">
        <f>VLOOKUP(W422,#REF!,2,0)</f>
        <v>#REF!</v>
      </c>
      <c r="AB422" s="44"/>
    </row>
    <row r="423" spans="1:28" s="6" customFormat="1" ht="60">
      <c r="A423" s="38">
        <v>13</v>
      </c>
      <c r="B423" s="38" t="s">
        <v>48</v>
      </c>
      <c r="C423" s="17" t="str">
        <f>VLOOKUP(B423,G2.PL1!$C$10:$D$34,2,0)</f>
        <v>Glumeform 500</v>
      </c>
      <c r="D423" s="17" t="str">
        <f>VLOOKUP($B423,G2.PL1!$C$10:$E$34,3,0)</f>
        <v xml:space="preserve">Metformin hydroclorid </v>
      </c>
      <c r="E423" s="17" t="str">
        <f>VLOOKUP($B423,G2.PL1!$C$10:$F$34,4,0)</f>
        <v>500mg</v>
      </c>
      <c r="F423" s="17" t="str">
        <f>VLOOKUP($B423,G2.PL1!$C$10:$AF$35,5,0)</f>
        <v>Uống</v>
      </c>
      <c r="G423" s="17" t="str">
        <f>VLOOKUP($B423,G2.PL1!$C$10:$AF$35,6,0)</f>
        <v>viên nén bao phim</v>
      </c>
      <c r="H423" s="17" t="str">
        <f>VLOOKUP($B423,G2.PL1!$C$10:$AF$35,7,0)</f>
        <v>hộp 10 vỉ x 10 viên</v>
      </c>
      <c r="I423" s="38" t="s">
        <v>13</v>
      </c>
      <c r="J423" s="17" t="str">
        <f>VLOOKUP($B423,G2.PL1!$C$10:$AF$35,9,0)</f>
        <v xml:space="preserve">36 tháng </v>
      </c>
      <c r="K423" s="17" t="str">
        <f>VLOOKUP($B423,G2.PL1!$C$10:$AF$35,10,0)</f>
        <v>VD-21779-14</v>
      </c>
      <c r="L423" s="17" t="str">
        <f>VLOOKUP($B423,G2.PL1!$C$10:$AF$35,11,0)</f>
        <v>Công ty Cổ phần Dược Hậu Giang - Chi nhánh nhà máy Dược phẩm DHG tại Hậu Giang</v>
      </c>
      <c r="M423" s="17" t="str">
        <f>VLOOKUP($B423,G2.PL1!$C$10:$AF$35,12,0)</f>
        <v>Việt Nam</v>
      </c>
      <c r="N423" s="17" t="str">
        <f>VLOOKUP($B423,G2.PL1!$C$10:$AF$35,13,0)</f>
        <v>Viên</v>
      </c>
      <c r="O423" s="39">
        <v>10000</v>
      </c>
      <c r="P423" s="39">
        <v>20000</v>
      </c>
      <c r="Q423" s="39">
        <v>10000</v>
      </c>
      <c r="R423" s="39">
        <v>10000</v>
      </c>
      <c r="S423" s="40">
        <v>50000</v>
      </c>
      <c r="T423" s="19">
        <f>VLOOKUP($B423,G2.PL1!$C$10:$AF$35,17,0)</f>
        <v>289</v>
      </c>
      <c r="U423" s="18">
        <f t="shared" si="6"/>
        <v>14450000</v>
      </c>
      <c r="V423" s="19" t="str">
        <f>VLOOKUP($B423,G2.PL1!$C$10:$AF$35,30,0)</f>
        <v>Công ty Cổ phần Dược Hậu Giang</v>
      </c>
      <c r="W423" s="17" t="s">
        <v>788</v>
      </c>
      <c r="X423" s="56" t="s">
        <v>214</v>
      </c>
      <c r="Y423" s="41" t="s">
        <v>789</v>
      </c>
      <c r="Z423" s="44"/>
      <c r="AA423" s="21" t="e">
        <f>VLOOKUP(W423,#REF!,2,0)</f>
        <v>#REF!</v>
      </c>
      <c r="AB423" s="44"/>
    </row>
    <row r="424" spans="1:28" s="6" customFormat="1" ht="36">
      <c r="A424" s="38">
        <v>14</v>
      </c>
      <c r="B424" s="38" t="s">
        <v>40</v>
      </c>
      <c r="C424" s="17" t="str">
        <f>VLOOKUP(B424,G2.PL1!$C$10:$D$34,2,0)</f>
        <v>OCID</v>
      </c>
      <c r="D424" s="17" t="str">
        <f>VLOOKUP($B424,G2.PL1!$C$10:$E$34,3,0)</f>
        <v>Omeprazole (dạng hạt bao tan trong ruột)</v>
      </c>
      <c r="E424" s="17" t="str">
        <f>VLOOKUP($B424,G2.PL1!$C$10:$F$34,4,0)</f>
        <v>20mg</v>
      </c>
      <c r="F424" s="17" t="str">
        <f>VLOOKUP($B424,G2.PL1!$C$10:$AF$35,5,0)</f>
        <v>Uống</v>
      </c>
      <c r="G424" s="17" t="str">
        <f>VLOOKUP($B424,G2.PL1!$C$10:$AF$35,6,0)</f>
        <v>Viên nang cứng</v>
      </c>
      <c r="H424" s="17" t="str">
        <f>VLOOKUP($B424,G2.PL1!$C$10:$AF$35,7,0)</f>
        <v>Hộp 10 vỉ x 10 viên</v>
      </c>
      <c r="I424" s="38" t="s">
        <v>13</v>
      </c>
      <c r="J424" s="17" t="str">
        <f>VLOOKUP($B424,G2.PL1!$C$10:$AF$35,9,0)</f>
        <v>36 tháng</v>
      </c>
      <c r="K424" s="17" t="str">
        <f>VLOOKUP($B424,G2.PL1!$C$10:$AF$35,10,0)</f>
        <v>VN-10166-10</v>
      </c>
      <c r="L424" s="17" t="str">
        <f>VLOOKUP($B424,G2.PL1!$C$10:$AF$35,11,0)</f>
        <v>Cadila Healthcare Ltd.</v>
      </c>
      <c r="M424" s="17" t="str">
        <f>VLOOKUP($B424,G2.PL1!$C$10:$AF$35,12,0)</f>
        <v>Ấn Độ</v>
      </c>
      <c r="N424" s="17" t="str">
        <f>VLOOKUP($B424,G2.PL1!$C$10:$AF$35,13,0)</f>
        <v>Viên</v>
      </c>
      <c r="O424" s="39">
        <v>10000</v>
      </c>
      <c r="P424" s="39">
        <v>10000</v>
      </c>
      <c r="Q424" s="39">
        <v>10000</v>
      </c>
      <c r="R424" s="39">
        <v>10000</v>
      </c>
      <c r="S424" s="40">
        <v>40000</v>
      </c>
      <c r="T424" s="19">
        <f>VLOOKUP($B424,G2.PL1!$C$10:$AF$35,17,0)</f>
        <v>215</v>
      </c>
      <c r="U424" s="18">
        <f t="shared" si="6"/>
        <v>8600000</v>
      </c>
      <c r="V424" s="19" t="str">
        <f>VLOOKUP($B424,G2.PL1!$C$10:$AF$35,30,0)</f>
        <v>Công ty Cổ phần Dược phẩm Thiết bị Y tế Hà Nội</v>
      </c>
      <c r="W424" s="17" t="s">
        <v>788</v>
      </c>
      <c r="X424" s="56" t="s">
        <v>214</v>
      </c>
      <c r="Y424" s="41" t="s">
        <v>789</v>
      </c>
      <c r="Z424" s="44"/>
      <c r="AA424" s="21" t="e">
        <f>VLOOKUP(W424,#REF!,2,0)</f>
        <v>#REF!</v>
      </c>
      <c r="AB424" s="44"/>
    </row>
    <row r="425" spans="1:28" s="6" customFormat="1" ht="60">
      <c r="A425" s="38">
        <v>9</v>
      </c>
      <c r="B425" s="38" t="s">
        <v>70</v>
      </c>
      <c r="C425" s="17" t="str">
        <f>VLOOKUP(B425,G2.PL1!$C$10:$D$34,2,0)</f>
        <v xml:space="preserve">Cifga </v>
      </c>
      <c r="D425" s="17" t="str">
        <f>VLOOKUP($B425,G2.PL1!$C$10:$E$34,3,0)</f>
        <v>Ciprofloxacin (dưới dạng Ciprofloxacin hydroclorid)</v>
      </c>
      <c r="E425" s="17" t="str">
        <f>VLOOKUP($B425,G2.PL1!$C$10:$F$34,4,0)</f>
        <v>500mg</v>
      </c>
      <c r="F425" s="17" t="str">
        <f>VLOOKUP($B425,G2.PL1!$C$10:$AF$35,5,0)</f>
        <v>Uống</v>
      </c>
      <c r="G425" s="17" t="str">
        <f>VLOOKUP($B425,G2.PL1!$C$10:$AF$35,6,0)</f>
        <v>viên nén bao phim</v>
      </c>
      <c r="H425" s="17" t="str">
        <f>VLOOKUP($B425,G2.PL1!$C$10:$AF$35,7,0)</f>
        <v>hộp 2 vỉ x 10 viên</v>
      </c>
      <c r="I425" s="38" t="s">
        <v>13</v>
      </c>
      <c r="J425" s="17" t="str">
        <f>VLOOKUP($B425,G2.PL1!$C$10:$AF$35,9,0)</f>
        <v xml:space="preserve">36 tháng </v>
      </c>
      <c r="K425" s="17" t="str">
        <f>VLOOKUP($B425,G2.PL1!$C$10:$AF$35,10,0)</f>
        <v>VD-20549-14</v>
      </c>
      <c r="L425" s="17" t="str">
        <f>VLOOKUP($B425,G2.PL1!$C$10:$AF$35,11,0)</f>
        <v>Công ty Cổ phần Dược Hậu Giang - Chi nhánh nhà máy Dược phẩm DHG tại Hậu Giang</v>
      </c>
      <c r="M425" s="17" t="str">
        <f>VLOOKUP($B425,G2.PL1!$C$10:$AF$35,12,0)</f>
        <v>Việt Nam</v>
      </c>
      <c r="N425" s="17" t="str">
        <f>VLOOKUP($B425,G2.PL1!$C$10:$AF$35,13,0)</f>
        <v>Viên</v>
      </c>
      <c r="O425" s="39">
        <v>2000</v>
      </c>
      <c r="P425" s="39">
        <v>2000</v>
      </c>
      <c r="Q425" s="39">
        <v>2000</v>
      </c>
      <c r="R425" s="39">
        <v>2000</v>
      </c>
      <c r="S425" s="40">
        <v>8000</v>
      </c>
      <c r="T425" s="19">
        <f>VLOOKUP($B425,G2.PL1!$C$10:$AF$35,17,0)</f>
        <v>889</v>
      </c>
      <c r="U425" s="18">
        <f t="shared" si="6"/>
        <v>7112000</v>
      </c>
      <c r="V425" s="19" t="str">
        <f>VLOOKUP($B425,G2.PL1!$C$10:$AF$35,30,0)</f>
        <v>Công ty Cổ phần Dược Hậu Giang</v>
      </c>
      <c r="W425" s="17" t="s">
        <v>484</v>
      </c>
      <c r="X425" s="56" t="s">
        <v>214</v>
      </c>
      <c r="Y425" s="41" t="s">
        <v>485</v>
      </c>
      <c r="Z425" s="44"/>
      <c r="AA425" s="21" t="e">
        <f>VLOOKUP(W425,#REF!,2,0)</f>
        <v>#REF!</v>
      </c>
      <c r="AB425" s="44"/>
    </row>
    <row r="426" spans="1:28" s="6" customFormat="1" ht="48" customHeight="1">
      <c r="A426" s="38">
        <v>13</v>
      </c>
      <c r="B426" s="38" t="s">
        <v>48</v>
      </c>
      <c r="C426" s="17" t="str">
        <f>VLOOKUP(B426,G2.PL1!$C$10:$D$34,2,0)</f>
        <v>Glumeform 500</v>
      </c>
      <c r="D426" s="17" t="str">
        <f>VLOOKUP($B426,G2.PL1!$C$10:$E$34,3,0)</f>
        <v xml:space="preserve">Metformin hydroclorid </v>
      </c>
      <c r="E426" s="17" t="str">
        <f>VLOOKUP($B426,G2.PL1!$C$10:$F$34,4,0)</f>
        <v>500mg</v>
      </c>
      <c r="F426" s="17" t="str">
        <f>VLOOKUP($B426,G2.PL1!$C$10:$AF$35,5,0)</f>
        <v>Uống</v>
      </c>
      <c r="G426" s="17" t="str">
        <f>VLOOKUP($B426,G2.PL1!$C$10:$AF$35,6,0)</f>
        <v>viên nén bao phim</v>
      </c>
      <c r="H426" s="17" t="str">
        <f>VLOOKUP($B426,G2.PL1!$C$10:$AF$35,7,0)</f>
        <v>hộp 10 vỉ x 10 viên</v>
      </c>
      <c r="I426" s="38" t="s">
        <v>13</v>
      </c>
      <c r="J426" s="17" t="str">
        <f>VLOOKUP($B426,G2.PL1!$C$10:$AF$35,9,0)</f>
        <v xml:space="preserve">36 tháng </v>
      </c>
      <c r="K426" s="17" t="str">
        <f>VLOOKUP($B426,G2.PL1!$C$10:$AF$35,10,0)</f>
        <v>VD-21779-14</v>
      </c>
      <c r="L426" s="17" t="str">
        <f>VLOOKUP($B426,G2.PL1!$C$10:$AF$35,11,0)</f>
        <v>Công ty Cổ phần Dược Hậu Giang - Chi nhánh nhà máy Dược phẩm DHG tại Hậu Giang</v>
      </c>
      <c r="M426" s="17" t="str">
        <f>VLOOKUP($B426,G2.PL1!$C$10:$AF$35,12,0)</f>
        <v>Việt Nam</v>
      </c>
      <c r="N426" s="17" t="str">
        <f>VLOOKUP($B426,G2.PL1!$C$10:$AF$35,13,0)</f>
        <v>Viên</v>
      </c>
      <c r="O426" s="39">
        <v>25000</v>
      </c>
      <c r="P426" s="39">
        <v>25000</v>
      </c>
      <c r="Q426" s="39">
        <v>25000</v>
      </c>
      <c r="R426" s="39">
        <v>25000</v>
      </c>
      <c r="S426" s="40">
        <v>100000</v>
      </c>
      <c r="T426" s="19">
        <f>VLOOKUP($B426,G2.PL1!$C$10:$AF$35,17,0)</f>
        <v>289</v>
      </c>
      <c r="U426" s="18">
        <f t="shared" si="6"/>
        <v>28900000</v>
      </c>
      <c r="V426" s="19" t="str">
        <f>VLOOKUP($B426,G2.PL1!$C$10:$AF$35,30,0)</f>
        <v>Công ty Cổ phần Dược Hậu Giang</v>
      </c>
      <c r="W426" s="17" t="s">
        <v>484</v>
      </c>
      <c r="X426" s="56" t="s">
        <v>214</v>
      </c>
      <c r="Y426" s="63" t="s">
        <v>485</v>
      </c>
      <c r="Z426" s="44"/>
      <c r="AA426" s="21" t="e">
        <f>VLOOKUP(W426,#REF!,2,0)</f>
        <v>#REF!</v>
      </c>
      <c r="AB426" s="44"/>
    </row>
    <row r="427" spans="1:28" s="6" customFormat="1" ht="36">
      <c r="A427" s="38">
        <v>14</v>
      </c>
      <c r="B427" s="38" t="s">
        <v>40</v>
      </c>
      <c r="C427" s="17" t="str">
        <f>VLOOKUP(B427,G2.PL1!$C$10:$D$34,2,0)</f>
        <v>OCID</v>
      </c>
      <c r="D427" s="17" t="str">
        <f>VLOOKUP($B427,G2.PL1!$C$10:$E$34,3,0)</f>
        <v>Omeprazole (dạng hạt bao tan trong ruột)</v>
      </c>
      <c r="E427" s="17" t="str">
        <f>VLOOKUP($B427,G2.PL1!$C$10:$F$34,4,0)</f>
        <v>20mg</v>
      </c>
      <c r="F427" s="17" t="str">
        <f>VLOOKUP($B427,G2.PL1!$C$10:$AF$35,5,0)</f>
        <v>Uống</v>
      </c>
      <c r="G427" s="17" t="str">
        <f>VLOOKUP($B427,G2.PL1!$C$10:$AF$35,6,0)</f>
        <v>Viên nang cứng</v>
      </c>
      <c r="H427" s="17" t="str">
        <f>VLOOKUP($B427,G2.PL1!$C$10:$AF$35,7,0)</f>
        <v>Hộp 10 vỉ x 10 viên</v>
      </c>
      <c r="I427" s="38" t="s">
        <v>13</v>
      </c>
      <c r="J427" s="17" t="str">
        <f>VLOOKUP($B427,G2.PL1!$C$10:$AF$35,9,0)</f>
        <v>36 tháng</v>
      </c>
      <c r="K427" s="17" t="str">
        <f>VLOOKUP($B427,G2.PL1!$C$10:$AF$35,10,0)</f>
        <v>VN-10166-10</v>
      </c>
      <c r="L427" s="17" t="str">
        <f>VLOOKUP($B427,G2.PL1!$C$10:$AF$35,11,0)</f>
        <v>Cadila Healthcare Ltd.</v>
      </c>
      <c r="M427" s="17" t="str">
        <f>VLOOKUP($B427,G2.PL1!$C$10:$AF$35,12,0)</f>
        <v>Ấn Độ</v>
      </c>
      <c r="N427" s="17" t="str">
        <f>VLOOKUP($B427,G2.PL1!$C$10:$AF$35,13,0)</f>
        <v>Viên</v>
      </c>
      <c r="O427" s="39">
        <v>35000</v>
      </c>
      <c r="P427" s="39">
        <v>35000</v>
      </c>
      <c r="Q427" s="39">
        <v>35000</v>
      </c>
      <c r="R427" s="39">
        <v>35000</v>
      </c>
      <c r="S427" s="40">
        <v>140000</v>
      </c>
      <c r="T427" s="19">
        <f>VLOOKUP($B427,G2.PL1!$C$10:$AF$35,17,0)</f>
        <v>215</v>
      </c>
      <c r="U427" s="18">
        <f t="shared" si="6"/>
        <v>30100000</v>
      </c>
      <c r="V427" s="19" t="str">
        <f>VLOOKUP($B427,G2.PL1!$C$10:$AF$35,30,0)</f>
        <v>Công ty Cổ phần Dược phẩm Thiết bị Y tế Hà Nội</v>
      </c>
      <c r="W427" s="17" t="s">
        <v>484</v>
      </c>
      <c r="X427" s="56" t="s">
        <v>214</v>
      </c>
      <c r="Y427" s="41" t="s">
        <v>485</v>
      </c>
      <c r="Z427" s="44"/>
      <c r="AA427" s="21" t="e">
        <f>VLOOKUP(W427,#REF!,2,0)</f>
        <v>#REF!</v>
      </c>
      <c r="AB427" s="44"/>
    </row>
    <row r="428" spans="1:28" ht="60">
      <c r="A428" s="38">
        <v>9</v>
      </c>
      <c r="B428" s="38" t="s">
        <v>70</v>
      </c>
      <c r="C428" s="17" t="str">
        <f>VLOOKUP(B428,G2.PL1!$C$10:$D$34,2,0)</f>
        <v xml:space="preserve">Cifga </v>
      </c>
      <c r="D428" s="17" t="str">
        <f>VLOOKUP($B428,G2.PL1!$C$10:$E$34,3,0)</f>
        <v>Ciprofloxacin (dưới dạng Ciprofloxacin hydroclorid)</v>
      </c>
      <c r="E428" s="17" t="str">
        <f>VLOOKUP($B428,G2.PL1!$C$10:$F$34,4,0)</f>
        <v>500mg</v>
      </c>
      <c r="F428" s="17" t="str">
        <f>VLOOKUP($B428,G2.PL1!$C$10:$AF$35,5,0)</f>
        <v>Uống</v>
      </c>
      <c r="G428" s="17" t="str">
        <f>VLOOKUP($B428,G2.PL1!$C$10:$AF$35,6,0)</f>
        <v>viên nén bao phim</v>
      </c>
      <c r="H428" s="17" t="str">
        <f>VLOOKUP($B428,G2.PL1!$C$10:$AF$35,7,0)</f>
        <v>hộp 2 vỉ x 10 viên</v>
      </c>
      <c r="I428" s="38" t="s">
        <v>13</v>
      </c>
      <c r="J428" s="17" t="str">
        <f>VLOOKUP($B428,G2.PL1!$C$10:$AF$35,9,0)</f>
        <v xml:space="preserve">36 tháng </v>
      </c>
      <c r="K428" s="17" t="str">
        <f>VLOOKUP($B428,G2.PL1!$C$10:$AF$35,10,0)</f>
        <v>VD-20549-14</v>
      </c>
      <c r="L428" s="17" t="str">
        <f>VLOOKUP($B428,G2.PL1!$C$10:$AF$35,11,0)</f>
        <v>Công ty Cổ phần Dược Hậu Giang - Chi nhánh nhà máy Dược phẩm DHG tại Hậu Giang</v>
      </c>
      <c r="M428" s="17" t="str">
        <f>VLOOKUP($B428,G2.PL1!$C$10:$AF$35,12,0)</f>
        <v>Việt Nam</v>
      </c>
      <c r="N428" s="17" t="str">
        <f>VLOOKUP($B428,G2.PL1!$C$10:$AF$35,13,0)</f>
        <v>Viên</v>
      </c>
      <c r="O428" s="39">
        <v>2500</v>
      </c>
      <c r="P428" s="39">
        <v>2500</v>
      </c>
      <c r="Q428" s="39">
        <v>2500</v>
      </c>
      <c r="R428" s="39">
        <v>2500</v>
      </c>
      <c r="S428" s="40">
        <v>10000</v>
      </c>
      <c r="T428" s="19">
        <f>VLOOKUP($B428,G2.PL1!$C$10:$AF$35,17,0)</f>
        <v>889</v>
      </c>
      <c r="U428" s="18">
        <f t="shared" si="6"/>
        <v>8890000</v>
      </c>
      <c r="V428" s="19" t="str">
        <f>VLOOKUP($B428,G2.PL1!$C$10:$AF$35,30,0)</f>
        <v>Công ty Cổ phần Dược Hậu Giang</v>
      </c>
      <c r="W428" s="17" t="s">
        <v>482</v>
      </c>
      <c r="X428" s="56" t="s">
        <v>214</v>
      </c>
      <c r="Y428" s="41" t="s">
        <v>483</v>
      </c>
      <c r="Z428" s="16"/>
      <c r="AA428" s="21" t="e">
        <f>VLOOKUP(W428,#REF!,2,0)</f>
        <v>#REF!</v>
      </c>
      <c r="AB428" s="16"/>
    </row>
    <row r="429" spans="1:28" ht="60">
      <c r="A429" s="38">
        <v>12</v>
      </c>
      <c r="B429" s="38" t="s">
        <v>54</v>
      </c>
      <c r="C429" s="17" t="str">
        <f>VLOOKUP(B429,G2.PL1!$C$10:$D$34,2,0)</f>
        <v>Raciper 20mg</v>
      </c>
      <c r="D429" s="17" t="str">
        <f>VLOOKUP($B429,G2.PL1!$C$10:$E$34,3,0)</f>
        <v xml:space="preserve">Esomeprazole (dưới dạng Esomeprazole magnesium vô định hình) </v>
      </c>
      <c r="E429" s="17" t="str">
        <f>VLOOKUP($B429,G2.PL1!$C$10:$F$34,4,0)</f>
        <v>20mg</v>
      </c>
      <c r="F429" s="17" t="str">
        <f>VLOOKUP($B429,G2.PL1!$C$10:$AF$35,5,0)</f>
        <v>Uống</v>
      </c>
      <c r="G429" s="17" t="str">
        <f>VLOOKUP($B429,G2.PL1!$C$10:$AF$35,6,0)</f>
        <v>Viên nén bao phim kháng acid dạ dày</v>
      </c>
      <c r="H429" s="17" t="str">
        <f>VLOOKUP($B429,G2.PL1!$C$10:$AF$35,7,0)</f>
        <v>Hộp 2 vỉ x 7 viên; Hộp 4 vỉ x 7 viên</v>
      </c>
      <c r="I429" s="38" t="s">
        <v>13</v>
      </c>
      <c r="J429" s="17" t="str">
        <f>VLOOKUP($B429,G2.PL1!$C$10:$AF$35,9,0)</f>
        <v>24 tháng</v>
      </c>
      <c r="K429" s="17" t="str">
        <f>VLOOKUP($B429,G2.PL1!$C$10:$AF$35,10,0)</f>
        <v>VN-16032-12</v>
      </c>
      <c r="L429" s="17" t="str">
        <f>VLOOKUP($B429,G2.PL1!$C$10:$AF$35,11,0)</f>
        <v>Sun Pharmaceutical Industries Limited</v>
      </c>
      <c r="M429" s="17" t="str">
        <f>VLOOKUP($B429,G2.PL1!$C$10:$AF$35,12,0)</f>
        <v>Ấn Độ</v>
      </c>
      <c r="N429" s="17" t="str">
        <f>VLOOKUP($B429,G2.PL1!$C$10:$AF$35,13,0)</f>
        <v>Viên</v>
      </c>
      <c r="O429" s="39">
        <v>5000</v>
      </c>
      <c r="P429" s="39">
        <v>5000</v>
      </c>
      <c r="Q429" s="39">
        <v>5000</v>
      </c>
      <c r="R429" s="39">
        <v>5000</v>
      </c>
      <c r="S429" s="40">
        <v>20000</v>
      </c>
      <c r="T429" s="19">
        <f>VLOOKUP($B429,G2.PL1!$C$10:$AF$35,17,0)</f>
        <v>950</v>
      </c>
      <c r="U429" s="18">
        <f t="shared" si="6"/>
        <v>19000000</v>
      </c>
      <c r="V429" s="19" t="str">
        <f>VLOOKUP($B429,G2.PL1!$C$10:$AF$35,30,0)</f>
        <v>Công ty Cổ phần Dược phẩm Thiết bị Y tế Hà Nội</v>
      </c>
      <c r="W429" s="17" t="s">
        <v>482</v>
      </c>
      <c r="X429" s="56" t="s">
        <v>214</v>
      </c>
      <c r="Y429" s="41" t="s">
        <v>483</v>
      </c>
      <c r="Z429" s="16"/>
      <c r="AA429" s="21" t="e">
        <f>VLOOKUP(W429,#REF!,2,0)</f>
        <v>#REF!</v>
      </c>
      <c r="AB429" s="16"/>
    </row>
    <row r="430" spans="1:28" ht="60">
      <c r="A430" s="38">
        <v>13</v>
      </c>
      <c r="B430" s="38" t="s">
        <v>48</v>
      </c>
      <c r="C430" s="17" t="str">
        <f>VLOOKUP(B430,G2.PL1!$C$10:$D$34,2,0)</f>
        <v>Glumeform 500</v>
      </c>
      <c r="D430" s="17" t="str">
        <f>VLOOKUP($B430,G2.PL1!$C$10:$E$34,3,0)</f>
        <v xml:space="preserve">Metformin hydroclorid </v>
      </c>
      <c r="E430" s="17" t="str">
        <f>VLOOKUP($B430,G2.PL1!$C$10:$F$34,4,0)</f>
        <v>500mg</v>
      </c>
      <c r="F430" s="17" t="str">
        <f>VLOOKUP($B430,G2.PL1!$C$10:$AF$35,5,0)</f>
        <v>Uống</v>
      </c>
      <c r="G430" s="17" t="str">
        <f>VLOOKUP($B430,G2.PL1!$C$10:$AF$35,6,0)</f>
        <v>viên nén bao phim</v>
      </c>
      <c r="H430" s="17" t="str">
        <f>VLOOKUP($B430,G2.PL1!$C$10:$AF$35,7,0)</f>
        <v>hộp 10 vỉ x 10 viên</v>
      </c>
      <c r="I430" s="38" t="s">
        <v>13</v>
      </c>
      <c r="J430" s="17" t="str">
        <f>VLOOKUP($B430,G2.PL1!$C$10:$AF$35,9,0)</f>
        <v xml:space="preserve">36 tháng </v>
      </c>
      <c r="K430" s="17" t="str">
        <f>VLOOKUP($B430,G2.PL1!$C$10:$AF$35,10,0)</f>
        <v>VD-21779-14</v>
      </c>
      <c r="L430" s="17" t="str">
        <f>VLOOKUP($B430,G2.PL1!$C$10:$AF$35,11,0)</f>
        <v>Công ty Cổ phần Dược Hậu Giang - Chi nhánh nhà máy Dược phẩm DHG tại Hậu Giang</v>
      </c>
      <c r="M430" s="17" t="str">
        <f>VLOOKUP($B430,G2.PL1!$C$10:$AF$35,12,0)</f>
        <v>Việt Nam</v>
      </c>
      <c r="N430" s="17" t="str">
        <f>VLOOKUP($B430,G2.PL1!$C$10:$AF$35,13,0)</f>
        <v>Viên</v>
      </c>
      <c r="O430" s="39">
        <v>65000</v>
      </c>
      <c r="P430" s="39">
        <v>65000</v>
      </c>
      <c r="Q430" s="39">
        <v>65000</v>
      </c>
      <c r="R430" s="39">
        <v>65000</v>
      </c>
      <c r="S430" s="40">
        <v>260000</v>
      </c>
      <c r="T430" s="19">
        <f>VLOOKUP($B430,G2.PL1!$C$10:$AF$35,17,0)</f>
        <v>289</v>
      </c>
      <c r="U430" s="18">
        <f t="shared" si="6"/>
        <v>75140000</v>
      </c>
      <c r="V430" s="19" t="str">
        <f>VLOOKUP($B430,G2.PL1!$C$10:$AF$35,30,0)</f>
        <v>Công ty Cổ phần Dược Hậu Giang</v>
      </c>
      <c r="W430" s="17" t="s">
        <v>482</v>
      </c>
      <c r="X430" s="56" t="s">
        <v>214</v>
      </c>
      <c r="Y430" s="41" t="s">
        <v>483</v>
      </c>
      <c r="Z430" s="16"/>
      <c r="AA430" s="21" t="e">
        <f>VLOOKUP(W430,#REF!,2,0)</f>
        <v>#REF!</v>
      </c>
      <c r="AB430" s="16"/>
    </row>
    <row r="431" spans="1:28" s="14" customFormat="1" ht="36">
      <c r="A431" s="38">
        <v>15</v>
      </c>
      <c r="B431" s="38" t="s">
        <v>39</v>
      </c>
      <c r="C431" s="17" t="str">
        <f>VLOOKUP(B431,G2.PL1!$C$10:$D$34,2,0)</f>
        <v>OCID</v>
      </c>
      <c r="D431" s="17" t="str">
        <f>VLOOKUP($B431,G2.PL1!$C$10:$E$34,3,0)</f>
        <v>Omeprazole (dạng hạt bao tan trong ruột)</v>
      </c>
      <c r="E431" s="17" t="str">
        <f>VLOOKUP($B431,G2.PL1!$C$10:$F$34,4,0)</f>
        <v>20mg</v>
      </c>
      <c r="F431" s="17" t="str">
        <f>VLOOKUP($B431,G2.PL1!$C$10:$AF$35,5,0)</f>
        <v>Uống</v>
      </c>
      <c r="G431" s="17" t="str">
        <f>VLOOKUP($B431,G2.PL1!$C$10:$AF$35,6,0)</f>
        <v>Viên nang cứng</v>
      </c>
      <c r="H431" s="17" t="str">
        <f>VLOOKUP($B431,G2.PL1!$C$10:$AF$35,7,0)</f>
        <v>Hộp 10 vỉ x 10 viên</v>
      </c>
      <c r="I431" s="38" t="s">
        <v>13</v>
      </c>
      <c r="J431" s="17" t="str">
        <f>VLOOKUP($B431,G2.PL1!$C$10:$AF$35,9,0)</f>
        <v>36 tháng</v>
      </c>
      <c r="K431" s="17" t="str">
        <f>VLOOKUP($B431,G2.PL1!$C$10:$AF$35,10,0)</f>
        <v>VN-10166-10</v>
      </c>
      <c r="L431" s="17" t="str">
        <f>VLOOKUP($B431,G2.PL1!$C$10:$AF$35,11,0)</f>
        <v>Cadila Healthcare Ltd.</v>
      </c>
      <c r="M431" s="17" t="str">
        <f>VLOOKUP($B431,G2.PL1!$C$10:$AF$35,12,0)</f>
        <v>Ấn Độ</v>
      </c>
      <c r="N431" s="17" t="str">
        <f>VLOOKUP($B431,G2.PL1!$C$10:$AF$35,13,0)</f>
        <v>Viên</v>
      </c>
      <c r="O431" s="39">
        <v>20000</v>
      </c>
      <c r="P431" s="39">
        <v>20000</v>
      </c>
      <c r="Q431" s="39">
        <v>20000</v>
      </c>
      <c r="R431" s="39">
        <v>20000</v>
      </c>
      <c r="S431" s="40">
        <v>80000</v>
      </c>
      <c r="T431" s="19">
        <f>VLOOKUP($B431,G2.PL1!$C$10:$AF$35,17,0)</f>
        <v>215</v>
      </c>
      <c r="U431" s="18">
        <f t="shared" si="6"/>
        <v>17200000</v>
      </c>
      <c r="V431" s="19" t="str">
        <f>VLOOKUP($B431,G2.PL1!$C$10:$AF$35,30,0)</f>
        <v>Công ty Cổ phần Dược phẩm Thiết bị Y tế Hà Nội</v>
      </c>
      <c r="W431" s="17" t="s">
        <v>482</v>
      </c>
      <c r="X431" s="56" t="s">
        <v>214</v>
      </c>
      <c r="Y431" s="41" t="s">
        <v>483</v>
      </c>
      <c r="Z431" s="43"/>
      <c r="AA431" s="21" t="e">
        <f>VLOOKUP(W431,#REF!,2,0)</f>
        <v>#REF!</v>
      </c>
      <c r="AB431" s="43"/>
    </row>
    <row r="432" spans="1:28" ht="60">
      <c r="A432" s="38">
        <v>13</v>
      </c>
      <c r="B432" s="38" t="s">
        <v>48</v>
      </c>
      <c r="C432" s="17" t="str">
        <f>VLOOKUP(B432,G2.PL1!$C$10:$D$34,2,0)</f>
        <v>Glumeform 500</v>
      </c>
      <c r="D432" s="17" t="str">
        <f>VLOOKUP($B432,G2.PL1!$C$10:$E$34,3,0)</f>
        <v xml:space="preserve">Metformin hydroclorid </v>
      </c>
      <c r="E432" s="17" t="str">
        <f>VLOOKUP($B432,G2.PL1!$C$10:$F$34,4,0)</f>
        <v>500mg</v>
      </c>
      <c r="F432" s="17" t="str">
        <f>VLOOKUP($B432,G2.PL1!$C$10:$AF$35,5,0)</f>
        <v>Uống</v>
      </c>
      <c r="G432" s="17" t="str">
        <f>VLOOKUP($B432,G2.PL1!$C$10:$AF$35,6,0)</f>
        <v>viên nén bao phim</v>
      </c>
      <c r="H432" s="17" t="str">
        <f>VLOOKUP($B432,G2.PL1!$C$10:$AF$35,7,0)</f>
        <v>hộp 10 vỉ x 10 viên</v>
      </c>
      <c r="I432" s="38" t="s">
        <v>13</v>
      </c>
      <c r="J432" s="17" t="str">
        <f>VLOOKUP($B432,G2.PL1!$C$10:$AF$35,9,0)</f>
        <v xml:space="preserve">36 tháng </v>
      </c>
      <c r="K432" s="17" t="str">
        <f>VLOOKUP($B432,G2.PL1!$C$10:$AF$35,10,0)</f>
        <v>VD-21779-14</v>
      </c>
      <c r="L432" s="17" t="str">
        <f>VLOOKUP($B432,G2.PL1!$C$10:$AF$35,11,0)</f>
        <v>Công ty Cổ phần Dược Hậu Giang - Chi nhánh nhà máy Dược phẩm DHG tại Hậu Giang</v>
      </c>
      <c r="M432" s="17" t="str">
        <f>VLOOKUP($B432,G2.PL1!$C$10:$AF$35,12,0)</f>
        <v>Việt Nam</v>
      </c>
      <c r="N432" s="17" t="str">
        <f>VLOOKUP($B432,G2.PL1!$C$10:$AF$35,13,0)</f>
        <v>Viên</v>
      </c>
      <c r="O432" s="39">
        <v>1500</v>
      </c>
      <c r="P432" s="39">
        <v>1500</v>
      </c>
      <c r="Q432" s="39">
        <v>1500</v>
      </c>
      <c r="R432" s="39">
        <v>1500</v>
      </c>
      <c r="S432" s="40">
        <v>6000</v>
      </c>
      <c r="T432" s="19">
        <f>VLOOKUP($B432,G2.PL1!$C$10:$AF$35,17,0)</f>
        <v>289</v>
      </c>
      <c r="U432" s="18">
        <f t="shared" si="6"/>
        <v>1734000</v>
      </c>
      <c r="V432" s="19" t="str">
        <f>VLOOKUP($B432,G2.PL1!$C$10:$AF$35,30,0)</f>
        <v>Công ty Cổ phần Dược Hậu Giang</v>
      </c>
      <c r="W432" s="17" t="s">
        <v>790</v>
      </c>
      <c r="X432" s="56" t="s">
        <v>214</v>
      </c>
      <c r="Y432" s="41" t="s">
        <v>791</v>
      </c>
      <c r="Z432" s="16"/>
      <c r="AA432" s="21" t="e">
        <f>VLOOKUP(W432,#REF!,2,0)</f>
        <v>#REF!</v>
      </c>
      <c r="AB432" s="16"/>
    </row>
    <row r="433" spans="1:28" ht="36">
      <c r="A433" s="38">
        <v>14</v>
      </c>
      <c r="B433" s="38" t="s">
        <v>40</v>
      </c>
      <c r="C433" s="17" t="str">
        <f>VLOOKUP(B433,G2.PL1!$C$10:$D$34,2,0)</f>
        <v>OCID</v>
      </c>
      <c r="D433" s="17" t="str">
        <f>VLOOKUP($B433,G2.PL1!$C$10:$E$34,3,0)</f>
        <v>Omeprazole (dạng hạt bao tan trong ruột)</v>
      </c>
      <c r="E433" s="17" t="str">
        <f>VLOOKUP($B433,G2.PL1!$C$10:$F$34,4,0)</f>
        <v>20mg</v>
      </c>
      <c r="F433" s="17" t="str">
        <f>VLOOKUP($B433,G2.PL1!$C$10:$AF$35,5,0)</f>
        <v>Uống</v>
      </c>
      <c r="G433" s="17" t="str">
        <f>VLOOKUP($B433,G2.PL1!$C$10:$AF$35,6,0)</f>
        <v>Viên nang cứng</v>
      </c>
      <c r="H433" s="17" t="str">
        <f>VLOOKUP($B433,G2.PL1!$C$10:$AF$35,7,0)</f>
        <v>Hộp 10 vỉ x 10 viên</v>
      </c>
      <c r="I433" s="38" t="s">
        <v>13</v>
      </c>
      <c r="J433" s="17" t="str">
        <f>VLOOKUP($B433,G2.PL1!$C$10:$AF$35,9,0)</f>
        <v>36 tháng</v>
      </c>
      <c r="K433" s="17" t="str">
        <f>VLOOKUP($B433,G2.PL1!$C$10:$AF$35,10,0)</f>
        <v>VN-10166-10</v>
      </c>
      <c r="L433" s="17" t="str">
        <f>VLOOKUP($B433,G2.PL1!$C$10:$AF$35,11,0)</f>
        <v>Cadila Healthcare Ltd.</v>
      </c>
      <c r="M433" s="17" t="str">
        <f>VLOOKUP($B433,G2.PL1!$C$10:$AF$35,12,0)</f>
        <v>Ấn Độ</v>
      </c>
      <c r="N433" s="17" t="str">
        <f>VLOOKUP($B433,G2.PL1!$C$10:$AF$35,13,0)</f>
        <v>Viên</v>
      </c>
      <c r="O433" s="39">
        <v>2500</v>
      </c>
      <c r="P433" s="39">
        <v>2500</v>
      </c>
      <c r="Q433" s="39">
        <v>2500</v>
      </c>
      <c r="R433" s="39">
        <v>2500</v>
      </c>
      <c r="S433" s="40">
        <v>10000</v>
      </c>
      <c r="T433" s="19">
        <f>VLOOKUP($B433,G2.PL1!$C$10:$AF$35,17,0)</f>
        <v>215</v>
      </c>
      <c r="U433" s="18">
        <f t="shared" si="6"/>
        <v>2150000</v>
      </c>
      <c r="V433" s="19" t="str">
        <f>VLOOKUP($B433,G2.PL1!$C$10:$AF$35,30,0)</f>
        <v>Công ty Cổ phần Dược phẩm Thiết bị Y tế Hà Nội</v>
      </c>
      <c r="W433" s="17" t="s">
        <v>790</v>
      </c>
      <c r="X433" s="56" t="s">
        <v>214</v>
      </c>
      <c r="Y433" s="41" t="s">
        <v>791</v>
      </c>
      <c r="Z433" s="16"/>
      <c r="AA433" s="21" t="e">
        <f>VLOOKUP(W433,#REF!,2,0)</f>
        <v>#REF!</v>
      </c>
      <c r="AB433" s="16"/>
    </row>
    <row r="434" spans="1:28" ht="36">
      <c r="A434" s="17">
        <v>1</v>
      </c>
      <c r="B434" s="17" t="s">
        <v>6</v>
      </c>
      <c r="C434" s="17" t="str">
        <f>VLOOKUP(B434,G2.PL1!$C$10:$D$34,2,0)</f>
        <v>Cefoxitine Gerda 1G</v>
      </c>
      <c r="D434" s="17" t="str">
        <f>VLOOKUP($B434,G2.PL1!$C$10:$E$34,3,0)</f>
        <v>Cefoxitin  (dưới dạng Cefoxitin natri)</v>
      </c>
      <c r="E434" s="17" t="str">
        <f>VLOOKUP($B434,G2.PL1!$C$10:$F$34,4,0)</f>
        <v>1g</v>
      </c>
      <c r="F434" s="17" t="str">
        <f>VLOOKUP($B434,G2.PL1!$C$10:$AF$35,5,0)</f>
        <v>Tiêm</v>
      </c>
      <c r="G434" s="17" t="str">
        <f>VLOOKUP($B434,G2.PL1!$C$10:$AF$35,6,0)</f>
        <v>Bột pha dung dịch tiêm</v>
      </c>
      <c r="H434" s="17" t="str">
        <f>VLOOKUP($B434,G2.PL1!$C$10:$AF$35,7,0)</f>
        <v>Hộp 10 lọ</v>
      </c>
      <c r="I434" s="17" t="s">
        <v>3</v>
      </c>
      <c r="J434" s="17" t="str">
        <f>VLOOKUP($B434,G2.PL1!$C$10:$AF$35,9,0)</f>
        <v>24 tháng</v>
      </c>
      <c r="K434" s="17" t="str">
        <f>VLOOKUP($B434,G2.PL1!$C$10:$AF$35,10,0)</f>
        <v>VN-20445-17</v>
      </c>
      <c r="L434" s="17" t="str">
        <f>VLOOKUP($B434,G2.PL1!$C$10:$AF$35,11,0)</f>
        <v>LDP Laboratorios
 Torlan SA</v>
      </c>
      <c r="M434" s="17" t="str">
        <f>VLOOKUP($B434,G2.PL1!$C$10:$AF$35,12,0)</f>
        <v>Tây Ban Nha</v>
      </c>
      <c r="N434" s="17" t="str">
        <f>VLOOKUP($B434,G2.PL1!$C$10:$AF$35,13,0)</f>
        <v>Lọ</v>
      </c>
      <c r="O434" s="18">
        <v>400</v>
      </c>
      <c r="P434" s="18">
        <v>400</v>
      </c>
      <c r="Q434" s="18">
        <v>400</v>
      </c>
      <c r="R434" s="18">
        <v>400</v>
      </c>
      <c r="S434" s="18">
        <v>1600</v>
      </c>
      <c r="T434" s="19">
        <f>VLOOKUP($B434,G2.PL1!$C$10:$AF$35,17,0)</f>
        <v>123000</v>
      </c>
      <c r="U434" s="18">
        <f t="shared" si="6"/>
        <v>196800000</v>
      </c>
      <c r="V434" s="19" t="str">
        <f>VLOOKUP($B434,G2.PL1!$C$10:$AF$35,30,0)</f>
        <v>Công ty Trách nhiệm hữu hạn Dược Phẩm Tự Đức</v>
      </c>
      <c r="W434" s="17" t="s">
        <v>226</v>
      </c>
      <c r="X434" s="20" t="s">
        <v>219</v>
      </c>
      <c r="Y434" s="17" t="s">
        <v>227</v>
      </c>
      <c r="Z434" s="16"/>
      <c r="AA434" s="21" t="e">
        <f>VLOOKUP(W434,#REF!,2,0)</f>
        <v>#REF!</v>
      </c>
      <c r="AB434" s="16"/>
    </row>
    <row r="435" spans="1:28" ht="48">
      <c r="A435" s="17">
        <v>2</v>
      </c>
      <c r="B435" s="17" t="s">
        <v>86</v>
      </c>
      <c r="C435" s="17" t="str">
        <f>VLOOKUP(B435,G2.PL1!$C$10:$D$34,2,0)</f>
        <v>Cefoxitin 1g</v>
      </c>
      <c r="D435" s="17" t="str">
        <f>VLOOKUP($B435,G2.PL1!$C$10:$E$34,3,0)</f>
        <v xml:space="preserve">Cefoxitin (dưới dạng Cefoxitin natri) </v>
      </c>
      <c r="E435" s="17" t="str">
        <f>VLOOKUP($B435,G2.PL1!$C$10:$F$34,4,0)</f>
        <v>1g</v>
      </c>
      <c r="F435" s="17" t="str">
        <f>VLOOKUP($B435,G2.PL1!$C$10:$AF$35,5,0)</f>
        <v>Tiêm</v>
      </c>
      <c r="G435" s="17" t="str">
        <f>VLOOKUP($B435,G2.PL1!$C$10:$AF$35,6,0)</f>
        <v>Thuốc bột pha tiêm</v>
      </c>
      <c r="H435" s="17" t="str">
        <f>VLOOKUP($B435,G2.PL1!$C$10:$AF$35,7,0)</f>
        <v>Hộp 10 lọ</v>
      </c>
      <c r="I435" s="17" t="s">
        <v>13</v>
      </c>
      <c r="J435" s="17" t="str">
        <f>VLOOKUP($B435,G2.PL1!$C$10:$AF$35,9,0)</f>
        <v>24 tháng</v>
      </c>
      <c r="K435" s="17" t="str">
        <f>VLOOKUP($B435,G2.PL1!$C$10:$AF$35,10,0)</f>
        <v>VD-26841-17</v>
      </c>
      <c r="L435" s="17" t="str">
        <f>VLOOKUP($B435,G2.PL1!$C$10:$AF$35,11,0)</f>
        <v>Chi nhánh 3- Công ty cổ phần dược phẩm Imexpharm tại Bình Dương</v>
      </c>
      <c r="M435" s="17" t="str">
        <f>VLOOKUP($B435,G2.PL1!$C$10:$AF$35,12,0)</f>
        <v>Việt Nam</v>
      </c>
      <c r="N435" s="17" t="str">
        <f>VLOOKUP($B435,G2.PL1!$C$10:$AF$35,13,0)</f>
        <v>Lọ</v>
      </c>
      <c r="O435" s="18">
        <v>4800</v>
      </c>
      <c r="P435" s="18">
        <v>4800</v>
      </c>
      <c r="Q435" s="18">
        <v>4800</v>
      </c>
      <c r="R435" s="18">
        <v>4800</v>
      </c>
      <c r="S435" s="18">
        <v>19200</v>
      </c>
      <c r="T435" s="19">
        <f>VLOOKUP($B435,G2.PL1!$C$10:$AF$35,17,0)</f>
        <v>54900</v>
      </c>
      <c r="U435" s="18">
        <f t="shared" si="6"/>
        <v>1054080000</v>
      </c>
      <c r="V435" s="19" t="str">
        <f>VLOOKUP($B435,G2.PL1!$C$10:$AF$35,30,0)</f>
        <v>Công ty Cổ phần Dược phẩm Nam Hà</v>
      </c>
      <c r="W435" s="17" t="s">
        <v>226</v>
      </c>
      <c r="X435" s="20" t="s">
        <v>219</v>
      </c>
      <c r="Y435" s="17" t="s">
        <v>227</v>
      </c>
      <c r="Z435" s="16"/>
      <c r="AA435" s="21" t="e">
        <f>VLOOKUP(W435,#REF!,2,0)</f>
        <v>#REF!</v>
      </c>
      <c r="AB435" s="16"/>
    </row>
    <row r="436" spans="1:28" ht="60">
      <c r="A436" s="38">
        <v>9</v>
      </c>
      <c r="B436" s="38" t="s">
        <v>70</v>
      </c>
      <c r="C436" s="17" t="str">
        <f>VLOOKUP(B436,G2.PL1!$C$10:$D$34,2,0)</f>
        <v xml:space="preserve">Cifga </v>
      </c>
      <c r="D436" s="17" t="str">
        <f>VLOOKUP($B436,G2.PL1!$C$10:$E$34,3,0)</f>
        <v>Ciprofloxacin (dưới dạng Ciprofloxacin hydroclorid)</v>
      </c>
      <c r="E436" s="17" t="str">
        <f>VLOOKUP($B436,G2.PL1!$C$10:$F$34,4,0)</f>
        <v>500mg</v>
      </c>
      <c r="F436" s="17" t="str">
        <f>VLOOKUP($B436,G2.PL1!$C$10:$AF$35,5,0)</f>
        <v>Uống</v>
      </c>
      <c r="G436" s="17" t="str">
        <f>VLOOKUP($B436,G2.PL1!$C$10:$AF$35,6,0)</f>
        <v>viên nén bao phim</v>
      </c>
      <c r="H436" s="17" t="str">
        <f>VLOOKUP($B436,G2.PL1!$C$10:$AF$35,7,0)</f>
        <v>hộp 2 vỉ x 10 viên</v>
      </c>
      <c r="I436" s="38" t="s">
        <v>13</v>
      </c>
      <c r="J436" s="17" t="str">
        <f>VLOOKUP($B436,G2.PL1!$C$10:$AF$35,9,0)</f>
        <v xml:space="preserve">36 tháng </v>
      </c>
      <c r="K436" s="17" t="str">
        <f>VLOOKUP($B436,G2.PL1!$C$10:$AF$35,10,0)</f>
        <v>VD-20549-14</v>
      </c>
      <c r="L436" s="17" t="str">
        <f>VLOOKUP($B436,G2.PL1!$C$10:$AF$35,11,0)</f>
        <v>Công ty Cổ phần Dược Hậu Giang - Chi nhánh nhà máy Dược phẩm DHG tại Hậu Giang</v>
      </c>
      <c r="M436" s="17" t="str">
        <f>VLOOKUP($B436,G2.PL1!$C$10:$AF$35,12,0)</f>
        <v>Việt Nam</v>
      </c>
      <c r="N436" s="17" t="str">
        <f>VLOOKUP($B436,G2.PL1!$C$10:$AF$35,13,0)</f>
        <v>Viên</v>
      </c>
      <c r="O436" s="39">
        <v>15000</v>
      </c>
      <c r="P436" s="39">
        <v>15000</v>
      </c>
      <c r="Q436" s="39">
        <v>15000</v>
      </c>
      <c r="R436" s="39">
        <v>15000</v>
      </c>
      <c r="S436" s="40">
        <v>60000</v>
      </c>
      <c r="T436" s="19">
        <f>VLOOKUP($B436,G2.PL1!$C$10:$AF$35,17,0)</f>
        <v>889</v>
      </c>
      <c r="U436" s="18">
        <f t="shared" si="6"/>
        <v>53340000</v>
      </c>
      <c r="V436" s="19" t="str">
        <f>VLOOKUP($B436,G2.PL1!$C$10:$AF$35,30,0)</f>
        <v>Công ty Cổ phần Dược Hậu Giang</v>
      </c>
      <c r="W436" s="17" t="s">
        <v>226</v>
      </c>
      <c r="X436" s="56" t="s">
        <v>219</v>
      </c>
      <c r="Y436" s="41" t="s">
        <v>227</v>
      </c>
      <c r="Z436" s="16"/>
      <c r="AA436" s="21" t="e">
        <f>VLOOKUP(W436,#REF!,2,0)</f>
        <v>#REF!</v>
      </c>
      <c r="AB436" s="16"/>
    </row>
    <row r="437" spans="1:28" s="6" customFormat="1" ht="60">
      <c r="A437" s="38">
        <v>12</v>
      </c>
      <c r="B437" s="38" t="s">
        <v>54</v>
      </c>
      <c r="C437" s="17" t="str">
        <f>VLOOKUP(B437,G2.PL1!$C$10:$D$34,2,0)</f>
        <v>Raciper 20mg</v>
      </c>
      <c r="D437" s="17" t="str">
        <f>VLOOKUP($B437,G2.PL1!$C$10:$E$34,3,0)</f>
        <v xml:space="preserve">Esomeprazole (dưới dạng Esomeprazole magnesium vô định hình) </v>
      </c>
      <c r="E437" s="17" t="str">
        <f>VLOOKUP($B437,G2.PL1!$C$10:$F$34,4,0)</f>
        <v>20mg</v>
      </c>
      <c r="F437" s="17" t="str">
        <f>VLOOKUP($B437,G2.PL1!$C$10:$AF$35,5,0)</f>
        <v>Uống</v>
      </c>
      <c r="G437" s="17" t="str">
        <f>VLOOKUP($B437,G2.PL1!$C$10:$AF$35,6,0)</f>
        <v>Viên nén bao phim kháng acid dạ dày</v>
      </c>
      <c r="H437" s="17" t="str">
        <f>VLOOKUP($B437,G2.PL1!$C$10:$AF$35,7,0)</f>
        <v>Hộp 2 vỉ x 7 viên; Hộp 4 vỉ x 7 viên</v>
      </c>
      <c r="I437" s="38" t="s">
        <v>13</v>
      </c>
      <c r="J437" s="17" t="str">
        <f>VLOOKUP($B437,G2.PL1!$C$10:$AF$35,9,0)</f>
        <v>24 tháng</v>
      </c>
      <c r="K437" s="17" t="str">
        <f>VLOOKUP($B437,G2.PL1!$C$10:$AF$35,10,0)</f>
        <v>VN-16032-12</v>
      </c>
      <c r="L437" s="17" t="str">
        <f>VLOOKUP($B437,G2.PL1!$C$10:$AF$35,11,0)</f>
        <v>Sun Pharmaceutical Industries Limited</v>
      </c>
      <c r="M437" s="17" t="str">
        <f>VLOOKUP($B437,G2.PL1!$C$10:$AF$35,12,0)</f>
        <v>Ấn Độ</v>
      </c>
      <c r="N437" s="17" t="str">
        <f>VLOOKUP($B437,G2.PL1!$C$10:$AF$35,13,0)</f>
        <v>Viên</v>
      </c>
      <c r="O437" s="39">
        <v>25000</v>
      </c>
      <c r="P437" s="39">
        <v>25000</v>
      </c>
      <c r="Q437" s="39">
        <v>25000</v>
      </c>
      <c r="R437" s="39">
        <v>25000</v>
      </c>
      <c r="S437" s="40">
        <v>100000</v>
      </c>
      <c r="T437" s="19">
        <f>VLOOKUP($B437,G2.PL1!$C$10:$AF$35,17,0)</f>
        <v>950</v>
      </c>
      <c r="U437" s="18">
        <f t="shared" si="6"/>
        <v>95000000</v>
      </c>
      <c r="V437" s="19" t="str">
        <f>VLOOKUP($B437,G2.PL1!$C$10:$AF$35,30,0)</f>
        <v>Công ty Cổ phần Dược phẩm Thiết bị Y tế Hà Nội</v>
      </c>
      <c r="W437" s="17" t="s">
        <v>226</v>
      </c>
      <c r="X437" s="56" t="s">
        <v>219</v>
      </c>
      <c r="Y437" s="41" t="s">
        <v>227</v>
      </c>
      <c r="Z437" s="44"/>
      <c r="AA437" s="21" t="e">
        <f>VLOOKUP(W437,#REF!,2,0)</f>
        <v>#REF!</v>
      </c>
      <c r="AB437" s="44"/>
    </row>
    <row r="438" spans="1:28" s="6" customFormat="1" ht="48">
      <c r="A438" s="38">
        <v>8</v>
      </c>
      <c r="B438" s="38" t="s">
        <v>75</v>
      </c>
      <c r="C438" s="17" t="str">
        <f>VLOOKUP(B438,G2.PL1!$C$10:$D$34,2,0)</f>
        <v>Zanimex 1,5g</v>
      </c>
      <c r="D438" s="17" t="str">
        <f>VLOOKUP($B438,G2.PL1!$C$10:$E$34,3,0)</f>
        <v>Cefuroxim (dưới dạng Cefuroxim natri)</v>
      </c>
      <c r="E438" s="17" t="str">
        <f>VLOOKUP($B438,G2.PL1!$C$10:$F$34,4,0)</f>
        <v>1,5g</v>
      </c>
      <c r="F438" s="17" t="str">
        <f>VLOOKUP($B438,G2.PL1!$C$10:$AF$35,5,0)</f>
        <v>Tiêm</v>
      </c>
      <c r="G438" s="17" t="str">
        <f>VLOOKUP($B438,G2.PL1!$C$10:$AF$35,6,0)</f>
        <v>Thuốc bột pha tiêm</v>
      </c>
      <c r="H438" s="17" t="str">
        <f>VLOOKUP($B438,G2.PL1!$C$10:$AF$35,7,0)</f>
        <v>Hộp 10 lọ</v>
      </c>
      <c r="I438" s="38" t="s">
        <v>13</v>
      </c>
      <c r="J438" s="17" t="str">
        <f>VLOOKUP($B438,G2.PL1!$C$10:$AF$35,9,0)</f>
        <v>24 tháng</v>
      </c>
      <c r="K438" s="17" t="str">
        <f>VLOOKUP($B438,G2.PL1!$C$10:$AF$35,10,0)</f>
        <v>VD-34181-20</v>
      </c>
      <c r="L438" s="17" t="str">
        <f>VLOOKUP($B438,G2.PL1!$C$10:$AF$35,11,0)</f>
        <v>Chi nhánh 3 - Công ty cổ phần dược phẩm Imexpharm tại Bình Dương</v>
      </c>
      <c r="M438" s="17" t="str">
        <f>VLOOKUP($B438,G2.PL1!$C$10:$AF$35,12,0)</f>
        <v>Việt Nam</v>
      </c>
      <c r="N438" s="17" t="str">
        <f>VLOOKUP($B438,G2.PL1!$C$10:$AF$35,13,0)</f>
        <v>Lọ</v>
      </c>
      <c r="O438" s="39">
        <v>2000</v>
      </c>
      <c r="P438" s="39">
        <v>2000</v>
      </c>
      <c r="Q438" s="39">
        <v>2000</v>
      </c>
      <c r="R438" s="39">
        <v>2000</v>
      </c>
      <c r="S438" s="40">
        <v>8000</v>
      </c>
      <c r="T438" s="19">
        <f>VLOOKUP($B438,G2.PL1!$C$10:$AF$35,17,0)</f>
        <v>21000</v>
      </c>
      <c r="U438" s="18">
        <f t="shared" si="6"/>
        <v>168000000</v>
      </c>
      <c r="V438" s="19" t="str">
        <f>VLOOKUP($B438,G2.PL1!$C$10:$AF$35,30,0)</f>
        <v xml:space="preserve">Công ty CP Dược phẩm Imexpharm </v>
      </c>
      <c r="W438" s="17" t="s">
        <v>633</v>
      </c>
      <c r="X438" s="56" t="s">
        <v>219</v>
      </c>
      <c r="Y438" s="41" t="s">
        <v>634</v>
      </c>
      <c r="Z438" s="44"/>
      <c r="AA438" s="21" t="e">
        <f>VLOOKUP(W438,#REF!,2,0)</f>
        <v>#REF!</v>
      </c>
      <c r="AB438" s="44"/>
    </row>
    <row r="439" spans="1:28" s="6" customFormat="1" ht="60">
      <c r="A439" s="38">
        <v>12</v>
      </c>
      <c r="B439" s="38" t="s">
        <v>54</v>
      </c>
      <c r="C439" s="17" t="str">
        <f>VLOOKUP(B439,G2.PL1!$C$10:$D$34,2,0)</f>
        <v>Raciper 20mg</v>
      </c>
      <c r="D439" s="17" t="str">
        <f>VLOOKUP($B439,G2.PL1!$C$10:$E$34,3,0)</f>
        <v xml:space="preserve">Esomeprazole (dưới dạng Esomeprazole magnesium vô định hình) </v>
      </c>
      <c r="E439" s="17" t="str">
        <f>VLOOKUP($B439,G2.PL1!$C$10:$F$34,4,0)</f>
        <v>20mg</v>
      </c>
      <c r="F439" s="17" t="str">
        <f>VLOOKUP($B439,G2.PL1!$C$10:$AF$35,5,0)</f>
        <v>Uống</v>
      </c>
      <c r="G439" s="17" t="str">
        <f>VLOOKUP($B439,G2.PL1!$C$10:$AF$35,6,0)</f>
        <v>Viên nén bao phim kháng acid dạ dày</v>
      </c>
      <c r="H439" s="17" t="str">
        <f>VLOOKUP($B439,G2.PL1!$C$10:$AF$35,7,0)</f>
        <v>Hộp 2 vỉ x 7 viên; Hộp 4 vỉ x 7 viên</v>
      </c>
      <c r="I439" s="38" t="s">
        <v>13</v>
      </c>
      <c r="J439" s="17" t="str">
        <f>VLOOKUP($B439,G2.PL1!$C$10:$AF$35,9,0)</f>
        <v>24 tháng</v>
      </c>
      <c r="K439" s="17" t="str">
        <f>VLOOKUP($B439,G2.PL1!$C$10:$AF$35,10,0)</f>
        <v>VN-16032-12</v>
      </c>
      <c r="L439" s="17" t="str">
        <f>VLOOKUP($B439,G2.PL1!$C$10:$AF$35,11,0)</f>
        <v>Sun Pharmaceutical Industries Limited</v>
      </c>
      <c r="M439" s="17" t="str">
        <f>VLOOKUP($B439,G2.PL1!$C$10:$AF$35,12,0)</f>
        <v>Ấn Độ</v>
      </c>
      <c r="N439" s="17" t="str">
        <f>VLOOKUP($B439,G2.PL1!$C$10:$AF$35,13,0)</f>
        <v>Viên</v>
      </c>
      <c r="O439" s="39">
        <v>3000</v>
      </c>
      <c r="P439" s="39">
        <v>3000</v>
      </c>
      <c r="Q439" s="39">
        <v>3000</v>
      </c>
      <c r="R439" s="39">
        <v>3000</v>
      </c>
      <c r="S439" s="40">
        <v>12000</v>
      </c>
      <c r="T439" s="19">
        <f>VLOOKUP($B439,G2.PL1!$C$10:$AF$35,17,0)</f>
        <v>950</v>
      </c>
      <c r="U439" s="18">
        <f t="shared" si="6"/>
        <v>11400000</v>
      </c>
      <c r="V439" s="19" t="str">
        <f>VLOOKUP($B439,G2.PL1!$C$10:$AF$35,30,0)</f>
        <v>Công ty Cổ phần Dược phẩm Thiết bị Y tế Hà Nội</v>
      </c>
      <c r="W439" s="17" t="s">
        <v>633</v>
      </c>
      <c r="X439" s="56" t="s">
        <v>219</v>
      </c>
      <c r="Y439" s="41" t="s">
        <v>634</v>
      </c>
      <c r="Z439" s="44"/>
      <c r="AA439" s="21" t="e">
        <f>VLOOKUP(W439,#REF!,2,0)</f>
        <v>#REF!</v>
      </c>
      <c r="AB439" s="44"/>
    </row>
    <row r="440" spans="1:28" s="6" customFormat="1" ht="48">
      <c r="A440" s="38">
        <v>8</v>
      </c>
      <c r="B440" s="38" t="s">
        <v>75</v>
      </c>
      <c r="C440" s="17" t="str">
        <f>VLOOKUP(B440,G2.PL1!$C$10:$D$34,2,0)</f>
        <v>Zanimex 1,5g</v>
      </c>
      <c r="D440" s="17" t="str">
        <f>VLOOKUP($B440,G2.PL1!$C$10:$E$34,3,0)</f>
        <v>Cefuroxim (dưới dạng Cefuroxim natri)</v>
      </c>
      <c r="E440" s="17" t="str">
        <f>VLOOKUP($B440,G2.PL1!$C$10:$F$34,4,0)</f>
        <v>1,5g</v>
      </c>
      <c r="F440" s="17" t="str">
        <f>VLOOKUP($B440,G2.PL1!$C$10:$AF$35,5,0)</f>
        <v>Tiêm</v>
      </c>
      <c r="G440" s="17" t="str">
        <f>VLOOKUP($B440,G2.PL1!$C$10:$AF$35,6,0)</f>
        <v>Thuốc bột pha tiêm</v>
      </c>
      <c r="H440" s="17" t="str">
        <f>VLOOKUP($B440,G2.PL1!$C$10:$AF$35,7,0)</f>
        <v>Hộp 10 lọ</v>
      </c>
      <c r="I440" s="38" t="s">
        <v>13</v>
      </c>
      <c r="J440" s="17" t="str">
        <f>VLOOKUP($B440,G2.PL1!$C$10:$AF$35,9,0)</f>
        <v>24 tháng</v>
      </c>
      <c r="K440" s="17" t="str">
        <f>VLOOKUP($B440,G2.PL1!$C$10:$AF$35,10,0)</f>
        <v>VD-34181-20</v>
      </c>
      <c r="L440" s="17" t="str">
        <f>VLOOKUP($B440,G2.PL1!$C$10:$AF$35,11,0)</f>
        <v>Chi nhánh 3 - Công ty cổ phần dược phẩm Imexpharm tại Bình Dương</v>
      </c>
      <c r="M440" s="17" t="str">
        <f>VLOOKUP($B440,G2.PL1!$C$10:$AF$35,12,0)</f>
        <v>Việt Nam</v>
      </c>
      <c r="N440" s="17" t="str">
        <f>VLOOKUP($B440,G2.PL1!$C$10:$AF$35,13,0)</f>
        <v>Lọ</v>
      </c>
      <c r="O440" s="39">
        <v>2000</v>
      </c>
      <c r="P440" s="39">
        <v>2000</v>
      </c>
      <c r="Q440" s="39">
        <v>2000</v>
      </c>
      <c r="R440" s="39">
        <v>2000</v>
      </c>
      <c r="S440" s="40">
        <v>8000</v>
      </c>
      <c r="T440" s="19">
        <f>VLOOKUP($B440,G2.PL1!$C$10:$AF$35,17,0)</f>
        <v>21000</v>
      </c>
      <c r="U440" s="18">
        <f t="shared" si="6"/>
        <v>168000000</v>
      </c>
      <c r="V440" s="19" t="str">
        <f>VLOOKUP($B440,G2.PL1!$C$10:$AF$35,30,0)</f>
        <v xml:space="preserve">Công ty CP Dược phẩm Imexpharm </v>
      </c>
      <c r="W440" s="17" t="s">
        <v>508</v>
      </c>
      <c r="X440" s="56" t="s">
        <v>219</v>
      </c>
      <c r="Y440" s="41" t="s">
        <v>509</v>
      </c>
      <c r="Z440" s="44"/>
      <c r="AA440" s="21" t="e">
        <f>VLOOKUP(W440,#REF!,2,0)</f>
        <v>#REF!</v>
      </c>
      <c r="AB440" s="44"/>
    </row>
    <row r="441" spans="1:28" s="6" customFormat="1" ht="60">
      <c r="A441" s="38">
        <v>12</v>
      </c>
      <c r="B441" s="38" t="s">
        <v>54</v>
      </c>
      <c r="C441" s="17" t="str">
        <f>VLOOKUP(B441,G2.PL1!$C$10:$D$34,2,0)</f>
        <v>Raciper 20mg</v>
      </c>
      <c r="D441" s="17" t="str">
        <f>VLOOKUP($B441,G2.PL1!$C$10:$E$34,3,0)</f>
        <v xml:space="preserve">Esomeprazole (dưới dạng Esomeprazole magnesium vô định hình) </v>
      </c>
      <c r="E441" s="17" t="str">
        <f>VLOOKUP($B441,G2.PL1!$C$10:$F$34,4,0)</f>
        <v>20mg</v>
      </c>
      <c r="F441" s="17" t="str">
        <f>VLOOKUP($B441,G2.PL1!$C$10:$AF$35,5,0)</f>
        <v>Uống</v>
      </c>
      <c r="G441" s="17" t="str">
        <f>VLOOKUP($B441,G2.PL1!$C$10:$AF$35,6,0)</f>
        <v>Viên nén bao phim kháng acid dạ dày</v>
      </c>
      <c r="H441" s="17" t="str">
        <f>VLOOKUP($B441,G2.PL1!$C$10:$AF$35,7,0)</f>
        <v>Hộp 2 vỉ x 7 viên; Hộp 4 vỉ x 7 viên</v>
      </c>
      <c r="I441" s="38" t="s">
        <v>13</v>
      </c>
      <c r="J441" s="17" t="str">
        <f>VLOOKUP($B441,G2.PL1!$C$10:$AF$35,9,0)</f>
        <v>24 tháng</v>
      </c>
      <c r="K441" s="17" t="str">
        <f>VLOOKUP($B441,G2.PL1!$C$10:$AF$35,10,0)</f>
        <v>VN-16032-12</v>
      </c>
      <c r="L441" s="17" t="str">
        <f>VLOOKUP($B441,G2.PL1!$C$10:$AF$35,11,0)</f>
        <v>Sun Pharmaceutical Industries Limited</v>
      </c>
      <c r="M441" s="17" t="str">
        <f>VLOOKUP($B441,G2.PL1!$C$10:$AF$35,12,0)</f>
        <v>Ấn Độ</v>
      </c>
      <c r="N441" s="17" t="str">
        <f>VLOOKUP($B441,G2.PL1!$C$10:$AF$35,13,0)</f>
        <v>Viên</v>
      </c>
      <c r="O441" s="39">
        <v>1500</v>
      </c>
      <c r="P441" s="39">
        <v>1500</v>
      </c>
      <c r="Q441" s="39">
        <v>1500</v>
      </c>
      <c r="R441" s="39">
        <v>1500</v>
      </c>
      <c r="S441" s="40">
        <v>6000</v>
      </c>
      <c r="T441" s="19">
        <f>VLOOKUP($B441,G2.PL1!$C$10:$AF$35,17,0)</f>
        <v>950</v>
      </c>
      <c r="U441" s="18">
        <f t="shared" si="6"/>
        <v>5700000</v>
      </c>
      <c r="V441" s="19" t="str">
        <f>VLOOKUP($B441,G2.PL1!$C$10:$AF$35,30,0)</f>
        <v>Công ty Cổ phần Dược phẩm Thiết bị Y tế Hà Nội</v>
      </c>
      <c r="W441" s="17" t="s">
        <v>508</v>
      </c>
      <c r="X441" s="56" t="s">
        <v>219</v>
      </c>
      <c r="Y441" s="41" t="s">
        <v>509</v>
      </c>
      <c r="Z441" s="44"/>
      <c r="AA441" s="21" t="e">
        <f>VLOOKUP(W441,#REF!,2,0)</f>
        <v>#REF!</v>
      </c>
      <c r="AB441" s="44"/>
    </row>
    <row r="442" spans="1:28" s="6" customFormat="1" ht="36">
      <c r="A442" s="38">
        <v>14</v>
      </c>
      <c r="B442" s="38" t="s">
        <v>40</v>
      </c>
      <c r="C442" s="17" t="str">
        <f>VLOOKUP(B442,G2.PL1!$C$10:$D$34,2,0)</f>
        <v>OCID</v>
      </c>
      <c r="D442" s="17" t="str">
        <f>VLOOKUP($B442,G2.PL1!$C$10:$E$34,3,0)</f>
        <v>Omeprazole (dạng hạt bao tan trong ruột)</v>
      </c>
      <c r="E442" s="17" t="str">
        <f>VLOOKUP($B442,G2.PL1!$C$10:$F$34,4,0)</f>
        <v>20mg</v>
      </c>
      <c r="F442" s="17" t="str">
        <f>VLOOKUP($B442,G2.PL1!$C$10:$AF$35,5,0)</f>
        <v>Uống</v>
      </c>
      <c r="G442" s="17" t="str">
        <f>VLOOKUP($B442,G2.PL1!$C$10:$AF$35,6,0)</f>
        <v>Viên nang cứng</v>
      </c>
      <c r="H442" s="17" t="str">
        <f>VLOOKUP($B442,G2.PL1!$C$10:$AF$35,7,0)</f>
        <v>Hộp 10 vỉ x 10 viên</v>
      </c>
      <c r="I442" s="38" t="s">
        <v>13</v>
      </c>
      <c r="J442" s="17" t="str">
        <f>VLOOKUP($B442,G2.PL1!$C$10:$AF$35,9,0)</f>
        <v>36 tháng</v>
      </c>
      <c r="K442" s="17" t="str">
        <f>VLOOKUP($B442,G2.PL1!$C$10:$AF$35,10,0)</f>
        <v>VN-10166-10</v>
      </c>
      <c r="L442" s="17" t="str">
        <f>VLOOKUP($B442,G2.PL1!$C$10:$AF$35,11,0)</f>
        <v>Cadila Healthcare Ltd.</v>
      </c>
      <c r="M442" s="17" t="str">
        <f>VLOOKUP($B442,G2.PL1!$C$10:$AF$35,12,0)</f>
        <v>Ấn Độ</v>
      </c>
      <c r="N442" s="17" t="str">
        <f>VLOOKUP($B442,G2.PL1!$C$10:$AF$35,13,0)</f>
        <v>Viên</v>
      </c>
      <c r="O442" s="39">
        <v>8000</v>
      </c>
      <c r="P442" s="39">
        <v>10000</v>
      </c>
      <c r="Q442" s="39">
        <v>8000</v>
      </c>
      <c r="R442" s="39">
        <v>10000</v>
      </c>
      <c r="S442" s="40">
        <v>36000</v>
      </c>
      <c r="T442" s="19">
        <f>VLOOKUP($B442,G2.PL1!$C$10:$AF$35,17,0)</f>
        <v>215</v>
      </c>
      <c r="U442" s="18">
        <f t="shared" si="6"/>
        <v>7740000</v>
      </c>
      <c r="V442" s="19" t="str">
        <f>VLOOKUP($B442,G2.PL1!$C$10:$AF$35,30,0)</f>
        <v>Công ty Cổ phần Dược phẩm Thiết bị Y tế Hà Nội</v>
      </c>
      <c r="W442" s="17" t="s">
        <v>508</v>
      </c>
      <c r="X442" s="56" t="s">
        <v>219</v>
      </c>
      <c r="Y442" s="41" t="s">
        <v>509</v>
      </c>
      <c r="Z442" s="44"/>
      <c r="AA442" s="21" t="e">
        <f>VLOOKUP(W442,#REF!,2,0)</f>
        <v>#REF!</v>
      </c>
      <c r="AB442" s="44"/>
    </row>
    <row r="443" spans="1:28" s="6" customFormat="1" ht="36">
      <c r="A443" s="38">
        <v>15</v>
      </c>
      <c r="B443" s="38" t="s">
        <v>39</v>
      </c>
      <c r="C443" s="17" t="str">
        <f>VLOOKUP(B443,G2.PL1!$C$10:$D$34,2,0)</f>
        <v>OCID</v>
      </c>
      <c r="D443" s="17" t="str">
        <f>VLOOKUP($B443,G2.PL1!$C$10:$E$34,3,0)</f>
        <v>Omeprazole (dạng hạt bao tan trong ruột)</v>
      </c>
      <c r="E443" s="17" t="str">
        <f>VLOOKUP($B443,G2.PL1!$C$10:$F$34,4,0)</f>
        <v>20mg</v>
      </c>
      <c r="F443" s="17" t="str">
        <f>VLOOKUP($B443,G2.PL1!$C$10:$AF$35,5,0)</f>
        <v>Uống</v>
      </c>
      <c r="G443" s="17" t="str">
        <f>VLOOKUP($B443,G2.PL1!$C$10:$AF$35,6,0)</f>
        <v>Viên nang cứng</v>
      </c>
      <c r="H443" s="17" t="str">
        <f>VLOOKUP($B443,G2.PL1!$C$10:$AF$35,7,0)</f>
        <v>Hộp 10 vỉ x 10 viên</v>
      </c>
      <c r="I443" s="38" t="s">
        <v>13</v>
      </c>
      <c r="J443" s="17" t="str">
        <f>VLOOKUP($B443,G2.PL1!$C$10:$AF$35,9,0)</f>
        <v>36 tháng</v>
      </c>
      <c r="K443" s="17" t="str">
        <f>VLOOKUP($B443,G2.PL1!$C$10:$AF$35,10,0)</f>
        <v>VN-10166-10</v>
      </c>
      <c r="L443" s="17" t="str">
        <f>VLOOKUP($B443,G2.PL1!$C$10:$AF$35,11,0)</f>
        <v>Cadila Healthcare Ltd.</v>
      </c>
      <c r="M443" s="17" t="str">
        <f>VLOOKUP($B443,G2.PL1!$C$10:$AF$35,12,0)</f>
        <v>Ấn Độ</v>
      </c>
      <c r="N443" s="17" t="str">
        <f>VLOOKUP($B443,G2.PL1!$C$10:$AF$35,13,0)</f>
        <v>Viên</v>
      </c>
      <c r="O443" s="39">
        <v>10000</v>
      </c>
      <c r="P443" s="39">
        <v>8000</v>
      </c>
      <c r="Q443" s="39">
        <v>10000</v>
      </c>
      <c r="R443" s="39">
        <v>8000</v>
      </c>
      <c r="S443" s="40">
        <v>36000</v>
      </c>
      <c r="T443" s="19">
        <f>VLOOKUP($B443,G2.PL1!$C$10:$AF$35,17,0)</f>
        <v>215</v>
      </c>
      <c r="U443" s="18">
        <f t="shared" si="6"/>
        <v>7740000</v>
      </c>
      <c r="V443" s="19" t="str">
        <f>VLOOKUP($B443,G2.PL1!$C$10:$AF$35,30,0)</f>
        <v>Công ty Cổ phần Dược phẩm Thiết bị Y tế Hà Nội</v>
      </c>
      <c r="W443" s="17" t="s">
        <v>508</v>
      </c>
      <c r="X443" s="56" t="s">
        <v>219</v>
      </c>
      <c r="Y443" s="41" t="s">
        <v>509</v>
      </c>
      <c r="Z443" s="44"/>
      <c r="AA443" s="21" t="e">
        <f>VLOOKUP(W443,#REF!,2,0)</f>
        <v>#REF!</v>
      </c>
      <c r="AB443" s="44"/>
    </row>
    <row r="444" spans="1:28" s="6" customFormat="1" ht="36">
      <c r="A444" s="17">
        <v>1</v>
      </c>
      <c r="B444" s="17" t="s">
        <v>6</v>
      </c>
      <c r="C444" s="17" t="str">
        <f>VLOOKUP(B444,G2.PL1!$C$10:$D$34,2,0)</f>
        <v>Cefoxitine Gerda 1G</v>
      </c>
      <c r="D444" s="17" t="str">
        <f>VLOOKUP($B444,G2.PL1!$C$10:$E$34,3,0)</f>
        <v>Cefoxitin  (dưới dạng Cefoxitin natri)</v>
      </c>
      <c r="E444" s="17" t="str">
        <f>VLOOKUP($B444,G2.PL1!$C$10:$F$34,4,0)</f>
        <v>1g</v>
      </c>
      <c r="F444" s="17" t="str">
        <f>VLOOKUP($B444,G2.PL1!$C$10:$AF$35,5,0)</f>
        <v>Tiêm</v>
      </c>
      <c r="G444" s="17" t="str">
        <f>VLOOKUP($B444,G2.PL1!$C$10:$AF$35,6,0)</f>
        <v>Bột pha dung dịch tiêm</v>
      </c>
      <c r="H444" s="17" t="str">
        <f>VLOOKUP($B444,G2.PL1!$C$10:$AF$35,7,0)</f>
        <v>Hộp 10 lọ</v>
      </c>
      <c r="I444" s="17" t="s">
        <v>3</v>
      </c>
      <c r="J444" s="17" t="str">
        <f>VLOOKUP($B444,G2.PL1!$C$10:$AF$35,9,0)</f>
        <v>24 tháng</v>
      </c>
      <c r="K444" s="17" t="str">
        <f>VLOOKUP($B444,G2.PL1!$C$10:$AF$35,10,0)</f>
        <v>VN-20445-17</v>
      </c>
      <c r="L444" s="17" t="str">
        <f>VLOOKUP($B444,G2.PL1!$C$10:$AF$35,11,0)</f>
        <v>LDP Laboratorios
 Torlan SA</v>
      </c>
      <c r="M444" s="17" t="str">
        <f>VLOOKUP($B444,G2.PL1!$C$10:$AF$35,12,0)</f>
        <v>Tây Ban Nha</v>
      </c>
      <c r="N444" s="17" t="str">
        <f>VLOOKUP($B444,G2.PL1!$C$10:$AF$35,13,0)</f>
        <v>Lọ</v>
      </c>
      <c r="O444" s="18">
        <v>1200</v>
      </c>
      <c r="P444" s="18">
        <v>1200</v>
      </c>
      <c r="Q444" s="18">
        <v>1200</v>
      </c>
      <c r="R444" s="18">
        <v>1200</v>
      </c>
      <c r="S444" s="18">
        <v>4800</v>
      </c>
      <c r="T444" s="19">
        <f>VLOOKUP($B444,G2.PL1!$C$10:$AF$35,17,0)</f>
        <v>123000</v>
      </c>
      <c r="U444" s="18">
        <f t="shared" si="6"/>
        <v>590400000</v>
      </c>
      <c r="V444" s="19" t="str">
        <f>VLOOKUP($B444,G2.PL1!$C$10:$AF$35,30,0)</f>
        <v>Công ty Trách nhiệm hữu hạn Dược Phẩm Tự Đức</v>
      </c>
      <c r="W444" s="17" t="s">
        <v>223</v>
      </c>
      <c r="X444" s="20" t="s">
        <v>219</v>
      </c>
      <c r="Y444" s="17" t="s">
        <v>224</v>
      </c>
      <c r="Z444" s="44"/>
      <c r="AA444" s="21" t="e">
        <f>VLOOKUP(W444,#REF!,2,0)</f>
        <v>#REF!</v>
      </c>
      <c r="AB444" s="44"/>
    </row>
    <row r="445" spans="1:28" s="6" customFormat="1" ht="48">
      <c r="A445" s="17">
        <v>2</v>
      </c>
      <c r="B445" s="17" t="s">
        <v>86</v>
      </c>
      <c r="C445" s="17" t="str">
        <f>VLOOKUP(B445,G2.PL1!$C$10:$D$34,2,0)</f>
        <v>Cefoxitin 1g</v>
      </c>
      <c r="D445" s="17" t="str">
        <f>VLOOKUP($B445,G2.PL1!$C$10:$E$34,3,0)</f>
        <v xml:space="preserve">Cefoxitin (dưới dạng Cefoxitin natri) </v>
      </c>
      <c r="E445" s="17" t="str">
        <f>VLOOKUP($B445,G2.PL1!$C$10:$F$34,4,0)</f>
        <v>1g</v>
      </c>
      <c r="F445" s="17" t="str">
        <f>VLOOKUP($B445,G2.PL1!$C$10:$AF$35,5,0)</f>
        <v>Tiêm</v>
      </c>
      <c r="G445" s="17" t="str">
        <f>VLOOKUP($B445,G2.PL1!$C$10:$AF$35,6,0)</f>
        <v>Thuốc bột pha tiêm</v>
      </c>
      <c r="H445" s="17" t="str">
        <f>VLOOKUP($B445,G2.PL1!$C$10:$AF$35,7,0)</f>
        <v>Hộp 10 lọ</v>
      </c>
      <c r="I445" s="17" t="s">
        <v>13</v>
      </c>
      <c r="J445" s="17" t="str">
        <f>VLOOKUP($B445,G2.PL1!$C$10:$AF$35,9,0)</f>
        <v>24 tháng</v>
      </c>
      <c r="K445" s="17" t="str">
        <f>VLOOKUP($B445,G2.PL1!$C$10:$AF$35,10,0)</f>
        <v>VD-26841-17</v>
      </c>
      <c r="L445" s="17" t="str">
        <f>VLOOKUP($B445,G2.PL1!$C$10:$AF$35,11,0)</f>
        <v>Chi nhánh 3- Công ty cổ phần dược phẩm Imexpharm tại Bình Dương</v>
      </c>
      <c r="M445" s="17" t="str">
        <f>VLOOKUP($B445,G2.PL1!$C$10:$AF$35,12,0)</f>
        <v>Việt Nam</v>
      </c>
      <c r="N445" s="17" t="str">
        <f>VLOOKUP($B445,G2.PL1!$C$10:$AF$35,13,0)</f>
        <v>Lọ</v>
      </c>
      <c r="O445" s="18">
        <v>4000</v>
      </c>
      <c r="P445" s="18">
        <v>4000</v>
      </c>
      <c r="Q445" s="18">
        <v>4000</v>
      </c>
      <c r="R445" s="18">
        <v>4000</v>
      </c>
      <c r="S445" s="18">
        <v>16000</v>
      </c>
      <c r="T445" s="19">
        <f>VLOOKUP($B445,G2.PL1!$C$10:$AF$35,17,0)</f>
        <v>54900</v>
      </c>
      <c r="U445" s="18">
        <f t="shared" si="6"/>
        <v>878400000</v>
      </c>
      <c r="V445" s="19" t="str">
        <f>VLOOKUP($B445,G2.PL1!$C$10:$AF$35,30,0)</f>
        <v>Công ty Cổ phần Dược phẩm Nam Hà</v>
      </c>
      <c r="W445" s="17" t="s">
        <v>223</v>
      </c>
      <c r="X445" s="20" t="s">
        <v>219</v>
      </c>
      <c r="Y445" s="17" t="s">
        <v>224</v>
      </c>
      <c r="Z445" s="44"/>
      <c r="AA445" s="21" t="e">
        <f>VLOOKUP(W445,#REF!,2,0)</f>
        <v>#REF!</v>
      </c>
      <c r="AB445" s="44"/>
    </row>
    <row r="446" spans="1:28" s="6" customFormat="1" ht="36">
      <c r="A446" s="38">
        <v>14</v>
      </c>
      <c r="B446" s="38" t="s">
        <v>40</v>
      </c>
      <c r="C446" s="17" t="str">
        <f>VLOOKUP(B446,G2.PL1!$C$10:$D$34,2,0)</f>
        <v>OCID</v>
      </c>
      <c r="D446" s="17" t="str">
        <f>VLOOKUP($B446,G2.PL1!$C$10:$E$34,3,0)</f>
        <v>Omeprazole (dạng hạt bao tan trong ruột)</v>
      </c>
      <c r="E446" s="17" t="str">
        <f>VLOOKUP($B446,G2.PL1!$C$10:$F$34,4,0)</f>
        <v>20mg</v>
      </c>
      <c r="F446" s="17" t="str">
        <f>VLOOKUP($B446,G2.PL1!$C$10:$AF$35,5,0)</f>
        <v>Uống</v>
      </c>
      <c r="G446" s="17" t="str">
        <f>VLOOKUP($B446,G2.PL1!$C$10:$AF$35,6,0)</f>
        <v>Viên nang cứng</v>
      </c>
      <c r="H446" s="17" t="str">
        <f>VLOOKUP($B446,G2.PL1!$C$10:$AF$35,7,0)</f>
        <v>Hộp 10 vỉ x 10 viên</v>
      </c>
      <c r="I446" s="38" t="s">
        <v>13</v>
      </c>
      <c r="J446" s="17" t="str">
        <f>VLOOKUP($B446,G2.PL1!$C$10:$AF$35,9,0)</f>
        <v>36 tháng</v>
      </c>
      <c r="K446" s="17" t="str">
        <f>VLOOKUP($B446,G2.PL1!$C$10:$AF$35,10,0)</f>
        <v>VN-10166-10</v>
      </c>
      <c r="L446" s="17" t="str">
        <f>VLOOKUP($B446,G2.PL1!$C$10:$AF$35,11,0)</f>
        <v>Cadila Healthcare Ltd.</v>
      </c>
      <c r="M446" s="17" t="str">
        <f>VLOOKUP($B446,G2.PL1!$C$10:$AF$35,12,0)</f>
        <v>Ấn Độ</v>
      </c>
      <c r="N446" s="17" t="str">
        <f>VLOOKUP($B446,G2.PL1!$C$10:$AF$35,13,0)</f>
        <v>Viên</v>
      </c>
      <c r="O446" s="39">
        <v>12000</v>
      </c>
      <c r="P446" s="39">
        <v>12000</v>
      </c>
      <c r="Q446" s="39">
        <v>12000</v>
      </c>
      <c r="R446" s="39">
        <v>12000</v>
      </c>
      <c r="S446" s="40">
        <v>48000</v>
      </c>
      <c r="T446" s="19">
        <f>VLOOKUP($B446,G2.PL1!$C$10:$AF$35,17,0)</f>
        <v>215</v>
      </c>
      <c r="U446" s="18">
        <f t="shared" si="6"/>
        <v>10320000</v>
      </c>
      <c r="V446" s="19" t="str">
        <f>VLOOKUP($B446,G2.PL1!$C$10:$AF$35,30,0)</f>
        <v>Công ty Cổ phần Dược phẩm Thiết bị Y tế Hà Nội</v>
      </c>
      <c r="W446" s="17" t="s">
        <v>223</v>
      </c>
      <c r="X446" s="56" t="s">
        <v>219</v>
      </c>
      <c r="Y446" s="41" t="s">
        <v>224</v>
      </c>
      <c r="Z446" s="44"/>
      <c r="AA446" s="21" t="e">
        <f>VLOOKUP(W446,#REF!,2,0)</f>
        <v>#REF!</v>
      </c>
      <c r="AB446" s="44"/>
    </row>
    <row r="447" spans="1:28" s="6" customFormat="1" ht="36">
      <c r="A447" s="38">
        <v>15</v>
      </c>
      <c r="B447" s="38" t="s">
        <v>39</v>
      </c>
      <c r="C447" s="17" t="str">
        <f>VLOOKUP(B447,G2.PL1!$C$10:$D$34,2,0)</f>
        <v>OCID</v>
      </c>
      <c r="D447" s="17" t="str">
        <f>VLOOKUP($B447,G2.PL1!$C$10:$E$34,3,0)</f>
        <v>Omeprazole (dạng hạt bao tan trong ruột)</v>
      </c>
      <c r="E447" s="17" t="str">
        <f>VLOOKUP($B447,G2.PL1!$C$10:$F$34,4,0)</f>
        <v>20mg</v>
      </c>
      <c r="F447" s="17" t="str">
        <f>VLOOKUP($B447,G2.PL1!$C$10:$AF$35,5,0)</f>
        <v>Uống</v>
      </c>
      <c r="G447" s="17" t="str">
        <f>VLOOKUP($B447,G2.PL1!$C$10:$AF$35,6,0)</f>
        <v>Viên nang cứng</v>
      </c>
      <c r="H447" s="17" t="str">
        <f>VLOOKUP($B447,G2.PL1!$C$10:$AF$35,7,0)</f>
        <v>Hộp 10 vỉ x 10 viên</v>
      </c>
      <c r="I447" s="38" t="s">
        <v>13</v>
      </c>
      <c r="J447" s="17" t="str">
        <f>VLOOKUP($B447,G2.PL1!$C$10:$AF$35,9,0)</f>
        <v>36 tháng</v>
      </c>
      <c r="K447" s="17" t="str">
        <f>VLOOKUP($B447,G2.PL1!$C$10:$AF$35,10,0)</f>
        <v>VN-10166-10</v>
      </c>
      <c r="L447" s="17" t="str">
        <f>VLOOKUP($B447,G2.PL1!$C$10:$AF$35,11,0)</f>
        <v>Cadila Healthcare Ltd.</v>
      </c>
      <c r="M447" s="17" t="str">
        <f>VLOOKUP($B447,G2.PL1!$C$10:$AF$35,12,0)</f>
        <v>Ấn Độ</v>
      </c>
      <c r="N447" s="17" t="str">
        <f>VLOOKUP($B447,G2.PL1!$C$10:$AF$35,13,0)</f>
        <v>Viên</v>
      </c>
      <c r="O447" s="39">
        <v>12000</v>
      </c>
      <c r="P447" s="39">
        <v>12000</v>
      </c>
      <c r="Q447" s="39">
        <v>12000</v>
      </c>
      <c r="R447" s="39">
        <v>12000</v>
      </c>
      <c r="S447" s="40">
        <v>48000</v>
      </c>
      <c r="T447" s="19">
        <f>VLOOKUP($B447,G2.PL1!$C$10:$AF$35,17,0)</f>
        <v>215</v>
      </c>
      <c r="U447" s="18">
        <f t="shared" si="6"/>
        <v>10320000</v>
      </c>
      <c r="V447" s="19" t="str">
        <f>VLOOKUP($B447,G2.PL1!$C$10:$AF$35,30,0)</f>
        <v>Công ty Cổ phần Dược phẩm Thiết bị Y tế Hà Nội</v>
      </c>
      <c r="W447" s="17" t="s">
        <v>223</v>
      </c>
      <c r="X447" s="56" t="s">
        <v>219</v>
      </c>
      <c r="Y447" s="41" t="s">
        <v>224</v>
      </c>
      <c r="Z447" s="44"/>
      <c r="AA447" s="21" t="e">
        <f>VLOOKUP(W447,#REF!,2,0)</f>
        <v>#REF!</v>
      </c>
      <c r="AB447" s="44"/>
    </row>
    <row r="448" spans="1:28" s="6" customFormat="1" ht="36">
      <c r="A448" s="17">
        <v>1</v>
      </c>
      <c r="B448" s="17" t="s">
        <v>6</v>
      </c>
      <c r="C448" s="17" t="str">
        <f>VLOOKUP(B448,G2.PL1!$C$10:$D$34,2,0)</f>
        <v>Cefoxitine Gerda 1G</v>
      </c>
      <c r="D448" s="17" t="str">
        <f>VLOOKUP($B448,G2.PL1!$C$10:$E$34,3,0)</f>
        <v>Cefoxitin  (dưới dạng Cefoxitin natri)</v>
      </c>
      <c r="E448" s="17" t="str">
        <f>VLOOKUP($B448,G2.PL1!$C$10:$F$34,4,0)</f>
        <v>1g</v>
      </c>
      <c r="F448" s="17" t="str">
        <f>VLOOKUP($B448,G2.PL1!$C$10:$AF$35,5,0)</f>
        <v>Tiêm</v>
      </c>
      <c r="G448" s="17" t="str">
        <f>VLOOKUP($B448,G2.PL1!$C$10:$AF$35,6,0)</f>
        <v>Bột pha dung dịch tiêm</v>
      </c>
      <c r="H448" s="17" t="str">
        <f>VLOOKUP($B448,G2.PL1!$C$10:$AF$35,7,0)</f>
        <v>Hộp 10 lọ</v>
      </c>
      <c r="I448" s="17" t="s">
        <v>3</v>
      </c>
      <c r="J448" s="17" t="str">
        <f>VLOOKUP($B448,G2.PL1!$C$10:$AF$35,9,0)</f>
        <v>24 tháng</v>
      </c>
      <c r="K448" s="17" t="str">
        <f>VLOOKUP($B448,G2.PL1!$C$10:$AF$35,10,0)</f>
        <v>VN-20445-17</v>
      </c>
      <c r="L448" s="17" t="str">
        <f>VLOOKUP($B448,G2.PL1!$C$10:$AF$35,11,0)</f>
        <v>LDP Laboratorios
 Torlan SA</v>
      </c>
      <c r="M448" s="17" t="str">
        <f>VLOOKUP($B448,G2.PL1!$C$10:$AF$35,12,0)</f>
        <v>Tây Ban Nha</v>
      </c>
      <c r="N448" s="17" t="str">
        <f>VLOOKUP($B448,G2.PL1!$C$10:$AF$35,13,0)</f>
        <v>Lọ</v>
      </c>
      <c r="O448" s="18">
        <v>500</v>
      </c>
      <c r="P448" s="18">
        <v>500</v>
      </c>
      <c r="Q448" s="18">
        <v>500</v>
      </c>
      <c r="R448" s="18">
        <v>500</v>
      </c>
      <c r="S448" s="18">
        <v>2000</v>
      </c>
      <c r="T448" s="19">
        <f>VLOOKUP($B448,G2.PL1!$C$10:$AF$35,17,0)</f>
        <v>123000</v>
      </c>
      <c r="U448" s="18">
        <f t="shared" si="6"/>
        <v>246000000</v>
      </c>
      <c r="V448" s="19" t="str">
        <f>VLOOKUP($B448,G2.PL1!$C$10:$AF$35,30,0)</f>
        <v>Công ty Trách nhiệm hữu hạn Dược Phẩm Tự Đức</v>
      </c>
      <c r="W448" s="17" t="s">
        <v>221</v>
      </c>
      <c r="X448" s="20" t="s">
        <v>219</v>
      </c>
      <c r="Y448" s="17" t="s">
        <v>222</v>
      </c>
      <c r="Z448" s="44"/>
      <c r="AA448" s="21" t="e">
        <f>VLOOKUP(W448,#REF!,2,0)</f>
        <v>#REF!</v>
      </c>
      <c r="AB448" s="44"/>
    </row>
    <row r="449" spans="1:28" s="6" customFormat="1" ht="48">
      <c r="A449" s="17">
        <v>2</v>
      </c>
      <c r="B449" s="17" t="s">
        <v>86</v>
      </c>
      <c r="C449" s="17" t="str">
        <f>VLOOKUP(B449,G2.PL1!$C$10:$D$34,2,0)</f>
        <v>Cefoxitin 1g</v>
      </c>
      <c r="D449" s="17" t="str">
        <f>VLOOKUP($B449,G2.PL1!$C$10:$E$34,3,0)</f>
        <v xml:space="preserve">Cefoxitin (dưới dạng Cefoxitin natri) </v>
      </c>
      <c r="E449" s="17" t="str">
        <f>VLOOKUP($B449,G2.PL1!$C$10:$F$34,4,0)</f>
        <v>1g</v>
      </c>
      <c r="F449" s="17" t="str">
        <f>VLOOKUP($B449,G2.PL1!$C$10:$AF$35,5,0)</f>
        <v>Tiêm</v>
      </c>
      <c r="G449" s="17" t="str">
        <f>VLOOKUP($B449,G2.PL1!$C$10:$AF$35,6,0)</f>
        <v>Thuốc bột pha tiêm</v>
      </c>
      <c r="H449" s="17" t="str">
        <f>VLOOKUP($B449,G2.PL1!$C$10:$AF$35,7,0)</f>
        <v>Hộp 10 lọ</v>
      </c>
      <c r="I449" s="17" t="s">
        <v>13</v>
      </c>
      <c r="J449" s="17" t="str">
        <f>VLOOKUP($B449,G2.PL1!$C$10:$AF$35,9,0)</f>
        <v>24 tháng</v>
      </c>
      <c r="K449" s="17" t="str">
        <f>VLOOKUP($B449,G2.PL1!$C$10:$AF$35,10,0)</f>
        <v>VD-26841-17</v>
      </c>
      <c r="L449" s="17" t="str">
        <f>VLOOKUP($B449,G2.PL1!$C$10:$AF$35,11,0)</f>
        <v>Chi nhánh 3- Công ty cổ phần dược phẩm Imexpharm tại Bình Dương</v>
      </c>
      <c r="M449" s="17" t="str">
        <f>VLOOKUP($B449,G2.PL1!$C$10:$AF$35,12,0)</f>
        <v>Việt Nam</v>
      </c>
      <c r="N449" s="17" t="str">
        <f>VLOOKUP($B449,G2.PL1!$C$10:$AF$35,13,0)</f>
        <v>Lọ</v>
      </c>
      <c r="O449" s="18">
        <v>1000</v>
      </c>
      <c r="P449" s="18">
        <v>1000</v>
      </c>
      <c r="Q449" s="18">
        <v>1000</v>
      </c>
      <c r="R449" s="18">
        <v>1000</v>
      </c>
      <c r="S449" s="18">
        <v>4000</v>
      </c>
      <c r="T449" s="19">
        <f>VLOOKUP($B449,G2.PL1!$C$10:$AF$35,17,0)</f>
        <v>54900</v>
      </c>
      <c r="U449" s="18">
        <f t="shared" si="6"/>
        <v>219600000</v>
      </c>
      <c r="V449" s="19" t="str">
        <f>VLOOKUP($B449,G2.PL1!$C$10:$AF$35,30,0)</f>
        <v>Công ty Cổ phần Dược phẩm Nam Hà</v>
      </c>
      <c r="W449" s="17" t="s">
        <v>221</v>
      </c>
      <c r="X449" s="20" t="s">
        <v>219</v>
      </c>
      <c r="Y449" s="17" t="s">
        <v>222</v>
      </c>
      <c r="Z449" s="44"/>
      <c r="AA449" s="21" t="e">
        <f>VLOOKUP(W449,#REF!,2,0)</f>
        <v>#REF!</v>
      </c>
      <c r="AB449" s="44"/>
    </row>
    <row r="450" spans="1:28" ht="48">
      <c r="A450" s="38">
        <v>8</v>
      </c>
      <c r="B450" s="38" t="s">
        <v>75</v>
      </c>
      <c r="C450" s="17" t="str">
        <f>VLOOKUP(B450,G2.PL1!$C$10:$D$34,2,0)</f>
        <v>Zanimex 1,5g</v>
      </c>
      <c r="D450" s="17" t="str">
        <f>VLOOKUP($B450,G2.PL1!$C$10:$E$34,3,0)</f>
        <v>Cefuroxim (dưới dạng Cefuroxim natri)</v>
      </c>
      <c r="E450" s="17" t="str">
        <f>VLOOKUP($B450,G2.PL1!$C$10:$F$34,4,0)</f>
        <v>1,5g</v>
      </c>
      <c r="F450" s="17" t="str">
        <f>VLOOKUP($B450,G2.PL1!$C$10:$AF$35,5,0)</f>
        <v>Tiêm</v>
      </c>
      <c r="G450" s="17" t="str">
        <f>VLOOKUP($B450,G2.PL1!$C$10:$AF$35,6,0)</f>
        <v>Thuốc bột pha tiêm</v>
      </c>
      <c r="H450" s="17" t="str">
        <f>VLOOKUP($B450,G2.PL1!$C$10:$AF$35,7,0)</f>
        <v>Hộp 10 lọ</v>
      </c>
      <c r="I450" s="38" t="s">
        <v>13</v>
      </c>
      <c r="J450" s="17" t="str">
        <f>VLOOKUP($B450,G2.PL1!$C$10:$AF$35,9,0)</f>
        <v>24 tháng</v>
      </c>
      <c r="K450" s="17" t="str">
        <f>VLOOKUP($B450,G2.PL1!$C$10:$AF$35,10,0)</f>
        <v>VD-34181-20</v>
      </c>
      <c r="L450" s="17" t="str">
        <f>VLOOKUP($B450,G2.PL1!$C$10:$AF$35,11,0)</f>
        <v>Chi nhánh 3 - Công ty cổ phần dược phẩm Imexpharm tại Bình Dương</v>
      </c>
      <c r="M450" s="17" t="str">
        <f>VLOOKUP($B450,G2.PL1!$C$10:$AF$35,12,0)</f>
        <v>Việt Nam</v>
      </c>
      <c r="N450" s="17" t="str">
        <f>VLOOKUP($B450,G2.PL1!$C$10:$AF$35,13,0)</f>
        <v>Lọ</v>
      </c>
      <c r="O450" s="39">
        <v>2000</v>
      </c>
      <c r="P450" s="39">
        <v>2000</v>
      </c>
      <c r="Q450" s="39">
        <v>2000</v>
      </c>
      <c r="R450" s="39">
        <v>2000</v>
      </c>
      <c r="S450" s="40">
        <v>8000</v>
      </c>
      <c r="T450" s="19">
        <f>VLOOKUP($B450,G2.PL1!$C$10:$AF$35,17,0)</f>
        <v>21000</v>
      </c>
      <c r="U450" s="18">
        <f t="shared" si="6"/>
        <v>168000000</v>
      </c>
      <c r="V450" s="19" t="str">
        <f>VLOOKUP($B450,G2.PL1!$C$10:$AF$35,30,0)</f>
        <v xml:space="preserve">Công ty CP Dược phẩm Imexpharm </v>
      </c>
      <c r="W450" s="17" t="s">
        <v>221</v>
      </c>
      <c r="X450" s="56" t="s">
        <v>219</v>
      </c>
      <c r="Y450" s="41" t="s">
        <v>222</v>
      </c>
      <c r="Z450" s="16"/>
      <c r="AA450" s="21" t="e">
        <f>VLOOKUP(W450,#REF!,2,0)</f>
        <v>#REF!</v>
      </c>
      <c r="AB450" s="16"/>
    </row>
    <row r="451" spans="1:28" ht="60">
      <c r="A451" s="38">
        <v>9</v>
      </c>
      <c r="B451" s="38" t="s">
        <v>70</v>
      </c>
      <c r="C451" s="17" t="str">
        <f>VLOOKUP(B451,G2.PL1!$C$10:$D$34,2,0)</f>
        <v xml:space="preserve">Cifga </v>
      </c>
      <c r="D451" s="17" t="str">
        <f>VLOOKUP($B451,G2.PL1!$C$10:$E$34,3,0)</f>
        <v>Ciprofloxacin (dưới dạng Ciprofloxacin hydroclorid)</v>
      </c>
      <c r="E451" s="17" t="str">
        <f>VLOOKUP($B451,G2.PL1!$C$10:$F$34,4,0)</f>
        <v>500mg</v>
      </c>
      <c r="F451" s="17" t="str">
        <f>VLOOKUP($B451,G2.PL1!$C$10:$AF$35,5,0)</f>
        <v>Uống</v>
      </c>
      <c r="G451" s="17" t="str">
        <f>VLOOKUP($B451,G2.PL1!$C$10:$AF$35,6,0)</f>
        <v>viên nén bao phim</v>
      </c>
      <c r="H451" s="17" t="str">
        <f>VLOOKUP($B451,G2.PL1!$C$10:$AF$35,7,0)</f>
        <v>hộp 2 vỉ x 10 viên</v>
      </c>
      <c r="I451" s="38" t="s">
        <v>13</v>
      </c>
      <c r="J451" s="17" t="str">
        <f>VLOOKUP($B451,G2.PL1!$C$10:$AF$35,9,0)</f>
        <v xml:space="preserve">36 tháng </v>
      </c>
      <c r="K451" s="17" t="str">
        <f>VLOOKUP($B451,G2.PL1!$C$10:$AF$35,10,0)</f>
        <v>VD-20549-14</v>
      </c>
      <c r="L451" s="17" t="str">
        <f>VLOOKUP($B451,G2.PL1!$C$10:$AF$35,11,0)</f>
        <v>Công ty Cổ phần Dược Hậu Giang - Chi nhánh nhà máy Dược phẩm DHG tại Hậu Giang</v>
      </c>
      <c r="M451" s="17" t="str">
        <f>VLOOKUP($B451,G2.PL1!$C$10:$AF$35,12,0)</f>
        <v>Việt Nam</v>
      </c>
      <c r="N451" s="17" t="str">
        <f>VLOOKUP($B451,G2.PL1!$C$10:$AF$35,13,0)</f>
        <v>Viên</v>
      </c>
      <c r="O451" s="39">
        <v>5000</v>
      </c>
      <c r="P451" s="39">
        <v>5000</v>
      </c>
      <c r="Q451" s="39">
        <v>5000</v>
      </c>
      <c r="R451" s="39">
        <v>5000</v>
      </c>
      <c r="S451" s="40">
        <v>20000</v>
      </c>
      <c r="T451" s="19">
        <f>VLOOKUP($B451,G2.PL1!$C$10:$AF$35,17,0)</f>
        <v>889</v>
      </c>
      <c r="U451" s="18">
        <f t="shared" si="6"/>
        <v>17780000</v>
      </c>
      <c r="V451" s="19" t="str">
        <f>VLOOKUP($B451,G2.PL1!$C$10:$AF$35,30,0)</f>
        <v>Công ty Cổ phần Dược Hậu Giang</v>
      </c>
      <c r="W451" s="17" t="s">
        <v>221</v>
      </c>
      <c r="X451" s="56" t="s">
        <v>219</v>
      </c>
      <c r="Y451" s="41" t="s">
        <v>222</v>
      </c>
      <c r="Z451" s="16"/>
      <c r="AA451" s="21" t="e">
        <f>VLOOKUP(W451,#REF!,2,0)</f>
        <v>#REF!</v>
      </c>
      <c r="AB451" s="16"/>
    </row>
    <row r="452" spans="1:28" s="14" customFormat="1" ht="60">
      <c r="A452" s="38">
        <v>12</v>
      </c>
      <c r="B452" s="38" t="s">
        <v>54</v>
      </c>
      <c r="C452" s="17" t="str">
        <f>VLOOKUP(B452,G2.PL1!$C$10:$D$34,2,0)</f>
        <v>Raciper 20mg</v>
      </c>
      <c r="D452" s="17" t="str">
        <f>VLOOKUP($B452,G2.PL1!$C$10:$E$34,3,0)</f>
        <v xml:space="preserve">Esomeprazole (dưới dạng Esomeprazole magnesium vô định hình) </v>
      </c>
      <c r="E452" s="17" t="str">
        <f>VLOOKUP($B452,G2.PL1!$C$10:$F$34,4,0)</f>
        <v>20mg</v>
      </c>
      <c r="F452" s="17" t="str">
        <f>VLOOKUP($B452,G2.PL1!$C$10:$AF$35,5,0)</f>
        <v>Uống</v>
      </c>
      <c r="G452" s="17" t="str">
        <f>VLOOKUP($B452,G2.PL1!$C$10:$AF$35,6,0)</f>
        <v>Viên nén bao phim kháng acid dạ dày</v>
      </c>
      <c r="H452" s="17" t="str">
        <f>VLOOKUP($B452,G2.PL1!$C$10:$AF$35,7,0)</f>
        <v>Hộp 2 vỉ x 7 viên; Hộp 4 vỉ x 7 viên</v>
      </c>
      <c r="I452" s="38" t="s">
        <v>13</v>
      </c>
      <c r="J452" s="17" t="str">
        <f>VLOOKUP($B452,G2.PL1!$C$10:$AF$35,9,0)</f>
        <v>24 tháng</v>
      </c>
      <c r="K452" s="17" t="str">
        <f>VLOOKUP($B452,G2.PL1!$C$10:$AF$35,10,0)</f>
        <v>VN-16032-12</v>
      </c>
      <c r="L452" s="17" t="str">
        <f>VLOOKUP($B452,G2.PL1!$C$10:$AF$35,11,0)</f>
        <v>Sun Pharmaceutical Industries Limited</v>
      </c>
      <c r="M452" s="17" t="str">
        <f>VLOOKUP($B452,G2.PL1!$C$10:$AF$35,12,0)</f>
        <v>Ấn Độ</v>
      </c>
      <c r="N452" s="17" t="str">
        <f>VLOOKUP($B452,G2.PL1!$C$10:$AF$35,13,0)</f>
        <v>Viên</v>
      </c>
      <c r="O452" s="39">
        <v>5000</v>
      </c>
      <c r="P452" s="39">
        <v>5000</v>
      </c>
      <c r="Q452" s="39">
        <v>5000</v>
      </c>
      <c r="R452" s="39">
        <v>5000</v>
      </c>
      <c r="S452" s="40">
        <v>20000</v>
      </c>
      <c r="T452" s="19">
        <f>VLOOKUP($B452,G2.PL1!$C$10:$AF$35,17,0)</f>
        <v>950</v>
      </c>
      <c r="U452" s="18">
        <f t="shared" si="6"/>
        <v>19000000</v>
      </c>
      <c r="V452" s="19" t="str">
        <f>VLOOKUP($B452,G2.PL1!$C$10:$AF$35,30,0)</f>
        <v>Công ty Cổ phần Dược phẩm Thiết bị Y tế Hà Nội</v>
      </c>
      <c r="W452" s="17" t="s">
        <v>221</v>
      </c>
      <c r="X452" s="56" t="s">
        <v>219</v>
      </c>
      <c r="Y452" s="41" t="s">
        <v>222</v>
      </c>
      <c r="Z452" s="43"/>
      <c r="AA452" s="21" t="e">
        <f>VLOOKUP(W452,#REF!,2,0)</f>
        <v>#REF!</v>
      </c>
      <c r="AB452" s="43"/>
    </row>
    <row r="453" spans="1:28" ht="36">
      <c r="A453" s="38">
        <v>14</v>
      </c>
      <c r="B453" s="38" t="s">
        <v>40</v>
      </c>
      <c r="C453" s="17" t="str">
        <f>VLOOKUP(B453,G2.PL1!$C$10:$D$34,2,0)</f>
        <v>OCID</v>
      </c>
      <c r="D453" s="17" t="str">
        <f>VLOOKUP($B453,G2.PL1!$C$10:$E$34,3,0)</f>
        <v>Omeprazole (dạng hạt bao tan trong ruột)</v>
      </c>
      <c r="E453" s="17" t="str">
        <f>VLOOKUP($B453,G2.PL1!$C$10:$F$34,4,0)</f>
        <v>20mg</v>
      </c>
      <c r="F453" s="17" t="str">
        <f>VLOOKUP($B453,G2.PL1!$C$10:$AF$35,5,0)</f>
        <v>Uống</v>
      </c>
      <c r="G453" s="17" t="str">
        <f>VLOOKUP($B453,G2.PL1!$C$10:$AF$35,6,0)</f>
        <v>Viên nang cứng</v>
      </c>
      <c r="H453" s="17" t="str">
        <f>VLOOKUP($B453,G2.PL1!$C$10:$AF$35,7,0)</f>
        <v>Hộp 10 vỉ x 10 viên</v>
      </c>
      <c r="I453" s="38" t="s">
        <v>13</v>
      </c>
      <c r="J453" s="17" t="str">
        <f>VLOOKUP($B453,G2.PL1!$C$10:$AF$35,9,0)</f>
        <v>36 tháng</v>
      </c>
      <c r="K453" s="17" t="str">
        <f>VLOOKUP($B453,G2.PL1!$C$10:$AF$35,10,0)</f>
        <v>VN-10166-10</v>
      </c>
      <c r="L453" s="17" t="str">
        <f>VLOOKUP($B453,G2.PL1!$C$10:$AF$35,11,0)</f>
        <v>Cadila Healthcare Ltd.</v>
      </c>
      <c r="M453" s="17" t="str">
        <f>VLOOKUP($B453,G2.PL1!$C$10:$AF$35,12,0)</f>
        <v>Ấn Độ</v>
      </c>
      <c r="N453" s="17" t="str">
        <f>VLOOKUP($B453,G2.PL1!$C$10:$AF$35,13,0)</f>
        <v>Viên</v>
      </c>
      <c r="O453" s="39">
        <v>30000</v>
      </c>
      <c r="P453" s="39">
        <v>30000</v>
      </c>
      <c r="Q453" s="39">
        <v>30000</v>
      </c>
      <c r="R453" s="39">
        <v>30000</v>
      </c>
      <c r="S453" s="40">
        <v>120000</v>
      </c>
      <c r="T453" s="19">
        <f>VLOOKUP($B453,G2.PL1!$C$10:$AF$35,17,0)</f>
        <v>215</v>
      </c>
      <c r="U453" s="18">
        <f t="shared" si="6"/>
        <v>25800000</v>
      </c>
      <c r="V453" s="19" t="str">
        <f>VLOOKUP($B453,G2.PL1!$C$10:$AF$35,30,0)</f>
        <v>Công ty Cổ phần Dược phẩm Thiết bị Y tế Hà Nội</v>
      </c>
      <c r="W453" s="17" t="s">
        <v>221</v>
      </c>
      <c r="X453" s="56" t="s">
        <v>219</v>
      </c>
      <c r="Y453" s="41" t="s">
        <v>222</v>
      </c>
      <c r="Z453" s="16"/>
      <c r="AA453" s="21" t="e">
        <f>VLOOKUP(W453,#REF!,2,0)</f>
        <v>#REF!</v>
      </c>
      <c r="AB453" s="16"/>
    </row>
    <row r="454" spans="1:28" ht="60">
      <c r="A454" s="38">
        <v>9</v>
      </c>
      <c r="B454" s="38" t="s">
        <v>70</v>
      </c>
      <c r="C454" s="17" t="str">
        <f>VLOOKUP(B454,G2.PL1!$C$10:$D$34,2,0)</f>
        <v xml:space="preserve">Cifga </v>
      </c>
      <c r="D454" s="17" t="str">
        <f>VLOOKUP($B454,G2.PL1!$C$10:$E$34,3,0)</f>
        <v>Ciprofloxacin (dưới dạng Ciprofloxacin hydroclorid)</v>
      </c>
      <c r="E454" s="17" t="str">
        <f>VLOOKUP($B454,G2.PL1!$C$10:$F$34,4,0)</f>
        <v>500mg</v>
      </c>
      <c r="F454" s="17" t="str">
        <f>VLOOKUP($B454,G2.PL1!$C$10:$AF$35,5,0)</f>
        <v>Uống</v>
      </c>
      <c r="G454" s="17" t="str">
        <f>VLOOKUP($B454,G2.PL1!$C$10:$AF$35,6,0)</f>
        <v>viên nén bao phim</v>
      </c>
      <c r="H454" s="17" t="str">
        <f>VLOOKUP($B454,G2.PL1!$C$10:$AF$35,7,0)</f>
        <v>hộp 2 vỉ x 10 viên</v>
      </c>
      <c r="I454" s="38" t="s">
        <v>13</v>
      </c>
      <c r="J454" s="17" t="str">
        <f>VLOOKUP($B454,G2.PL1!$C$10:$AF$35,9,0)</f>
        <v xml:space="preserve">36 tháng </v>
      </c>
      <c r="K454" s="17" t="str">
        <f>VLOOKUP($B454,G2.PL1!$C$10:$AF$35,10,0)</f>
        <v>VD-20549-14</v>
      </c>
      <c r="L454" s="17" t="str">
        <f>VLOOKUP($B454,G2.PL1!$C$10:$AF$35,11,0)</f>
        <v>Công ty Cổ phần Dược Hậu Giang - Chi nhánh nhà máy Dược phẩm DHG tại Hậu Giang</v>
      </c>
      <c r="M454" s="17" t="str">
        <f>VLOOKUP($B454,G2.PL1!$C$10:$AF$35,12,0)</f>
        <v>Việt Nam</v>
      </c>
      <c r="N454" s="17" t="str">
        <f>VLOOKUP($B454,G2.PL1!$C$10:$AF$35,13,0)</f>
        <v>Viên</v>
      </c>
      <c r="O454" s="39">
        <v>20000</v>
      </c>
      <c r="P454" s="39">
        <v>30000</v>
      </c>
      <c r="Q454" s="39">
        <v>30000</v>
      </c>
      <c r="R454" s="39">
        <v>20000</v>
      </c>
      <c r="S454" s="40">
        <v>100000</v>
      </c>
      <c r="T454" s="19">
        <f>VLOOKUP($B454,G2.PL1!$C$10:$AF$35,17,0)</f>
        <v>889</v>
      </c>
      <c r="U454" s="18">
        <f t="shared" si="6"/>
        <v>88900000</v>
      </c>
      <c r="V454" s="19" t="str">
        <f>VLOOKUP($B454,G2.PL1!$C$10:$AF$35,30,0)</f>
        <v>Công ty Cổ phần Dược Hậu Giang</v>
      </c>
      <c r="W454" s="17" t="s">
        <v>498</v>
      </c>
      <c r="X454" s="56" t="s">
        <v>219</v>
      </c>
      <c r="Y454" s="41" t="s">
        <v>499</v>
      </c>
      <c r="Z454" s="16"/>
      <c r="AA454" s="21" t="e">
        <f>VLOOKUP(W454,#REF!,2,0)</f>
        <v>#REF!</v>
      </c>
      <c r="AB454" s="16"/>
    </row>
    <row r="455" spans="1:28" ht="36">
      <c r="A455" s="38">
        <v>14</v>
      </c>
      <c r="B455" s="38" t="s">
        <v>40</v>
      </c>
      <c r="C455" s="17" t="str">
        <f>VLOOKUP(B455,G2.PL1!$C$10:$D$34,2,0)</f>
        <v>OCID</v>
      </c>
      <c r="D455" s="17" t="str">
        <f>VLOOKUP($B455,G2.PL1!$C$10:$E$34,3,0)</f>
        <v>Omeprazole (dạng hạt bao tan trong ruột)</v>
      </c>
      <c r="E455" s="17" t="str">
        <f>VLOOKUP($B455,G2.PL1!$C$10:$F$34,4,0)</f>
        <v>20mg</v>
      </c>
      <c r="F455" s="17" t="str">
        <f>VLOOKUP($B455,G2.PL1!$C$10:$AF$35,5,0)</f>
        <v>Uống</v>
      </c>
      <c r="G455" s="17" t="str">
        <f>VLOOKUP($B455,G2.PL1!$C$10:$AF$35,6,0)</f>
        <v>Viên nang cứng</v>
      </c>
      <c r="H455" s="17" t="str">
        <f>VLOOKUP($B455,G2.PL1!$C$10:$AF$35,7,0)</f>
        <v>Hộp 10 vỉ x 10 viên</v>
      </c>
      <c r="I455" s="38" t="s">
        <v>13</v>
      </c>
      <c r="J455" s="17" t="str">
        <f>VLOOKUP($B455,G2.PL1!$C$10:$AF$35,9,0)</f>
        <v>36 tháng</v>
      </c>
      <c r="K455" s="17" t="str">
        <f>VLOOKUP($B455,G2.PL1!$C$10:$AF$35,10,0)</f>
        <v>VN-10166-10</v>
      </c>
      <c r="L455" s="17" t="str">
        <f>VLOOKUP($B455,G2.PL1!$C$10:$AF$35,11,0)</f>
        <v>Cadila Healthcare Ltd.</v>
      </c>
      <c r="M455" s="17" t="str">
        <f>VLOOKUP($B455,G2.PL1!$C$10:$AF$35,12,0)</f>
        <v>Ấn Độ</v>
      </c>
      <c r="N455" s="17" t="str">
        <f>VLOOKUP($B455,G2.PL1!$C$10:$AF$35,13,0)</f>
        <v>Viên</v>
      </c>
      <c r="O455" s="39">
        <v>60000</v>
      </c>
      <c r="P455" s="39">
        <v>70000</v>
      </c>
      <c r="Q455" s="39">
        <v>70000</v>
      </c>
      <c r="R455" s="39">
        <v>60000</v>
      </c>
      <c r="S455" s="40">
        <v>260000</v>
      </c>
      <c r="T455" s="19">
        <f>VLOOKUP($B455,G2.PL1!$C$10:$AF$35,17,0)</f>
        <v>215</v>
      </c>
      <c r="U455" s="18">
        <f t="shared" si="6"/>
        <v>55900000</v>
      </c>
      <c r="V455" s="19" t="str">
        <f>VLOOKUP($B455,G2.PL1!$C$10:$AF$35,30,0)</f>
        <v>Công ty Cổ phần Dược phẩm Thiết bị Y tế Hà Nội</v>
      </c>
      <c r="W455" s="17" t="s">
        <v>498</v>
      </c>
      <c r="X455" s="56" t="s">
        <v>219</v>
      </c>
      <c r="Y455" s="41" t="s">
        <v>499</v>
      </c>
      <c r="Z455" s="16"/>
      <c r="AA455" s="21" t="e">
        <f>VLOOKUP(W455,#REF!,2,0)</f>
        <v>#REF!</v>
      </c>
      <c r="AB455" s="16"/>
    </row>
    <row r="456" spans="1:28" ht="36">
      <c r="A456" s="38">
        <v>15</v>
      </c>
      <c r="B456" s="38" t="s">
        <v>39</v>
      </c>
      <c r="C456" s="17" t="str">
        <f>VLOOKUP(B456,G2.PL1!$C$10:$D$34,2,0)</f>
        <v>OCID</v>
      </c>
      <c r="D456" s="17" t="str">
        <f>VLOOKUP($B456,G2.PL1!$C$10:$E$34,3,0)</f>
        <v>Omeprazole (dạng hạt bao tan trong ruột)</v>
      </c>
      <c r="E456" s="17" t="str">
        <f>VLOOKUP($B456,G2.PL1!$C$10:$F$34,4,0)</f>
        <v>20mg</v>
      </c>
      <c r="F456" s="17" t="str">
        <f>VLOOKUP($B456,G2.PL1!$C$10:$AF$35,5,0)</f>
        <v>Uống</v>
      </c>
      <c r="G456" s="17" t="str">
        <f>VLOOKUP($B456,G2.PL1!$C$10:$AF$35,6,0)</f>
        <v>Viên nang cứng</v>
      </c>
      <c r="H456" s="17" t="str">
        <f>VLOOKUP($B456,G2.PL1!$C$10:$AF$35,7,0)</f>
        <v>Hộp 10 vỉ x 10 viên</v>
      </c>
      <c r="I456" s="38" t="s">
        <v>13</v>
      </c>
      <c r="J456" s="17" t="str">
        <f>VLOOKUP($B456,G2.PL1!$C$10:$AF$35,9,0)</f>
        <v>36 tháng</v>
      </c>
      <c r="K456" s="17" t="str">
        <f>VLOOKUP($B456,G2.PL1!$C$10:$AF$35,10,0)</f>
        <v>VN-10166-10</v>
      </c>
      <c r="L456" s="17" t="str">
        <f>VLOOKUP($B456,G2.PL1!$C$10:$AF$35,11,0)</f>
        <v>Cadila Healthcare Ltd.</v>
      </c>
      <c r="M456" s="17" t="str">
        <f>VLOOKUP($B456,G2.PL1!$C$10:$AF$35,12,0)</f>
        <v>Ấn Độ</v>
      </c>
      <c r="N456" s="17" t="str">
        <f>VLOOKUP($B456,G2.PL1!$C$10:$AF$35,13,0)</f>
        <v>Viên</v>
      </c>
      <c r="O456" s="39">
        <v>60000</v>
      </c>
      <c r="P456" s="39">
        <v>70000</v>
      </c>
      <c r="Q456" s="39">
        <v>70000</v>
      </c>
      <c r="R456" s="39">
        <v>60000</v>
      </c>
      <c r="S456" s="40">
        <v>260000</v>
      </c>
      <c r="T456" s="19">
        <f>VLOOKUP($B456,G2.PL1!$C$10:$AF$35,17,0)</f>
        <v>215</v>
      </c>
      <c r="U456" s="18">
        <f t="shared" si="6"/>
        <v>55900000</v>
      </c>
      <c r="V456" s="19" t="str">
        <f>VLOOKUP($B456,G2.PL1!$C$10:$AF$35,30,0)</f>
        <v>Công ty Cổ phần Dược phẩm Thiết bị Y tế Hà Nội</v>
      </c>
      <c r="W456" s="17" t="s">
        <v>498</v>
      </c>
      <c r="X456" s="56" t="s">
        <v>219</v>
      </c>
      <c r="Y456" s="41" t="s">
        <v>499</v>
      </c>
      <c r="Z456" s="16"/>
      <c r="AA456" s="21" t="e">
        <f>VLOOKUP(W456,#REF!,2,0)</f>
        <v>#REF!</v>
      </c>
      <c r="AB456" s="16"/>
    </row>
    <row r="457" spans="1:28" ht="36">
      <c r="A457" s="17">
        <v>1</v>
      </c>
      <c r="B457" s="17" t="s">
        <v>6</v>
      </c>
      <c r="C457" s="17" t="str">
        <f>VLOOKUP(B457,G2.PL1!$C$10:$D$34,2,0)</f>
        <v>Cefoxitine Gerda 1G</v>
      </c>
      <c r="D457" s="17" t="str">
        <f>VLOOKUP($B457,G2.PL1!$C$10:$E$34,3,0)</f>
        <v>Cefoxitin  (dưới dạng Cefoxitin natri)</v>
      </c>
      <c r="E457" s="17" t="str">
        <f>VLOOKUP($B457,G2.PL1!$C$10:$F$34,4,0)</f>
        <v>1g</v>
      </c>
      <c r="F457" s="17" t="str">
        <f>VLOOKUP($B457,G2.PL1!$C$10:$AF$35,5,0)</f>
        <v>Tiêm</v>
      </c>
      <c r="G457" s="17" t="str">
        <f>VLOOKUP($B457,G2.PL1!$C$10:$AF$35,6,0)</f>
        <v>Bột pha dung dịch tiêm</v>
      </c>
      <c r="H457" s="17" t="str">
        <f>VLOOKUP($B457,G2.PL1!$C$10:$AF$35,7,0)</f>
        <v>Hộp 10 lọ</v>
      </c>
      <c r="I457" s="17" t="s">
        <v>3</v>
      </c>
      <c r="J457" s="17" t="str">
        <f>VLOOKUP($B457,G2.PL1!$C$10:$AF$35,9,0)</f>
        <v>24 tháng</v>
      </c>
      <c r="K457" s="17" t="str">
        <f>VLOOKUP($B457,G2.PL1!$C$10:$AF$35,10,0)</f>
        <v>VN-20445-17</v>
      </c>
      <c r="L457" s="17" t="str">
        <f>VLOOKUP($B457,G2.PL1!$C$10:$AF$35,11,0)</f>
        <v>LDP Laboratorios
 Torlan SA</v>
      </c>
      <c r="M457" s="17" t="str">
        <f>VLOOKUP($B457,G2.PL1!$C$10:$AF$35,12,0)</f>
        <v>Tây Ban Nha</v>
      </c>
      <c r="N457" s="17" t="str">
        <f>VLOOKUP($B457,G2.PL1!$C$10:$AF$35,13,0)</f>
        <v>Lọ</v>
      </c>
      <c r="O457" s="18">
        <v>600</v>
      </c>
      <c r="P457" s="18">
        <v>600</v>
      </c>
      <c r="Q457" s="18">
        <v>600</v>
      </c>
      <c r="R457" s="18">
        <v>600</v>
      </c>
      <c r="S457" s="18">
        <v>2400</v>
      </c>
      <c r="T457" s="19">
        <f>VLOOKUP($B457,G2.PL1!$C$10:$AF$35,17,0)</f>
        <v>123000</v>
      </c>
      <c r="U457" s="18">
        <f t="shared" si="6"/>
        <v>295200000</v>
      </c>
      <c r="V457" s="19" t="str">
        <f>VLOOKUP($B457,G2.PL1!$C$10:$AF$35,30,0)</f>
        <v>Công ty Trách nhiệm hữu hạn Dược Phẩm Tự Đức</v>
      </c>
      <c r="W457" s="17" t="s">
        <v>218</v>
      </c>
      <c r="X457" s="20" t="s">
        <v>219</v>
      </c>
      <c r="Y457" s="17" t="s">
        <v>220</v>
      </c>
      <c r="Z457" s="16"/>
      <c r="AA457" s="21" t="e">
        <f>VLOOKUP(W457,#REF!,2,0)</f>
        <v>#REF!</v>
      </c>
      <c r="AB457" s="16"/>
    </row>
    <row r="458" spans="1:28" ht="48">
      <c r="A458" s="17">
        <v>2</v>
      </c>
      <c r="B458" s="17" t="s">
        <v>86</v>
      </c>
      <c r="C458" s="17" t="str">
        <f>VLOOKUP(B458,G2.PL1!$C$10:$D$34,2,0)</f>
        <v>Cefoxitin 1g</v>
      </c>
      <c r="D458" s="17" t="str">
        <f>VLOOKUP($B458,G2.PL1!$C$10:$E$34,3,0)</f>
        <v xml:space="preserve">Cefoxitin (dưới dạng Cefoxitin natri) </v>
      </c>
      <c r="E458" s="17" t="str">
        <f>VLOOKUP($B458,G2.PL1!$C$10:$F$34,4,0)</f>
        <v>1g</v>
      </c>
      <c r="F458" s="17" t="str">
        <f>VLOOKUP($B458,G2.PL1!$C$10:$AF$35,5,0)</f>
        <v>Tiêm</v>
      </c>
      <c r="G458" s="17" t="str">
        <f>VLOOKUP($B458,G2.PL1!$C$10:$AF$35,6,0)</f>
        <v>Thuốc bột pha tiêm</v>
      </c>
      <c r="H458" s="17" t="str">
        <f>VLOOKUP($B458,G2.PL1!$C$10:$AF$35,7,0)</f>
        <v>Hộp 10 lọ</v>
      </c>
      <c r="I458" s="17" t="s">
        <v>13</v>
      </c>
      <c r="J458" s="17" t="str">
        <f>VLOOKUP($B458,G2.PL1!$C$10:$AF$35,9,0)</f>
        <v>24 tháng</v>
      </c>
      <c r="K458" s="17" t="str">
        <f>VLOOKUP($B458,G2.PL1!$C$10:$AF$35,10,0)</f>
        <v>VD-26841-17</v>
      </c>
      <c r="L458" s="17" t="str">
        <f>VLOOKUP($B458,G2.PL1!$C$10:$AF$35,11,0)</f>
        <v>Chi nhánh 3- Công ty cổ phần dược phẩm Imexpharm tại Bình Dương</v>
      </c>
      <c r="M458" s="17" t="str">
        <f>VLOOKUP($B458,G2.PL1!$C$10:$AF$35,12,0)</f>
        <v>Việt Nam</v>
      </c>
      <c r="N458" s="17" t="str">
        <f>VLOOKUP($B458,G2.PL1!$C$10:$AF$35,13,0)</f>
        <v>Lọ</v>
      </c>
      <c r="O458" s="18">
        <v>600</v>
      </c>
      <c r="P458" s="18">
        <v>600</v>
      </c>
      <c r="Q458" s="18">
        <v>600</v>
      </c>
      <c r="R458" s="18">
        <v>600</v>
      </c>
      <c r="S458" s="18">
        <v>2400</v>
      </c>
      <c r="T458" s="19">
        <f>VLOOKUP($B458,G2.PL1!$C$10:$AF$35,17,0)</f>
        <v>54900</v>
      </c>
      <c r="U458" s="18">
        <f t="shared" ref="U458:U521" si="7">S458*T458</f>
        <v>131760000</v>
      </c>
      <c r="V458" s="19" t="str">
        <f>VLOOKUP($B458,G2.PL1!$C$10:$AF$35,30,0)</f>
        <v>Công ty Cổ phần Dược phẩm Nam Hà</v>
      </c>
      <c r="W458" s="17" t="s">
        <v>218</v>
      </c>
      <c r="X458" s="20" t="s">
        <v>219</v>
      </c>
      <c r="Y458" s="17" t="s">
        <v>220</v>
      </c>
      <c r="Z458" s="16"/>
      <c r="AA458" s="21" t="e">
        <f>VLOOKUP(W458,#REF!,2,0)</f>
        <v>#REF!</v>
      </c>
      <c r="AB458" s="16"/>
    </row>
    <row r="459" spans="1:28" ht="48">
      <c r="A459" s="38">
        <v>8</v>
      </c>
      <c r="B459" s="38" t="s">
        <v>75</v>
      </c>
      <c r="C459" s="17" t="str">
        <f>VLOOKUP(B459,G2.PL1!$C$10:$D$34,2,0)</f>
        <v>Zanimex 1,5g</v>
      </c>
      <c r="D459" s="17" t="str">
        <f>VLOOKUP($B459,G2.PL1!$C$10:$E$34,3,0)</f>
        <v>Cefuroxim (dưới dạng Cefuroxim natri)</v>
      </c>
      <c r="E459" s="17" t="str">
        <f>VLOOKUP($B459,G2.PL1!$C$10:$F$34,4,0)</f>
        <v>1,5g</v>
      </c>
      <c r="F459" s="17" t="str">
        <f>VLOOKUP($B459,G2.PL1!$C$10:$AF$35,5,0)</f>
        <v>Tiêm</v>
      </c>
      <c r="G459" s="17" t="str">
        <f>VLOOKUP($B459,G2.PL1!$C$10:$AF$35,6,0)</f>
        <v>Thuốc bột pha tiêm</v>
      </c>
      <c r="H459" s="17" t="str">
        <f>VLOOKUP($B459,G2.PL1!$C$10:$AF$35,7,0)</f>
        <v>Hộp 10 lọ</v>
      </c>
      <c r="I459" s="38" t="s">
        <v>13</v>
      </c>
      <c r="J459" s="17" t="str">
        <f>VLOOKUP($B459,G2.PL1!$C$10:$AF$35,9,0)</f>
        <v>24 tháng</v>
      </c>
      <c r="K459" s="17" t="str">
        <f>VLOOKUP($B459,G2.PL1!$C$10:$AF$35,10,0)</f>
        <v>VD-34181-20</v>
      </c>
      <c r="L459" s="17" t="str">
        <f>VLOOKUP($B459,G2.PL1!$C$10:$AF$35,11,0)</f>
        <v>Chi nhánh 3 - Công ty cổ phần dược phẩm Imexpharm tại Bình Dương</v>
      </c>
      <c r="M459" s="17" t="str">
        <f>VLOOKUP($B459,G2.PL1!$C$10:$AF$35,12,0)</f>
        <v>Việt Nam</v>
      </c>
      <c r="N459" s="17" t="str">
        <f>VLOOKUP($B459,G2.PL1!$C$10:$AF$35,13,0)</f>
        <v>Lọ</v>
      </c>
      <c r="O459" s="39">
        <v>1300</v>
      </c>
      <c r="P459" s="39">
        <v>1300</v>
      </c>
      <c r="Q459" s="39">
        <v>1300</v>
      </c>
      <c r="R459" s="39">
        <v>1300</v>
      </c>
      <c r="S459" s="40">
        <v>5200</v>
      </c>
      <c r="T459" s="19">
        <f>VLOOKUP($B459,G2.PL1!$C$10:$AF$35,17,0)</f>
        <v>21000</v>
      </c>
      <c r="U459" s="18">
        <f t="shared" si="7"/>
        <v>109200000</v>
      </c>
      <c r="V459" s="19" t="str">
        <f>VLOOKUP($B459,G2.PL1!$C$10:$AF$35,30,0)</f>
        <v xml:space="preserve">Công ty CP Dược phẩm Imexpharm </v>
      </c>
      <c r="W459" s="17" t="s">
        <v>218</v>
      </c>
      <c r="X459" s="56" t="s">
        <v>219</v>
      </c>
      <c r="Y459" s="41" t="s">
        <v>220</v>
      </c>
      <c r="Z459" s="16"/>
      <c r="AA459" s="21" t="e">
        <f>VLOOKUP(W459,#REF!,2,0)</f>
        <v>#REF!</v>
      </c>
      <c r="AB459" s="16"/>
    </row>
    <row r="460" spans="1:28" ht="60">
      <c r="A460" s="38">
        <v>12</v>
      </c>
      <c r="B460" s="38" t="s">
        <v>54</v>
      </c>
      <c r="C460" s="17" t="str">
        <f>VLOOKUP(B460,G2.PL1!$C$10:$D$34,2,0)</f>
        <v>Raciper 20mg</v>
      </c>
      <c r="D460" s="17" t="str">
        <f>VLOOKUP($B460,G2.PL1!$C$10:$E$34,3,0)</f>
        <v xml:space="preserve">Esomeprazole (dưới dạng Esomeprazole magnesium vô định hình) </v>
      </c>
      <c r="E460" s="17" t="str">
        <f>VLOOKUP($B460,G2.PL1!$C$10:$F$34,4,0)</f>
        <v>20mg</v>
      </c>
      <c r="F460" s="17" t="str">
        <f>VLOOKUP($B460,G2.PL1!$C$10:$AF$35,5,0)</f>
        <v>Uống</v>
      </c>
      <c r="G460" s="17" t="str">
        <f>VLOOKUP($B460,G2.PL1!$C$10:$AF$35,6,0)</f>
        <v>Viên nén bao phim kháng acid dạ dày</v>
      </c>
      <c r="H460" s="17" t="str">
        <f>VLOOKUP($B460,G2.PL1!$C$10:$AF$35,7,0)</f>
        <v>Hộp 2 vỉ x 7 viên; Hộp 4 vỉ x 7 viên</v>
      </c>
      <c r="I460" s="38" t="s">
        <v>13</v>
      </c>
      <c r="J460" s="17" t="str">
        <f>VLOOKUP($B460,G2.PL1!$C$10:$AF$35,9,0)</f>
        <v>24 tháng</v>
      </c>
      <c r="K460" s="17" t="str">
        <f>VLOOKUP($B460,G2.PL1!$C$10:$AF$35,10,0)</f>
        <v>VN-16032-12</v>
      </c>
      <c r="L460" s="17" t="str">
        <f>VLOOKUP($B460,G2.PL1!$C$10:$AF$35,11,0)</f>
        <v>Sun Pharmaceutical Industries Limited</v>
      </c>
      <c r="M460" s="17" t="str">
        <f>VLOOKUP($B460,G2.PL1!$C$10:$AF$35,12,0)</f>
        <v>Ấn Độ</v>
      </c>
      <c r="N460" s="17" t="str">
        <f>VLOOKUP($B460,G2.PL1!$C$10:$AF$35,13,0)</f>
        <v>Viên</v>
      </c>
      <c r="O460" s="39">
        <v>5000</v>
      </c>
      <c r="P460" s="39">
        <v>5000</v>
      </c>
      <c r="Q460" s="39">
        <v>5000</v>
      </c>
      <c r="R460" s="39">
        <v>5000</v>
      </c>
      <c r="S460" s="40">
        <v>20000</v>
      </c>
      <c r="T460" s="19">
        <f>VLOOKUP($B460,G2.PL1!$C$10:$AF$35,17,0)</f>
        <v>950</v>
      </c>
      <c r="U460" s="18">
        <f t="shared" si="7"/>
        <v>19000000</v>
      </c>
      <c r="V460" s="19" t="str">
        <f>VLOOKUP($B460,G2.PL1!$C$10:$AF$35,30,0)</f>
        <v>Công ty Cổ phần Dược phẩm Thiết bị Y tế Hà Nội</v>
      </c>
      <c r="W460" s="17" t="s">
        <v>218</v>
      </c>
      <c r="X460" s="56" t="s">
        <v>219</v>
      </c>
      <c r="Y460" s="41" t="s">
        <v>220</v>
      </c>
      <c r="Z460" s="16"/>
      <c r="AA460" s="21" t="e">
        <f>VLOOKUP(W460,#REF!,2,0)</f>
        <v>#REF!</v>
      </c>
      <c r="AB460" s="16"/>
    </row>
    <row r="461" spans="1:28" ht="48">
      <c r="A461" s="17">
        <v>2</v>
      </c>
      <c r="B461" s="17" t="s">
        <v>86</v>
      </c>
      <c r="C461" s="17" t="str">
        <f>VLOOKUP(B461,G2.PL1!$C$10:$D$34,2,0)</f>
        <v>Cefoxitin 1g</v>
      </c>
      <c r="D461" s="17" t="str">
        <f>VLOOKUP($B461,G2.PL1!$C$10:$E$34,3,0)</f>
        <v xml:space="preserve">Cefoxitin (dưới dạng Cefoxitin natri) </v>
      </c>
      <c r="E461" s="17" t="str">
        <f>VLOOKUP($B461,G2.PL1!$C$10:$F$34,4,0)</f>
        <v>1g</v>
      </c>
      <c r="F461" s="17" t="str">
        <f>VLOOKUP($B461,G2.PL1!$C$10:$AF$35,5,0)</f>
        <v>Tiêm</v>
      </c>
      <c r="G461" s="17" t="str">
        <f>VLOOKUP($B461,G2.PL1!$C$10:$AF$35,6,0)</f>
        <v>Thuốc bột pha tiêm</v>
      </c>
      <c r="H461" s="17" t="str">
        <f>VLOOKUP($B461,G2.PL1!$C$10:$AF$35,7,0)</f>
        <v>Hộp 10 lọ</v>
      </c>
      <c r="I461" s="17" t="s">
        <v>13</v>
      </c>
      <c r="J461" s="17" t="str">
        <f>VLOOKUP($B461,G2.PL1!$C$10:$AF$35,9,0)</f>
        <v>24 tháng</v>
      </c>
      <c r="K461" s="17" t="str">
        <f>VLOOKUP($B461,G2.PL1!$C$10:$AF$35,10,0)</f>
        <v>VD-26841-17</v>
      </c>
      <c r="L461" s="17" t="str">
        <f>VLOOKUP($B461,G2.PL1!$C$10:$AF$35,11,0)</f>
        <v>Chi nhánh 3- Công ty cổ phần dược phẩm Imexpharm tại Bình Dương</v>
      </c>
      <c r="M461" s="17" t="str">
        <f>VLOOKUP($B461,G2.PL1!$C$10:$AF$35,12,0)</f>
        <v>Việt Nam</v>
      </c>
      <c r="N461" s="17" t="str">
        <f>VLOOKUP($B461,G2.PL1!$C$10:$AF$35,13,0)</f>
        <v>Lọ</v>
      </c>
      <c r="O461" s="18">
        <v>800</v>
      </c>
      <c r="P461" s="18">
        <v>800</v>
      </c>
      <c r="Q461" s="18">
        <v>800</v>
      </c>
      <c r="R461" s="18">
        <v>800</v>
      </c>
      <c r="S461" s="18">
        <v>3200</v>
      </c>
      <c r="T461" s="19">
        <f>VLOOKUP($B461,G2.PL1!$C$10:$AF$35,17,0)</f>
        <v>54900</v>
      </c>
      <c r="U461" s="18">
        <f t="shared" si="7"/>
        <v>175680000</v>
      </c>
      <c r="V461" s="19" t="str">
        <f>VLOOKUP($B461,G2.PL1!$C$10:$AF$35,30,0)</f>
        <v>Công ty Cổ phần Dược phẩm Nam Hà</v>
      </c>
      <c r="W461" s="17" t="s">
        <v>347</v>
      </c>
      <c r="X461" s="20" t="s">
        <v>219</v>
      </c>
      <c r="Y461" s="17" t="s">
        <v>348</v>
      </c>
      <c r="Z461" s="16"/>
      <c r="AA461" s="21" t="e">
        <f>VLOOKUP(W461,#REF!,2,0)</f>
        <v>#REF!</v>
      </c>
      <c r="AB461" s="16"/>
    </row>
    <row r="462" spans="1:28" ht="60">
      <c r="A462" s="38">
        <v>9</v>
      </c>
      <c r="B462" s="38" t="s">
        <v>70</v>
      </c>
      <c r="C462" s="17" t="str">
        <f>VLOOKUP(B462,G2.PL1!$C$10:$D$34,2,0)</f>
        <v xml:space="preserve">Cifga </v>
      </c>
      <c r="D462" s="17" t="str">
        <f>VLOOKUP($B462,G2.PL1!$C$10:$E$34,3,0)</f>
        <v>Ciprofloxacin (dưới dạng Ciprofloxacin hydroclorid)</v>
      </c>
      <c r="E462" s="17" t="str">
        <f>VLOOKUP($B462,G2.PL1!$C$10:$F$34,4,0)</f>
        <v>500mg</v>
      </c>
      <c r="F462" s="17" t="str">
        <f>VLOOKUP($B462,G2.PL1!$C$10:$AF$35,5,0)</f>
        <v>Uống</v>
      </c>
      <c r="G462" s="17" t="str">
        <f>VLOOKUP($B462,G2.PL1!$C$10:$AF$35,6,0)</f>
        <v>viên nén bao phim</v>
      </c>
      <c r="H462" s="17" t="str">
        <f>VLOOKUP($B462,G2.PL1!$C$10:$AF$35,7,0)</f>
        <v>hộp 2 vỉ x 10 viên</v>
      </c>
      <c r="I462" s="38" t="s">
        <v>13</v>
      </c>
      <c r="J462" s="17" t="str">
        <f>VLOOKUP($B462,G2.PL1!$C$10:$AF$35,9,0)</f>
        <v xml:space="preserve">36 tháng </v>
      </c>
      <c r="K462" s="17" t="str">
        <f>VLOOKUP($B462,G2.PL1!$C$10:$AF$35,10,0)</f>
        <v>VD-20549-14</v>
      </c>
      <c r="L462" s="17" t="str">
        <f>VLOOKUP($B462,G2.PL1!$C$10:$AF$35,11,0)</f>
        <v>Công ty Cổ phần Dược Hậu Giang - Chi nhánh nhà máy Dược phẩm DHG tại Hậu Giang</v>
      </c>
      <c r="M462" s="17" t="str">
        <f>VLOOKUP($B462,G2.PL1!$C$10:$AF$35,12,0)</f>
        <v>Việt Nam</v>
      </c>
      <c r="N462" s="17" t="str">
        <f>VLOOKUP($B462,G2.PL1!$C$10:$AF$35,13,0)</f>
        <v>Viên</v>
      </c>
      <c r="O462" s="39">
        <v>15000</v>
      </c>
      <c r="P462" s="39">
        <v>15000</v>
      </c>
      <c r="Q462" s="39">
        <v>15000</v>
      </c>
      <c r="R462" s="39">
        <v>15000</v>
      </c>
      <c r="S462" s="40">
        <v>60000</v>
      </c>
      <c r="T462" s="19">
        <f>VLOOKUP($B462,G2.PL1!$C$10:$AF$35,17,0)</f>
        <v>889</v>
      </c>
      <c r="U462" s="18">
        <f t="shared" si="7"/>
        <v>53340000</v>
      </c>
      <c r="V462" s="19" t="str">
        <f>VLOOKUP($B462,G2.PL1!$C$10:$AF$35,30,0)</f>
        <v>Công ty Cổ phần Dược Hậu Giang</v>
      </c>
      <c r="W462" s="17" t="s">
        <v>347</v>
      </c>
      <c r="X462" s="56" t="s">
        <v>219</v>
      </c>
      <c r="Y462" s="41" t="s">
        <v>348</v>
      </c>
      <c r="Z462" s="16"/>
      <c r="AA462" s="21" t="e">
        <f>VLOOKUP(W462,#REF!,2,0)</f>
        <v>#REF!</v>
      </c>
      <c r="AB462" s="16"/>
    </row>
    <row r="463" spans="1:28" ht="60">
      <c r="A463" s="38">
        <v>9</v>
      </c>
      <c r="B463" s="38" t="s">
        <v>70</v>
      </c>
      <c r="C463" s="17" t="str">
        <f>VLOOKUP(B463,G2.PL1!$C$10:$D$34,2,0)</f>
        <v xml:space="preserve">Cifga </v>
      </c>
      <c r="D463" s="17" t="str">
        <f>VLOOKUP($B463,G2.PL1!$C$10:$E$34,3,0)</f>
        <v>Ciprofloxacin (dưới dạng Ciprofloxacin hydroclorid)</v>
      </c>
      <c r="E463" s="17" t="str">
        <f>VLOOKUP($B463,G2.PL1!$C$10:$F$34,4,0)</f>
        <v>500mg</v>
      </c>
      <c r="F463" s="17" t="str">
        <f>VLOOKUP($B463,G2.PL1!$C$10:$AF$35,5,0)</f>
        <v>Uống</v>
      </c>
      <c r="G463" s="17" t="str">
        <f>VLOOKUP($B463,G2.PL1!$C$10:$AF$35,6,0)</f>
        <v>viên nén bao phim</v>
      </c>
      <c r="H463" s="17" t="str">
        <f>VLOOKUP($B463,G2.PL1!$C$10:$AF$35,7,0)</f>
        <v>hộp 2 vỉ x 10 viên</v>
      </c>
      <c r="I463" s="38" t="s">
        <v>13</v>
      </c>
      <c r="J463" s="17" t="str">
        <f>VLOOKUP($B463,G2.PL1!$C$10:$AF$35,9,0)</f>
        <v xml:space="preserve">36 tháng </v>
      </c>
      <c r="K463" s="17" t="str">
        <f>VLOOKUP($B463,G2.PL1!$C$10:$AF$35,10,0)</f>
        <v>VD-20549-14</v>
      </c>
      <c r="L463" s="17" t="str">
        <f>VLOOKUP($B463,G2.PL1!$C$10:$AF$35,11,0)</f>
        <v>Công ty Cổ phần Dược Hậu Giang - Chi nhánh nhà máy Dược phẩm DHG tại Hậu Giang</v>
      </c>
      <c r="M463" s="17" t="str">
        <f>VLOOKUP($B463,G2.PL1!$C$10:$AF$35,12,0)</f>
        <v>Việt Nam</v>
      </c>
      <c r="N463" s="17" t="str">
        <f>VLOOKUP($B463,G2.PL1!$C$10:$AF$35,13,0)</f>
        <v>Viên</v>
      </c>
      <c r="O463" s="39">
        <v>6000</v>
      </c>
      <c r="P463" s="39">
        <v>6000</v>
      </c>
      <c r="Q463" s="39">
        <v>6000</v>
      </c>
      <c r="R463" s="39">
        <v>6000</v>
      </c>
      <c r="S463" s="40">
        <v>24000</v>
      </c>
      <c r="T463" s="19">
        <f>VLOOKUP($B463,G2.PL1!$C$10:$AF$35,17,0)</f>
        <v>889</v>
      </c>
      <c r="U463" s="18">
        <f t="shared" si="7"/>
        <v>21336000</v>
      </c>
      <c r="V463" s="19" t="str">
        <f>VLOOKUP($B463,G2.PL1!$C$10:$AF$35,30,0)</f>
        <v>Công ty Cổ phần Dược Hậu Giang</v>
      </c>
      <c r="W463" s="17" t="s">
        <v>496</v>
      </c>
      <c r="X463" s="56" t="s">
        <v>219</v>
      </c>
      <c r="Y463" s="41" t="s">
        <v>497</v>
      </c>
      <c r="Z463" s="16"/>
      <c r="AA463" s="21" t="e">
        <f>VLOOKUP(W463,#REF!,2,0)</f>
        <v>#REF!</v>
      </c>
      <c r="AB463" s="16"/>
    </row>
    <row r="464" spans="1:28" ht="36">
      <c r="A464" s="38">
        <v>14</v>
      </c>
      <c r="B464" s="38" t="s">
        <v>40</v>
      </c>
      <c r="C464" s="17" t="str">
        <f>VLOOKUP(B464,G2.PL1!$C$10:$D$34,2,0)</f>
        <v>OCID</v>
      </c>
      <c r="D464" s="17" t="str">
        <f>VLOOKUP($B464,G2.PL1!$C$10:$E$34,3,0)</f>
        <v>Omeprazole (dạng hạt bao tan trong ruột)</v>
      </c>
      <c r="E464" s="17" t="str">
        <f>VLOOKUP($B464,G2.PL1!$C$10:$F$34,4,0)</f>
        <v>20mg</v>
      </c>
      <c r="F464" s="17" t="str">
        <f>VLOOKUP($B464,G2.PL1!$C$10:$AF$35,5,0)</f>
        <v>Uống</v>
      </c>
      <c r="G464" s="17" t="str">
        <f>VLOOKUP($B464,G2.PL1!$C$10:$AF$35,6,0)</f>
        <v>Viên nang cứng</v>
      </c>
      <c r="H464" s="17" t="str">
        <f>VLOOKUP($B464,G2.PL1!$C$10:$AF$35,7,0)</f>
        <v>Hộp 10 vỉ x 10 viên</v>
      </c>
      <c r="I464" s="38" t="s">
        <v>13</v>
      </c>
      <c r="J464" s="17" t="str">
        <f>VLOOKUP($B464,G2.PL1!$C$10:$AF$35,9,0)</f>
        <v>36 tháng</v>
      </c>
      <c r="K464" s="17" t="str">
        <f>VLOOKUP($B464,G2.PL1!$C$10:$AF$35,10,0)</f>
        <v>VN-10166-10</v>
      </c>
      <c r="L464" s="17" t="str">
        <f>VLOOKUP($B464,G2.PL1!$C$10:$AF$35,11,0)</f>
        <v>Cadila Healthcare Ltd.</v>
      </c>
      <c r="M464" s="17" t="str">
        <f>VLOOKUP($B464,G2.PL1!$C$10:$AF$35,12,0)</f>
        <v>Ấn Độ</v>
      </c>
      <c r="N464" s="17" t="str">
        <f>VLOOKUP($B464,G2.PL1!$C$10:$AF$35,13,0)</f>
        <v>Viên</v>
      </c>
      <c r="O464" s="39">
        <v>40000</v>
      </c>
      <c r="P464" s="39">
        <v>40000</v>
      </c>
      <c r="Q464" s="39">
        <v>40000</v>
      </c>
      <c r="R464" s="39">
        <v>40000</v>
      </c>
      <c r="S464" s="40">
        <v>160000</v>
      </c>
      <c r="T464" s="19">
        <f>VLOOKUP($B464,G2.PL1!$C$10:$AF$35,17,0)</f>
        <v>215</v>
      </c>
      <c r="U464" s="18">
        <f t="shared" si="7"/>
        <v>34400000</v>
      </c>
      <c r="V464" s="19" t="str">
        <f>VLOOKUP($B464,G2.PL1!$C$10:$AF$35,30,0)</f>
        <v>Công ty Cổ phần Dược phẩm Thiết bị Y tế Hà Nội</v>
      </c>
      <c r="W464" s="17" t="s">
        <v>496</v>
      </c>
      <c r="X464" s="56" t="s">
        <v>219</v>
      </c>
      <c r="Y464" s="41" t="s">
        <v>497</v>
      </c>
      <c r="Z464" s="16"/>
      <c r="AA464" s="21" t="e">
        <f>VLOOKUP(W464,#REF!,2,0)</f>
        <v>#REF!</v>
      </c>
      <c r="AB464" s="16"/>
    </row>
    <row r="465" spans="1:28" ht="60">
      <c r="A465" s="38">
        <v>9</v>
      </c>
      <c r="B465" s="38" t="s">
        <v>70</v>
      </c>
      <c r="C465" s="17" t="str">
        <f>VLOOKUP(B465,G2.PL1!$C$10:$D$34,2,0)</f>
        <v xml:space="preserve">Cifga </v>
      </c>
      <c r="D465" s="17" t="str">
        <f>VLOOKUP($B465,G2.PL1!$C$10:$E$34,3,0)</f>
        <v>Ciprofloxacin (dưới dạng Ciprofloxacin hydroclorid)</v>
      </c>
      <c r="E465" s="17" t="str">
        <f>VLOOKUP($B465,G2.PL1!$C$10:$F$34,4,0)</f>
        <v>500mg</v>
      </c>
      <c r="F465" s="17" t="str">
        <f>VLOOKUP($B465,G2.PL1!$C$10:$AF$35,5,0)</f>
        <v>Uống</v>
      </c>
      <c r="G465" s="17" t="str">
        <f>VLOOKUP($B465,G2.PL1!$C$10:$AF$35,6,0)</f>
        <v>viên nén bao phim</v>
      </c>
      <c r="H465" s="17" t="str">
        <f>VLOOKUP($B465,G2.PL1!$C$10:$AF$35,7,0)</f>
        <v>hộp 2 vỉ x 10 viên</v>
      </c>
      <c r="I465" s="38" t="s">
        <v>13</v>
      </c>
      <c r="J465" s="17" t="str">
        <f>VLOOKUP($B465,G2.PL1!$C$10:$AF$35,9,0)</f>
        <v xml:space="preserve">36 tháng </v>
      </c>
      <c r="K465" s="17" t="str">
        <f>VLOOKUP($B465,G2.PL1!$C$10:$AF$35,10,0)</f>
        <v>VD-20549-14</v>
      </c>
      <c r="L465" s="17" t="str">
        <f>VLOOKUP($B465,G2.PL1!$C$10:$AF$35,11,0)</f>
        <v>Công ty Cổ phần Dược Hậu Giang - Chi nhánh nhà máy Dược phẩm DHG tại Hậu Giang</v>
      </c>
      <c r="M465" s="17" t="str">
        <f>VLOOKUP($B465,G2.PL1!$C$10:$AF$35,12,0)</f>
        <v>Việt Nam</v>
      </c>
      <c r="N465" s="17" t="str">
        <f>VLOOKUP($B465,G2.PL1!$C$10:$AF$35,13,0)</f>
        <v>Viên</v>
      </c>
      <c r="O465" s="39">
        <v>5000</v>
      </c>
      <c r="P465" s="39">
        <v>5000</v>
      </c>
      <c r="Q465" s="39">
        <v>5000</v>
      </c>
      <c r="R465" s="39">
        <v>5000</v>
      </c>
      <c r="S465" s="40">
        <v>20000</v>
      </c>
      <c r="T465" s="19">
        <f>VLOOKUP($B465,G2.PL1!$C$10:$AF$35,17,0)</f>
        <v>889</v>
      </c>
      <c r="U465" s="18">
        <f t="shared" si="7"/>
        <v>17780000</v>
      </c>
      <c r="V465" s="19" t="str">
        <f>VLOOKUP($B465,G2.PL1!$C$10:$AF$35,30,0)</f>
        <v>Công ty Cổ phần Dược Hậu Giang</v>
      </c>
      <c r="W465" s="17" t="s">
        <v>631</v>
      </c>
      <c r="X465" s="56" t="s">
        <v>219</v>
      </c>
      <c r="Y465" s="41" t="s">
        <v>632</v>
      </c>
      <c r="Z465" s="16"/>
      <c r="AA465" s="21" t="e">
        <f>VLOOKUP(W465,#REF!,2,0)</f>
        <v>#REF!</v>
      </c>
      <c r="AB465" s="16"/>
    </row>
    <row r="466" spans="1:28" ht="36">
      <c r="A466" s="17">
        <v>1</v>
      </c>
      <c r="B466" s="17" t="s">
        <v>6</v>
      </c>
      <c r="C466" s="17" t="str">
        <f>VLOOKUP(B466,G2.PL1!$C$10:$D$34,2,0)</f>
        <v>Cefoxitine Gerda 1G</v>
      </c>
      <c r="D466" s="17" t="str">
        <f>VLOOKUP($B466,G2.PL1!$C$10:$E$34,3,0)</f>
        <v>Cefoxitin  (dưới dạng Cefoxitin natri)</v>
      </c>
      <c r="E466" s="17" t="str">
        <f>VLOOKUP($B466,G2.PL1!$C$10:$F$34,4,0)</f>
        <v>1g</v>
      </c>
      <c r="F466" s="17" t="str">
        <f>VLOOKUP($B466,G2.PL1!$C$10:$AF$35,5,0)</f>
        <v>Tiêm</v>
      </c>
      <c r="G466" s="17" t="str">
        <f>VLOOKUP($B466,G2.PL1!$C$10:$AF$35,6,0)</f>
        <v>Bột pha dung dịch tiêm</v>
      </c>
      <c r="H466" s="17" t="str">
        <f>VLOOKUP($B466,G2.PL1!$C$10:$AF$35,7,0)</f>
        <v>Hộp 10 lọ</v>
      </c>
      <c r="I466" s="17" t="s">
        <v>3</v>
      </c>
      <c r="J466" s="17" t="str">
        <f>VLOOKUP($B466,G2.PL1!$C$10:$AF$35,9,0)</f>
        <v>24 tháng</v>
      </c>
      <c r="K466" s="17" t="str">
        <f>VLOOKUP($B466,G2.PL1!$C$10:$AF$35,10,0)</f>
        <v>VN-20445-17</v>
      </c>
      <c r="L466" s="17" t="str">
        <f>VLOOKUP($B466,G2.PL1!$C$10:$AF$35,11,0)</f>
        <v>LDP Laboratorios
 Torlan SA</v>
      </c>
      <c r="M466" s="17" t="str">
        <f>VLOOKUP($B466,G2.PL1!$C$10:$AF$35,12,0)</f>
        <v>Tây Ban Nha</v>
      </c>
      <c r="N466" s="17" t="str">
        <f>VLOOKUP($B466,G2.PL1!$C$10:$AF$35,13,0)</f>
        <v>Lọ</v>
      </c>
      <c r="O466" s="18">
        <v>3000</v>
      </c>
      <c r="P466" s="18">
        <v>3000</v>
      </c>
      <c r="Q466" s="18">
        <v>3000</v>
      </c>
      <c r="R466" s="18">
        <v>3000</v>
      </c>
      <c r="S466" s="18">
        <v>12000</v>
      </c>
      <c r="T466" s="19">
        <f>VLOOKUP($B466,G2.PL1!$C$10:$AF$35,17,0)</f>
        <v>123000</v>
      </c>
      <c r="U466" s="18">
        <f t="shared" si="7"/>
        <v>1476000000</v>
      </c>
      <c r="V466" s="19" t="str">
        <f>VLOOKUP($B466,G2.PL1!$C$10:$AF$35,30,0)</f>
        <v>Công ty Trách nhiệm hữu hạn Dược Phẩm Tự Đức</v>
      </c>
      <c r="W466" s="17" t="s">
        <v>225</v>
      </c>
      <c r="X466" s="20" t="s">
        <v>219</v>
      </c>
      <c r="Y466" s="53">
        <v>40011</v>
      </c>
      <c r="Z466" s="16"/>
      <c r="AA466" s="21" t="e">
        <f>VLOOKUP(W466,#REF!,2,0)</f>
        <v>#REF!</v>
      </c>
      <c r="AB466" s="16"/>
    </row>
    <row r="467" spans="1:28" ht="60" customHeight="1">
      <c r="A467" s="17">
        <v>2</v>
      </c>
      <c r="B467" s="17" t="s">
        <v>86</v>
      </c>
      <c r="C467" s="17" t="str">
        <f>VLOOKUP(B467,G2.PL1!$C$10:$D$34,2,0)</f>
        <v>Cefoxitin 1g</v>
      </c>
      <c r="D467" s="17" t="str">
        <f>VLOOKUP($B467,G2.PL1!$C$10:$E$34,3,0)</f>
        <v xml:space="preserve">Cefoxitin (dưới dạng Cefoxitin natri) </v>
      </c>
      <c r="E467" s="17" t="str">
        <f>VLOOKUP($B467,G2.PL1!$C$10:$F$34,4,0)</f>
        <v>1g</v>
      </c>
      <c r="F467" s="17" t="str">
        <f>VLOOKUP($B467,G2.PL1!$C$10:$AF$35,5,0)</f>
        <v>Tiêm</v>
      </c>
      <c r="G467" s="17" t="str">
        <f>VLOOKUP($B467,G2.PL1!$C$10:$AF$35,6,0)</f>
        <v>Thuốc bột pha tiêm</v>
      </c>
      <c r="H467" s="17" t="str">
        <f>VLOOKUP($B467,G2.PL1!$C$10:$AF$35,7,0)</f>
        <v>Hộp 10 lọ</v>
      </c>
      <c r="I467" s="17" t="s">
        <v>13</v>
      </c>
      <c r="J467" s="17" t="str">
        <f>VLOOKUP($B467,G2.PL1!$C$10:$AF$35,9,0)</f>
        <v>24 tháng</v>
      </c>
      <c r="K467" s="17" t="str">
        <f>VLOOKUP($B467,G2.PL1!$C$10:$AF$35,10,0)</f>
        <v>VD-26841-17</v>
      </c>
      <c r="L467" s="17" t="str">
        <f>VLOOKUP($B467,G2.PL1!$C$10:$AF$35,11,0)</f>
        <v>Chi nhánh 3- Công ty cổ phần dược phẩm Imexpharm tại Bình Dương</v>
      </c>
      <c r="M467" s="17" t="str">
        <f>VLOOKUP($B467,G2.PL1!$C$10:$AF$35,12,0)</f>
        <v>Việt Nam</v>
      </c>
      <c r="N467" s="17" t="str">
        <f>VLOOKUP($B467,G2.PL1!$C$10:$AF$35,13,0)</f>
        <v>Lọ</v>
      </c>
      <c r="O467" s="18">
        <v>3000</v>
      </c>
      <c r="P467" s="18">
        <v>3000</v>
      </c>
      <c r="Q467" s="18">
        <v>3000</v>
      </c>
      <c r="R467" s="18">
        <v>3000</v>
      </c>
      <c r="S467" s="18">
        <v>12000</v>
      </c>
      <c r="T467" s="19">
        <f>VLOOKUP($B467,G2.PL1!$C$10:$AF$35,17,0)</f>
        <v>54900</v>
      </c>
      <c r="U467" s="18">
        <f t="shared" si="7"/>
        <v>658800000</v>
      </c>
      <c r="V467" s="19" t="str">
        <f>VLOOKUP($B467,G2.PL1!$C$10:$AF$35,30,0)</f>
        <v>Công ty Cổ phần Dược phẩm Nam Hà</v>
      </c>
      <c r="W467" s="17" t="s">
        <v>225</v>
      </c>
      <c r="X467" s="20" t="s">
        <v>219</v>
      </c>
      <c r="Y467" s="52">
        <v>40011</v>
      </c>
      <c r="Z467" s="16"/>
      <c r="AA467" s="21" t="e">
        <f>VLOOKUP(W467,#REF!,2,0)</f>
        <v>#REF!</v>
      </c>
      <c r="AB467" s="16"/>
    </row>
    <row r="468" spans="1:28" ht="48">
      <c r="A468" s="17">
        <v>2</v>
      </c>
      <c r="B468" s="17" t="s">
        <v>86</v>
      </c>
      <c r="C468" s="17" t="str">
        <f>VLOOKUP(B468,G2.PL1!$C$10:$D$34,2,0)</f>
        <v>Cefoxitin 1g</v>
      </c>
      <c r="D468" s="17" t="str">
        <f>VLOOKUP($B468,G2.PL1!$C$10:$E$34,3,0)</f>
        <v xml:space="preserve">Cefoxitin (dưới dạng Cefoxitin natri) </v>
      </c>
      <c r="E468" s="17" t="str">
        <f>VLOOKUP($B468,G2.PL1!$C$10:$F$34,4,0)</f>
        <v>1g</v>
      </c>
      <c r="F468" s="17" t="str">
        <f>VLOOKUP($B468,G2.PL1!$C$10:$AF$35,5,0)</f>
        <v>Tiêm</v>
      </c>
      <c r="G468" s="17" t="str">
        <f>VLOOKUP($B468,G2.PL1!$C$10:$AF$35,6,0)</f>
        <v>Thuốc bột pha tiêm</v>
      </c>
      <c r="H468" s="17" t="str">
        <f>VLOOKUP($B468,G2.PL1!$C$10:$AF$35,7,0)</f>
        <v>Hộp 10 lọ</v>
      </c>
      <c r="I468" s="17" t="s">
        <v>13</v>
      </c>
      <c r="J468" s="17" t="str">
        <f>VLOOKUP($B468,G2.PL1!$C$10:$AF$35,9,0)</f>
        <v>24 tháng</v>
      </c>
      <c r="K468" s="17" t="str">
        <f>VLOOKUP($B468,G2.PL1!$C$10:$AF$35,10,0)</f>
        <v>VD-26841-17</v>
      </c>
      <c r="L468" s="17" t="str">
        <f>VLOOKUP($B468,G2.PL1!$C$10:$AF$35,11,0)</f>
        <v>Chi nhánh 3- Công ty cổ phần dược phẩm Imexpharm tại Bình Dương</v>
      </c>
      <c r="M468" s="17" t="str">
        <f>VLOOKUP($B468,G2.PL1!$C$10:$AF$35,12,0)</f>
        <v>Việt Nam</v>
      </c>
      <c r="N468" s="17" t="str">
        <f>VLOOKUP($B468,G2.PL1!$C$10:$AF$35,13,0)</f>
        <v>Lọ</v>
      </c>
      <c r="O468" s="18">
        <v>1200</v>
      </c>
      <c r="P468" s="18">
        <v>1200</v>
      </c>
      <c r="Q468" s="18">
        <v>1200</v>
      </c>
      <c r="R468" s="18">
        <v>1200</v>
      </c>
      <c r="S468" s="18">
        <v>4800</v>
      </c>
      <c r="T468" s="19">
        <f>VLOOKUP($B468,G2.PL1!$C$10:$AF$35,17,0)</f>
        <v>54900</v>
      </c>
      <c r="U468" s="18">
        <f t="shared" si="7"/>
        <v>263520000</v>
      </c>
      <c r="V468" s="19" t="str">
        <f>VLOOKUP($B468,G2.PL1!$C$10:$AF$35,30,0)</f>
        <v>Công ty Cổ phần Dược phẩm Nam Hà</v>
      </c>
      <c r="W468" s="17" t="s">
        <v>359</v>
      </c>
      <c r="X468" s="20" t="s">
        <v>219</v>
      </c>
      <c r="Y468" s="17" t="s">
        <v>360</v>
      </c>
      <c r="Z468" s="16"/>
      <c r="AA468" s="21" t="e">
        <f>VLOOKUP(W468,#REF!,2,0)</f>
        <v>#REF!</v>
      </c>
      <c r="AB468" s="16"/>
    </row>
    <row r="469" spans="1:28" ht="48">
      <c r="A469" s="38">
        <v>8</v>
      </c>
      <c r="B469" s="38" t="s">
        <v>75</v>
      </c>
      <c r="C469" s="17" t="str">
        <f>VLOOKUP(B469,G2.PL1!$C$10:$D$34,2,0)</f>
        <v>Zanimex 1,5g</v>
      </c>
      <c r="D469" s="17" t="str">
        <f>VLOOKUP($B469,G2.PL1!$C$10:$E$34,3,0)</f>
        <v>Cefuroxim (dưới dạng Cefuroxim natri)</v>
      </c>
      <c r="E469" s="17" t="str">
        <f>VLOOKUP($B469,G2.PL1!$C$10:$F$34,4,0)</f>
        <v>1,5g</v>
      </c>
      <c r="F469" s="17" t="str">
        <f>VLOOKUP($B469,G2.PL1!$C$10:$AF$35,5,0)</f>
        <v>Tiêm</v>
      </c>
      <c r="G469" s="17" t="str">
        <f>VLOOKUP($B469,G2.PL1!$C$10:$AF$35,6,0)</f>
        <v>Thuốc bột pha tiêm</v>
      </c>
      <c r="H469" s="17" t="str">
        <f>VLOOKUP($B469,G2.PL1!$C$10:$AF$35,7,0)</f>
        <v>Hộp 10 lọ</v>
      </c>
      <c r="I469" s="38" t="s">
        <v>13</v>
      </c>
      <c r="J469" s="17" t="str">
        <f>VLOOKUP($B469,G2.PL1!$C$10:$AF$35,9,0)</f>
        <v>24 tháng</v>
      </c>
      <c r="K469" s="17" t="str">
        <f>VLOOKUP($B469,G2.PL1!$C$10:$AF$35,10,0)</f>
        <v>VD-34181-20</v>
      </c>
      <c r="L469" s="17" t="str">
        <f>VLOOKUP($B469,G2.PL1!$C$10:$AF$35,11,0)</f>
        <v>Chi nhánh 3 - Công ty cổ phần dược phẩm Imexpharm tại Bình Dương</v>
      </c>
      <c r="M469" s="17" t="str">
        <f>VLOOKUP($B469,G2.PL1!$C$10:$AF$35,12,0)</f>
        <v>Việt Nam</v>
      </c>
      <c r="N469" s="17" t="str">
        <f>VLOOKUP($B469,G2.PL1!$C$10:$AF$35,13,0)</f>
        <v>Lọ</v>
      </c>
      <c r="O469" s="39">
        <v>3000</v>
      </c>
      <c r="P469" s="39">
        <v>3000</v>
      </c>
      <c r="Q469" s="39">
        <v>3000</v>
      </c>
      <c r="R469" s="39">
        <v>0</v>
      </c>
      <c r="S469" s="40">
        <v>9000</v>
      </c>
      <c r="T469" s="19">
        <f>VLOOKUP($B469,G2.PL1!$C$10:$AF$35,17,0)</f>
        <v>21000</v>
      </c>
      <c r="U469" s="18">
        <f t="shared" si="7"/>
        <v>189000000</v>
      </c>
      <c r="V469" s="19" t="str">
        <f>VLOOKUP($B469,G2.PL1!$C$10:$AF$35,30,0)</f>
        <v xml:space="preserve">Công ty CP Dược phẩm Imexpharm </v>
      </c>
      <c r="W469" s="17" t="s">
        <v>359</v>
      </c>
      <c r="X469" s="56" t="s">
        <v>219</v>
      </c>
      <c r="Y469" s="41" t="s">
        <v>360</v>
      </c>
      <c r="Z469" s="45"/>
      <c r="AA469" s="29" t="e">
        <f>VLOOKUP(W469,#REF!,2,0)</f>
        <v>#REF!</v>
      </c>
      <c r="AB469" s="16" t="s">
        <v>761</v>
      </c>
    </row>
    <row r="470" spans="1:28" ht="60">
      <c r="A470" s="38">
        <v>12</v>
      </c>
      <c r="B470" s="38" t="s">
        <v>54</v>
      </c>
      <c r="C470" s="17" t="str">
        <f>VLOOKUP(B470,G2.PL1!$C$10:$D$34,2,0)</f>
        <v>Raciper 20mg</v>
      </c>
      <c r="D470" s="17" t="str">
        <f>VLOOKUP($B470,G2.PL1!$C$10:$E$34,3,0)</f>
        <v xml:space="preserve">Esomeprazole (dưới dạng Esomeprazole magnesium vô định hình) </v>
      </c>
      <c r="E470" s="17" t="str">
        <f>VLOOKUP($B470,G2.PL1!$C$10:$F$34,4,0)</f>
        <v>20mg</v>
      </c>
      <c r="F470" s="17" t="str">
        <f>VLOOKUP($B470,G2.PL1!$C$10:$AF$35,5,0)</f>
        <v>Uống</v>
      </c>
      <c r="G470" s="17" t="str">
        <f>VLOOKUP($B470,G2.PL1!$C$10:$AF$35,6,0)</f>
        <v>Viên nén bao phim kháng acid dạ dày</v>
      </c>
      <c r="H470" s="17" t="str">
        <f>VLOOKUP($B470,G2.PL1!$C$10:$AF$35,7,0)</f>
        <v>Hộp 2 vỉ x 7 viên; Hộp 4 vỉ x 7 viên</v>
      </c>
      <c r="I470" s="38" t="s">
        <v>13</v>
      </c>
      <c r="J470" s="17" t="str">
        <f>VLOOKUP($B470,G2.PL1!$C$10:$AF$35,9,0)</f>
        <v>24 tháng</v>
      </c>
      <c r="K470" s="17" t="str">
        <f>VLOOKUP($B470,G2.PL1!$C$10:$AF$35,10,0)</f>
        <v>VN-16032-12</v>
      </c>
      <c r="L470" s="17" t="str">
        <f>VLOOKUP($B470,G2.PL1!$C$10:$AF$35,11,0)</f>
        <v>Sun Pharmaceutical Industries Limited</v>
      </c>
      <c r="M470" s="17" t="str">
        <f>VLOOKUP($B470,G2.PL1!$C$10:$AF$35,12,0)</f>
        <v>Ấn Độ</v>
      </c>
      <c r="N470" s="17" t="str">
        <f>VLOOKUP($B470,G2.PL1!$C$10:$AF$35,13,0)</f>
        <v>Viên</v>
      </c>
      <c r="O470" s="39">
        <v>10000</v>
      </c>
      <c r="P470" s="39">
        <v>10000</v>
      </c>
      <c r="Q470" s="39">
        <v>10000</v>
      </c>
      <c r="R470" s="39">
        <v>10000</v>
      </c>
      <c r="S470" s="40">
        <v>40000</v>
      </c>
      <c r="T470" s="19">
        <f>VLOOKUP($B470,G2.PL1!$C$10:$AF$35,17,0)</f>
        <v>950</v>
      </c>
      <c r="U470" s="18">
        <f t="shared" si="7"/>
        <v>38000000</v>
      </c>
      <c r="V470" s="19" t="str">
        <f>VLOOKUP($B470,G2.PL1!$C$10:$AF$35,30,0)</f>
        <v>Công ty Cổ phần Dược phẩm Thiết bị Y tế Hà Nội</v>
      </c>
      <c r="W470" s="17" t="s">
        <v>359</v>
      </c>
      <c r="X470" s="56" t="s">
        <v>219</v>
      </c>
      <c r="Y470" s="41" t="s">
        <v>360</v>
      </c>
      <c r="Z470" s="16"/>
      <c r="AA470" s="21" t="e">
        <f>VLOOKUP(W470,#REF!,2,0)</f>
        <v>#REF!</v>
      </c>
      <c r="AB470" s="16"/>
    </row>
    <row r="471" spans="1:28" ht="48">
      <c r="A471" s="17">
        <v>2</v>
      </c>
      <c r="B471" s="17" t="s">
        <v>86</v>
      </c>
      <c r="C471" s="17" t="str">
        <f>VLOOKUP(B471,G2.PL1!$C$10:$D$34,2,0)</f>
        <v>Cefoxitin 1g</v>
      </c>
      <c r="D471" s="17" t="str">
        <f>VLOOKUP($B471,G2.PL1!$C$10:$E$34,3,0)</f>
        <v xml:space="preserve">Cefoxitin (dưới dạng Cefoxitin natri) </v>
      </c>
      <c r="E471" s="17" t="str">
        <f>VLOOKUP($B471,G2.PL1!$C$10:$F$34,4,0)</f>
        <v>1g</v>
      </c>
      <c r="F471" s="17" t="str">
        <f>VLOOKUP($B471,G2.PL1!$C$10:$AF$35,5,0)</f>
        <v>Tiêm</v>
      </c>
      <c r="G471" s="17" t="str">
        <f>VLOOKUP($B471,G2.PL1!$C$10:$AF$35,6,0)</f>
        <v>Thuốc bột pha tiêm</v>
      </c>
      <c r="H471" s="17" t="str">
        <f>VLOOKUP($B471,G2.PL1!$C$10:$AF$35,7,0)</f>
        <v>Hộp 10 lọ</v>
      </c>
      <c r="I471" s="17" t="s">
        <v>13</v>
      </c>
      <c r="J471" s="17" t="str">
        <f>VLOOKUP($B471,G2.PL1!$C$10:$AF$35,9,0)</f>
        <v>24 tháng</v>
      </c>
      <c r="K471" s="17" t="str">
        <f>VLOOKUP($B471,G2.PL1!$C$10:$AF$35,10,0)</f>
        <v>VD-26841-17</v>
      </c>
      <c r="L471" s="17" t="str">
        <f>VLOOKUP($B471,G2.PL1!$C$10:$AF$35,11,0)</f>
        <v>Chi nhánh 3- Công ty cổ phần dược phẩm Imexpharm tại Bình Dương</v>
      </c>
      <c r="M471" s="17" t="str">
        <f>VLOOKUP($B471,G2.PL1!$C$10:$AF$35,12,0)</f>
        <v>Việt Nam</v>
      </c>
      <c r="N471" s="17" t="str">
        <f>VLOOKUP($B471,G2.PL1!$C$10:$AF$35,13,0)</f>
        <v>Lọ</v>
      </c>
      <c r="O471" s="18">
        <v>2000</v>
      </c>
      <c r="P471" s="18">
        <v>2000</v>
      </c>
      <c r="Q471" s="18">
        <v>2000</v>
      </c>
      <c r="R471" s="18">
        <v>2000</v>
      </c>
      <c r="S471" s="18">
        <v>8000</v>
      </c>
      <c r="T471" s="19">
        <f>VLOOKUP($B471,G2.PL1!$C$10:$AF$35,17,0)</f>
        <v>54900</v>
      </c>
      <c r="U471" s="18">
        <f t="shared" si="7"/>
        <v>439200000</v>
      </c>
      <c r="V471" s="19" t="str">
        <f>VLOOKUP($B471,G2.PL1!$C$10:$AF$35,30,0)</f>
        <v>Công ty Cổ phần Dược phẩm Nam Hà</v>
      </c>
      <c r="W471" s="17" t="s">
        <v>349</v>
      </c>
      <c r="X471" s="20" t="s">
        <v>219</v>
      </c>
      <c r="Y471" s="17" t="s">
        <v>350</v>
      </c>
      <c r="Z471" s="16"/>
      <c r="AA471" s="21" t="e">
        <f>VLOOKUP(W471,#REF!,2,0)</f>
        <v>#REF!</v>
      </c>
      <c r="AB471" s="16"/>
    </row>
    <row r="472" spans="1:28" ht="48">
      <c r="A472" s="38">
        <v>8</v>
      </c>
      <c r="B472" s="38" t="s">
        <v>75</v>
      </c>
      <c r="C472" s="17" t="str">
        <f>VLOOKUP(B472,G2.PL1!$C$10:$D$34,2,0)</f>
        <v>Zanimex 1,5g</v>
      </c>
      <c r="D472" s="17" t="str">
        <f>VLOOKUP($B472,G2.PL1!$C$10:$E$34,3,0)</f>
        <v>Cefuroxim (dưới dạng Cefuroxim natri)</v>
      </c>
      <c r="E472" s="17" t="str">
        <f>VLOOKUP($B472,G2.PL1!$C$10:$F$34,4,0)</f>
        <v>1,5g</v>
      </c>
      <c r="F472" s="17" t="str">
        <f>VLOOKUP($B472,G2.PL1!$C$10:$AF$35,5,0)</f>
        <v>Tiêm</v>
      </c>
      <c r="G472" s="17" t="str">
        <f>VLOOKUP($B472,G2.PL1!$C$10:$AF$35,6,0)</f>
        <v>Thuốc bột pha tiêm</v>
      </c>
      <c r="H472" s="17" t="str">
        <f>VLOOKUP($B472,G2.PL1!$C$10:$AF$35,7,0)</f>
        <v>Hộp 10 lọ</v>
      </c>
      <c r="I472" s="38" t="s">
        <v>13</v>
      </c>
      <c r="J472" s="17" t="str">
        <f>VLOOKUP($B472,G2.PL1!$C$10:$AF$35,9,0)</f>
        <v>24 tháng</v>
      </c>
      <c r="K472" s="17" t="str">
        <f>VLOOKUP($B472,G2.PL1!$C$10:$AF$35,10,0)</f>
        <v>VD-34181-20</v>
      </c>
      <c r="L472" s="17" t="str">
        <f>VLOOKUP($B472,G2.PL1!$C$10:$AF$35,11,0)</f>
        <v>Chi nhánh 3 - Công ty cổ phần dược phẩm Imexpharm tại Bình Dương</v>
      </c>
      <c r="M472" s="17" t="str">
        <f>VLOOKUP($B472,G2.PL1!$C$10:$AF$35,12,0)</f>
        <v>Việt Nam</v>
      </c>
      <c r="N472" s="17" t="str">
        <f>VLOOKUP($B472,G2.PL1!$C$10:$AF$35,13,0)</f>
        <v>Lọ</v>
      </c>
      <c r="O472" s="39">
        <v>2500</v>
      </c>
      <c r="P472" s="39">
        <v>2500</v>
      </c>
      <c r="Q472" s="39">
        <v>2500</v>
      </c>
      <c r="R472" s="39">
        <v>2500</v>
      </c>
      <c r="S472" s="40">
        <v>10000</v>
      </c>
      <c r="T472" s="19">
        <f>VLOOKUP($B472,G2.PL1!$C$10:$AF$35,17,0)</f>
        <v>21000</v>
      </c>
      <c r="U472" s="18">
        <f t="shared" si="7"/>
        <v>210000000</v>
      </c>
      <c r="V472" s="19" t="str">
        <f>VLOOKUP($B472,G2.PL1!$C$10:$AF$35,30,0)</f>
        <v xml:space="preserve">Công ty CP Dược phẩm Imexpharm </v>
      </c>
      <c r="W472" s="17" t="s">
        <v>349</v>
      </c>
      <c r="X472" s="56" t="s">
        <v>219</v>
      </c>
      <c r="Y472" s="41" t="s">
        <v>350</v>
      </c>
      <c r="Z472" s="16"/>
      <c r="AA472" s="21" t="e">
        <f>VLOOKUP(W472,#REF!,2,0)</f>
        <v>#REF!</v>
      </c>
      <c r="AB472" s="16"/>
    </row>
    <row r="473" spans="1:28" ht="60">
      <c r="A473" s="38">
        <v>9</v>
      </c>
      <c r="B473" s="38" t="s">
        <v>70</v>
      </c>
      <c r="C473" s="17" t="str">
        <f>VLOOKUP(B473,G2.PL1!$C$10:$D$34,2,0)</f>
        <v xml:space="preserve">Cifga </v>
      </c>
      <c r="D473" s="17" t="str">
        <f>VLOOKUP($B473,G2.PL1!$C$10:$E$34,3,0)</f>
        <v>Ciprofloxacin (dưới dạng Ciprofloxacin hydroclorid)</v>
      </c>
      <c r="E473" s="17" t="str">
        <f>VLOOKUP($B473,G2.PL1!$C$10:$F$34,4,0)</f>
        <v>500mg</v>
      </c>
      <c r="F473" s="17" t="str">
        <f>VLOOKUP($B473,G2.PL1!$C$10:$AF$35,5,0)</f>
        <v>Uống</v>
      </c>
      <c r="G473" s="17" t="str">
        <f>VLOOKUP($B473,G2.PL1!$C$10:$AF$35,6,0)</f>
        <v>viên nén bao phim</v>
      </c>
      <c r="H473" s="17" t="str">
        <f>VLOOKUP($B473,G2.PL1!$C$10:$AF$35,7,0)</f>
        <v>hộp 2 vỉ x 10 viên</v>
      </c>
      <c r="I473" s="38" t="s">
        <v>13</v>
      </c>
      <c r="J473" s="17" t="str">
        <f>VLOOKUP($B473,G2.PL1!$C$10:$AF$35,9,0)</f>
        <v xml:space="preserve">36 tháng </v>
      </c>
      <c r="K473" s="17" t="str">
        <f>VLOOKUP($B473,G2.PL1!$C$10:$AF$35,10,0)</f>
        <v>VD-20549-14</v>
      </c>
      <c r="L473" s="17" t="str">
        <f>VLOOKUP($B473,G2.PL1!$C$10:$AF$35,11,0)</f>
        <v>Công ty Cổ phần Dược Hậu Giang - Chi nhánh nhà máy Dược phẩm DHG tại Hậu Giang</v>
      </c>
      <c r="M473" s="17" t="str">
        <f>VLOOKUP($B473,G2.PL1!$C$10:$AF$35,12,0)</f>
        <v>Việt Nam</v>
      </c>
      <c r="N473" s="17" t="str">
        <f>VLOOKUP($B473,G2.PL1!$C$10:$AF$35,13,0)</f>
        <v>Viên</v>
      </c>
      <c r="O473" s="39">
        <v>2000</v>
      </c>
      <c r="P473" s="39">
        <v>1000</v>
      </c>
      <c r="Q473" s="39">
        <v>1000</v>
      </c>
      <c r="R473" s="39">
        <v>1000</v>
      </c>
      <c r="S473" s="40">
        <v>5000</v>
      </c>
      <c r="T473" s="19">
        <f>VLOOKUP($B473,G2.PL1!$C$10:$AF$35,17,0)</f>
        <v>889</v>
      </c>
      <c r="U473" s="18">
        <f t="shared" si="7"/>
        <v>4445000</v>
      </c>
      <c r="V473" s="19" t="str">
        <f>VLOOKUP($B473,G2.PL1!$C$10:$AF$35,30,0)</f>
        <v>Công ty Cổ phần Dược Hậu Giang</v>
      </c>
      <c r="W473" s="17" t="s">
        <v>349</v>
      </c>
      <c r="X473" s="56" t="s">
        <v>219</v>
      </c>
      <c r="Y473" s="41" t="s">
        <v>350</v>
      </c>
      <c r="Z473" s="16"/>
      <c r="AA473" s="21" t="e">
        <f>VLOOKUP(W473,#REF!,2,0)</f>
        <v>#REF!</v>
      </c>
      <c r="AB473" s="16"/>
    </row>
    <row r="474" spans="1:28" ht="60">
      <c r="A474" s="38">
        <v>12</v>
      </c>
      <c r="B474" s="38" t="s">
        <v>54</v>
      </c>
      <c r="C474" s="17" t="str">
        <f>VLOOKUP(B474,G2.PL1!$C$10:$D$34,2,0)</f>
        <v>Raciper 20mg</v>
      </c>
      <c r="D474" s="17" t="str">
        <f>VLOOKUP($B474,G2.PL1!$C$10:$E$34,3,0)</f>
        <v xml:space="preserve">Esomeprazole (dưới dạng Esomeprazole magnesium vô định hình) </v>
      </c>
      <c r="E474" s="17" t="str">
        <f>VLOOKUP($B474,G2.PL1!$C$10:$F$34,4,0)</f>
        <v>20mg</v>
      </c>
      <c r="F474" s="17" t="str">
        <f>VLOOKUP($B474,G2.PL1!$C$10:$AF$35,5,0)</f>
        <v>Uống</v>
      </c>
      <c r="G474" s="17" t="str">
        <f>VLOOKUP($B474,G2.PL1!$C$10:$AF$35,6,0)</f>
        <v>Viên nén bao phim kháng acid dạ dày</v>
      </c>
      <c r="H474" s="17" t="str">
        <f>VLOOKUP($B474,G2.PL1!$C$10:$AF$35,7,0)</f>
        <v>Hộp 2 vỉ x 7 viên; Hộp 4 vỉ x 7 viên</v>
      </c>
      <c r="I474" s="38" t="s">
        <v>13</v>
      </c>
      <c r="J474" s="17" t="str">
        <f>VLOOKUP($B474,G2.PL1!$C$10:$AF$35,9,0)</f>
        <v>24 tháng</v>
      </c>
      <c r="K474" s="17" t="str">
        <f>VLOOKUP($B474,G2.PL1!$C$10:$AF$35,10,0)</f>
        <v>VN-16032-12</v>
      </c>
      <c r="L474" s="17" t="str">
        <f>VLOOKUP($B474,G2.PL1!$C$10:$AF$35,11,0)</f>
        <v>Sun Pharmaceutical Industries Limited</v>
      </c>
      <c r="M474" s="17" t="str">
        <f>VLOOKUP($B474,G2.PL1!$C$10:$AF$35,12,0)</f>
        <v>Ấn Độ</v>
      </c>
      <c r="N474" s="17" t="str">
        <f>VLOOKUP($B474,G2.PL1!$C$10:$AF$35,13,0)</f>
        <v>Viên</v>
      </c>
      <c r="O474" s="39">
        <v>5000</v>
      </c>
      <c r="P474" s="39">
        <v>5000</v>
      </c>
      <c r="Q474" s="39">
        <v>5000</v>
      </c>
      <c r="R474" s="39">
        <v>5000</v>
      </c>
      <c r="S474" s="40">
        <v>20000</v>
      </c>
      <c r="T474" s="19">
        <f>VLOOKUP($B474,G2.PL1!$C$10:$AF$35,17,0)</f>
        <v>950</v>
      </c>
      <c r="U474" s="18">
        <f t="shared" si="7"/>
        <v>19000000</v>
      </c>
      <c r="V474" s="19" t="str">
        <f>VLOOKUP($B474,G2.PL1!$C$10:$AF$35,30,0)</f>
        <v>Công ty Cổ phần Dược phẩm Thiết bị Y tế Hà Nội</v>
      </c>
      <c r="W474" s="17" t="s">
        <v>349</v>
      </c>
      <c r="X474" s="56" t="s">
        <v>219</v>
      </c>
      <c r="Y474" s="41" t="s">
        <v>350</v>
      </c>
      <c r="Z474" s="16"/>
      <c r="AA474" s="21" t="e">
        <f>VLOOKUP(W474,#REF!,2,0)</f>
        <v>#REF!</v>
      </c>
      <c r="AB474" s="16"/>
    </row>
    <row r="475" spans="1:28" ht="36">
      <c r="A475" s="38">
        <v>14</v>
      </c>
      <c r="B475" s="38" t="s">
        <v>40</v>
      </c>
      <c r="C475" s="17" t="str">
        <f>VLOOKUP(B475,G2.PL1!$C$10:$D$34,2,0)</f>
        <v>OCID</v>
      </c>
      <c r="D475" s="17" t="str">
        <f>VLOOKUP($B475,G2.PL1!$C$10:$E$34,3,0)</f>
        <v>Omeprazole (dạng hạt bao tan trong ruột)</v>
      </c>
      <c r="E475" s="17" t="str">
        <f>VLOOKUP($B475,G2.PL1!$C$10:$F$34,4,0)</f>
        <v>20mg</v>
      </c>
      <c r="F475" s="17" t="str">
        <f>VLOOKUP($B475,G2.PL1!$C$10:$AF$35,5,0)</f>
        <v>Uống</v>
      </c>
      <c r="G475" s="17" t="str">
        <f>VLOOKUP($B475,G2.PL1!$C$10:$AF$35,6,0)</f>
        <v>Viên nang cứng</v>
      </c>
      <c r="H475" s="17" t="str">
        <f>VLOOKUP($B475,G2.PL1!$C$10:$AF$35,7,0)</f>
        <v>Hộp 10 vỉ x 10 viên</v>
      </c>
      <c r="I475" s="38" t="s">
        <v>13</v>
      </c>
      <c r="J475" s="17" t="str">
        <f>VLOOKUP($B475,G2.PL1!$C$10:$AF$35,9,0)</f>
        <v>36 tháng</v>
      </c>
      <c r="K475" s="17" t="str">
        <f>VLOOKUP($B475,G2.PL1!$C$10:$AF$35,10,0)</f>
        <v>VN-10166-10</v>
      </c>
      <c r="L475" s="17" t="str">
        <f>VLOOKUP($B475,G2.PL1!$C$10:$AF$35,11,0)</f>
        <v>Cadila Healthcare Ltd.</v>
      </c>
      <c r="M475" s="17" t="str">
        <f>VLOOKUP($B475,G2.PL1!$C$10:$AF$35,12,0)</f>
        <v>Ấn Độ</v>
      </c>
      <c r="N475" s="17" t="str">
        <f>VLOOKUP($B475,G2.PL1!$C$10:$AF$35,13,0)</f>
        <v>Viên</v>
      </c>
      <c r="O475" s="39">
        <v>5000</v>
      </c>
      <c r="P475" s="39">
        <v>5000</v>
      </c>
      <c r="Q475" s="39">
        <v>5000</v>
      </c>
      <c r="R475" s="39">
        <v>5000</v>
      </c>
      <c r="S475" s="40">
        <v>20000</v>
      </c>
      <c r="T475" s="19">
        <f>VLOOKUP($B475,G2.PL1!$C$10:$AF$35,17,0)</f>
        <v>215</v>
      </c>
      <c r="U475" s="18">
        <f t="shared" si="7"/>
        <v>4300000</v>
      </c>
      <c r="V475" s="19" t="str">
        <f>VLOOKUP($B475,G2.PL1!$C$10:$AF$35,30,0)</f>
        <v>Công ty Cổ phần Dược phẩm Thiết bị Y tế Hà Nội</v>
      </c>
      <c r="W475" s="17" t="s">
        <v>349</v>
      </c>
      <c r="X475" s="56" t="s">
        <v>219</v>
      </c>
      <c r="Y475" s="41" t="s">
        <v>350</v>
      </c>
      <c r="Z475" s="16"/>
      <c r="AA475" s="21" t="e">
        <f>VLOOKUP(W475,#REF!,2,0)</f>
        <v>#REF!</v>
      </c>
      <c r="AB475" s="16"/>
    </row>
    <row r="476" spans="1:28" ht="36">
      <c r="A476" s="38">
        <v>15</v>
      </c>
      <c r="B476" s="38" t="s">
        <v>39</v>
      </c>
      <c r="C476" s="17" t="str">
        <f>VLOOKUP(B476,G2.PL1!$C$10:$D$34,2,0)</f>
        <v>OCID</v>
      </c>
      <c r="D476" s="17" t="str">
        <f>VLOOKUP($B476,G2.PL1!$C$10:$E$34,3,0)</f>
        <v>Omeprazole (dạng hạt bao tan trong ruột)</v>
      </c>
      <c r="E476" s="17" t="str">
        <f>VLOOKUP($B476,G2.PL1!$C$10:$F$34,4,0)</f>
        <v>20mg</v>
      </c>
      <c r="F476" s="17" t="str">
        <f>VLOOKUP($B476,G2.PL1!$C$10:$AF$35,5,0)</f>
        <v>Uống</v>
      </c>
      <c r="G476" s="17" t="str">
        <f>VLOOKUP($B476,G2.PL1!$C$10:$AF$35,6,0)</f>
        <v>Viên nang cứng</v>
      </c>
      <c r="H476" s="17" t="str">
        <f>VLOOKUP($B476,G2.PL1!$C$10:$AF$35,7,0)</f>
        <v>Hộp 10 vỉ x 10 viên</v>
      </c>
      <c r="I476" s="38" t="s">
        <v>13</v>
      </c>
      <c r="J476" s="17" t="str">
        <f>VLOOKUP($B476,G2.PL1!$C$10:$AF$35,9,0)</f>
        <v>36 tháng</v>
      </c>
      <c r="K476" s="17" t="str">
        <f>VLOOKUP($B476,G2.PL1!$C$10:$AF$35,10,0)</f>
        <v>VN-10166-10</v>
      </c>
      <c r="L476" s="17" t="str">
        <f>VLOOKUP($B476,G2.PL1!$C$10:$AF$35,11,0)</f>
        <v>Cadila Healthcare Ltd.</v>
      </c>
      <c r="M476" s="17" t="str">
        <f>VLOOKUP($B476,G2.PL1!$C$10:$AF$35,12,0)</f>
        <v>Ấn Độ</v>
      </c>
      <c r="N476" s="17" t="str">
        <f>VLOOKUP($B476,G2.PL1!$C$10:$AF$35,13,0)</f>
        <v>Viên</v>
      </c>
      <c r="O476" s="39">
        <v>2500</v>
      </c>
      <c r="P476" s="39">
        <v>2500</v>
      </c>
      <c r="Q476" s="39">
        <v>2500</v>
      </c>
      <c r="R476" s="39">
        <v>2500</v>
      </c>
      <c r="S476" s="40">
        <v>10000</v>
      </c>
      <c r="T476" s="19">
        <f>VLOOKUP($B476,G2.PL1!$C$10:$AF$35,17,0)</f>
        <v>215</v>
      </c>
      <c r="U476" s="18">
        <f t="shared" si="7"/>
        <v>2150000</v>
      </c>
      <c r="V476" s="19" t="str">
        <f>VLOOKUP($B476,G2.PL1!$C$10:$AF$35,30,0)</f>
        <v>Công ty Cổ phần Dược phẩm Thiết bị Y tế Hà Nội</v>
      </c>
      <c r="W476" s="17" t="s">
        <v>349</v>
      </c>
      <c r="X476" s="56" t="s">
        <v>219</v>
      </c>
      <c r="Y476" s="41" t="s">
        <v>350</v>
      </c>
      <c r="Z476" s="16"/>
      <c r="AA476" s="21" t="e">
        <f>VLOOKUP(W476,#REF!,2,0)</f>
        <v>#REF!</v>
      </c>
      <c r="AB476" s="16"/>
    </row>
    <row r="477" spans="1:28" ht="48">
      <c r="A477" s="38">
        <v>8</v>
      </c>
      <c r="B477" s="38" t="s">
        <v>75</v>
      </c>
      <c r="C477" s="17" t="str">
        <f>VLOOKUP(B477,G2.PL1!$C$10:$D$34,2,0)</f>
        <v>Zanimex 1,5g</v>
      </c>
      <c r="D477" s="17" t="str">
        <f>VLOOKUP($B477,G2.PL1!$C$10:$E$34,3,0)</f>
        <v>Cefuroxim (dưới dạng Cefuroxim natri)</v>
      </c>
      <c r="E477" s="17" t="str">
        <f>VLOOKUP($B477,G2.PL1!$C$10:$F$34,4,0)</f>
        <v>1,5g</v>
      </c>
      <c r="F477" s="17" t="str">
        <f>VLOOKUP($B477,G2.PL1!$C$10:$AF$35,5,0)</f>
        <v>Tiêm</v>
      </c>
      <c r="G477" s="17" t="str">
        <f>VLOOKUP($B477,G2.PL1!$C$10:$AF$35,6,0)</f>
        <v>Thuốc bột pha tiêm</v>
      </c>
      <c r="H477" s="17" t="str">
        <f>VLOOKUP($B477,G2.PL1!$C$10:$AF$35,7,0)</f>
        <v>Hộp 10 lọ</v>
      </c>
      <c r="I477" s="38" t="s">
        <v>13</v>
      </c>
      <c r="J477" s="17" t="str">
        <f>VLOOKUP($B477,G2.PL1!$C$10:$AF$35,9,0)</f>
        <v>24 tháng</v>
      </c>
      <c r="K477" s="17" t="str">
        <f>VLOOKUP($B477,G2.PL1!$C$10:$AF$35,10,0)</f>
        <v>VD-34181-20</v>
      </c>
      <c r="L477" s="17" t="str">
        <f>VLOOKUP($B477,G2.PL1!$C$10:$AF$35,11,0)</f>
        <v>Chi nhánh 3 - Công ty cổ phần dược phẩm Imexpharm tại Bình Dương</v>
      </c>
      <c r="M477" s="17" t="str">
        <f>VLOOKUP($B477,G2.PL1!$C$10:$AF$35,12,0)</f>
        <v>Việt Nam</v>
      </c>
      <c r="N477" s="17" t="str">
        <f>VLOOKUP($B477,G2.PL1!$C$10:$AF$35,13,0)</f>
        <v>Lọ</v>
      </c>
      <c r="O477" s="39">
        <v>1000</v>
      </c>
      <c r="P477" s="39">
        <v>1000</v>
      </c>
      <c r="Q477" s="39">
        <v>1000</v>
      </c>
      <c r="R477" s="39">
        <v>1000</v>
      </c>
      <c r="S477" s="40">
        <v>4000</v>
      </c>
      <c r="T477" s="19">
        <f>VLOOKUP($B477,G2.PL1!$C$10:$AF$35,17,0)</f>
        <v>21000</v>
      </c>
      <c r="U477" s="18">
        <f t="shared" si="7"/>
        <v>84000000</v>
      </c>
      <c r="V477" s="19" t="str">
        <f>VLOOKUP($B477,G2.PL1!$C$10:$AF$35,30,0)</f>
        <v xml:space="preserve">Công ty CP Dược phẩm Imexpharm </v>
      </c>
      <c r="W477" s="17" t="s">
        <v>672</v>
      </c>
      <c r="X477" s="56" t="s">
        <v>219</v>
      </c>
      <c r="Y477" s="41" t="s">
        <v>673</v>
      </c>
      <c r="Z477" s="16"/>
      <c r="AA477" s="21" t="e">
        <f>VLOOKUP(W477,#REF!,2,0)</f>
        <v>#REF!</v>
      </c>
      <c r="AB477" s="16"/>
    </row>
    <row r="478" spans="1:28" ht="60">
      <c r="A478" s="38">
        <v>9</v>
      </c>
      <c r="B478" s="38" t="s">
        <v>70</v>
      </c>
      <c r="C478" s="17" t="str">
        <f>VLOOKUP(B478,G2.PL1!$C$10:$D$34,2,0)</f>
        <v xml:space="preserve">Cifga </v>
      </c>
      <c r="D478" s="17" t="str">
        <f>VLOOKUP($B478,G2.PL1!$C$10:$E$34,3,0)</f>
        <v>Ciprofloxacin (dưới dạng Ciprofloxacin hydroclorid)</v>
      </c>
      <c r="E478" s="17" t="str">
        <f>VLOOKUP($B478,G2.PL1!$C$10:$F$34,4,0)</f>
        <v>500mg</v>
      </c>
      <c r="F478" s="17" t="str">
        <f>VLOOKUP($B478,G2.PL1!$C$10:$AF$35,5,0)</f>
        <v>Uống</v>
      </c>
      <c r="G478" s="17" t="str">
        <f>VLOOKUP($B478,G2.PL1!$C$10:$AF$35,6,0)</f>
        <v>viên nén bao phim</v>
      </c>
      <c r="H478" s="17" t="str">
        <f>VLOOKUP($B478,G2.PL1!$C$10:$AF$35,7,0)</f>
        <v>hộp 2 vỉ x 10 viên</v>
      </c>
      <c r="I478" s="38" t="s">
        <v>13</v>
      </c>
      <c r="J478" s="17" t="str">
        <f>VLOOKUP($B478,G2.PL1!$C$10:$AF$35,9,0)</f>
        <v xml:space="preserve">36 tháng </v>
      </c>
      <c r="K478" s="17" t="str">
        <f>VLOOKUP($B478,G2.PL1!$C$10:$AF$35,10,0)</f>
        <v>VD-20549-14</v>
      </c>
      <c r="L478" s="17" t="str">
        <f>VLOOKUP($B478,G2.PL1!$C$10:$AF$35,11,0)</f>
        <v>Công ty Cổ phần Dược Hậu Giang - Chi nhánh nhà máy Dược phẩm DHG tại Hậu Giang</v>
      </c>
      <c r="M478" s="17" t="str">
        <f>VLOOKUP($B478,G2.PL1!$C$10:$AF$35,12,0)</f>
        <v>Việt Nam</v>
      </c>
      <c r="N478" s="17" t="str">
        <f>VLOOKUP($B478,G2.PL1!$C$10:$AF$35,13,0)</f>
        <v>Viên</v>
      </c>
      <c r="O478" s="39">
        <v>10000</v>
      </c>
      <c r="P478" s="39">
        <v>10000</v>
      </c>
      <c r="Q478" s="39">
        <v>10000</v>
      </c>
      <c r="R478" s="39">
        <v>10000</v>
      </c>
      <c r="S478" s="40">
        <v>40000</v>
      </c>
      <c r="T478" s="19">
        <f>VLOOKUP($B478,G2.PL1!$C$10:$AF$35,17,0)</f>
        <v>889</v>
      </c>
      <c r="U478" s="18">
        <f t="shared" si="7"/>
        <v>35560000</v>
      </c>
      <c r="V478" s="19" t="str">
        <f>VLOOKUP($B478,G2.PL1!$C$10:$AF$35,30,0)</f>
        <v>Công ty Cổ phần Dược Hậu Giang</v>
      </c>
      <c r="W478" s="17" t="s">
        <v>672</v>
      </c>
      <c r="X478" s="56" t="s">
        <v>219</v>
      </c>
      <c r="Y478" s="41" t="s">
        <v>673</v>
      </c>
      <c r="Z478" s="16"/>
      <c r="AA478" s="21" t="e">
        <f>VLOOKUP(W478,#REF!,2,0)</f>
        <v>#REF!</v>
      </c>
      <c r="AB478" s="16"/>
    </row>
    <row r="479" spans="1:28" ht="60">
      <c r="A479" s="38">
        <v>13</v>
      </c>
      <c r="B479" s="38" t="s">
        <v>48</v>
      </c>
      <c r="C479" s="17" t="str">
        <f>VLOOKUP(B479,G2.PL1!$C$10:$D$34,2,0)</f>
        <v>Glumeform 500</v>
      </c>
      <c r="D479" s="17" t="str">
        <f>VLOOKUP($B479,G2.PL1!$C$10:$E$34,3,0)</f>
        <v xml:space="preserve">Metformin hydroclorid </v>
      </c>
      <c r="E479" s="17" t="str">
        <f>VLOOKUP($B479,G2.PL1!$C$10:$F$34,4,0)</f>
        <v>500mg</v>
      </c>
      <c r="F479" s="17" t="str">
        <f>VLOOKUP($B479,G2.PL1!$C$10:$AF$35,5,0)</f>
        <v>Uống</v>
      </c>
      <c r="G479" s="17" t="str">
        <f>VLOOKUP($B479,G2.PL1!$C$10:$AF$35,6,0)</f>
        <v>viên nén bao phim</v>
      </c>
      <c r="H479" s="17" t="str">
        <f>VLOOKUP($B479,G2.PL1!$C$10:$AF$35,7,0)</f>
        <v>hộp 10 vỉ x 10 viên</v>
      </c>
      <c r="I479" s="38" t="s">
        <v>13</v>
      </c>
      <c r="J479" s="17" t="str">
        <f>VLOOKUP($B479,G2.PL1!$C$10:$AF$35,9,0)</f>
        <v xml:space="preserve">36 tháng </v>
      </c>
      <c r="K479" s="17" t="str">
        <f>VLOOKUP($B479,G2.PL1!$C$10:$AF$35,10,0)</f>
        <v>VD-21779-14</v>
      </c>
      <c r="L479" s="17" t="str">
        <f>VLOOKUP($B479,G2.PL1!$C$10:$AF$35,11,0)</f>
        <v>Công ty Cổ phần Dược Hậu Giang - Chi nhánh nhà máy Dược phẩm DHG tại Hậu Giang</v>
      </c>
      <c r="M479" s="17" t="str">
        <f>VLOOKUP($B479,G2.PL1!$C$10:$AF$35,12,0)</f>
        <v>Việt Nam</v>
      </c>
      <c r="N479" s="17" t="str">
        <f>VLOOKUP($B479,G2.PL1!$C$10:$AF$35,13,0)</f>
        <v>Viên</v>
      </c>
      <c r="O479" s="39">
        <v>10000</v>
      </c>
      <c r="P479" s="39">
        <v>10000</v>
      </c>
      <c r="Q479" s="39">
        <v>10000</v>
      </c>
      <c r="R479" s="39">
        <v>10000</v>
      </c>
      <c r="S479" s="40">
        <v>40000</v>
      </c>
      <c r="T479" s="19">
        <f>VLOOKUP($B479,G2.PL1!$C$10:$AF$35,17,0)</f>
        <v>289</v>
      </c>
      <c r="U479" s="18">
        <f t="shared" si="7"/>
        <v>11560000</v>
      </c>
      <c r="V479" s="19" t="str">
        <f>VLOOKUP($B479,G2.PL1!$C$10:$AF$35,30,0)</f>
        <v>Công ty Cổ phần Dược Hậu Giang</v>
      </c>
      <c r="W479" s="17" t="s">
        <v>672</v>
      </c>
      <c r="X479" s="56" t="s">
        <v>219</v>
      </c>
      <c r="Y479" s="41" t="s">
        <v>673</v>
      </c>
      <c r="Z479" s="16"/>
      <c r="AA479" s="21" t="e">
        <f>VLOOKUP(W479,#REF!,2,0)</f>
        <v>#REF!</v>
      </c>
      <c r="AB479" s="16"/>
    </row>
    <row r="480" spans="1:28" ht="60">
      <c r="A480" s="38">
        <v>9</v>
      </c>
      <c r="B480" s="38" t="s">
        <v>70</v>
      </c>
      <c r="C480" s="17" t="str">
        <f>VLOOKUP(B480,G2.PL1!$C$10:$D$34,2,0)</f>
        <v xml:space="preserve">Cifga </v>
      </c>
      <c r="D480" s="17" t="str">
        <f>VLOOKUP($B480,G2.PL1!$C$10:$E$34,3,0)</f>
        <v>Ciprofloxacin (dưới dạng Ciprofloxacin hydroclorid)</v>
      </c>
      <c r="E480" s="17" t="str">
        <f>VLOOKUP($B480,G2.PL1!$C$10:$F$34,4,0)</f>
        <v>500mg</v>
      </c>
      <c r="F480" s="17" t="str">
        <f>VLOOKUP($B480,G2.PL1!$C$10:$AF$35,5,0)</f>
        <v>Uống</v>
      </c>
      <c r="G480" s="17" t="str">
        <f>VLOOKUP($B480,G2.PL1!$C$10:$AF$35,6,0)</f>
        <v>viên nén bao phim</v>
      </c>
      <c r="H480" s="17" t="str">
        <f>VLOOKUP($B480,G2.PL1!$C$10:$AF$35,7,0)</f>
        <v>hộp 2 vỉ x 10 viên</v>
      </c>
      <c r="I480" s="38" t="s">
        <v>13</v>
      </c>
      <c r="J480" s="17" t="str">
        <f>VLOOKUP($B480,G2.PL1!$C$10:$AF$35,9,0)</f>
        <v xml:space="preserve">36 tháng </v>
      </c>
      <c r="K480" s="17" t="str">
        <f>VLOOKUP($B480,G2.PL1!$C$10:$AF$35,10,0)</f>
        <v>VD-20549-14</v>
      </c>
      <c r="L480" s="17" t="str">
        <f>VLOOKUP($B480,G2.PL1!$C$10:$AF$35,11,0)</f>
        <v>Công ty Cổ phần Dược Hậu Giang - Chi nhánh nhà máy Dược phẩm DHG tại Hậu Giang</v>
      </c>
      <c r="M480" s="17" t="str">
        <f>VLOOKUP($B480,G2.PL1!$C$10:$AF$35,12,0)</f>
        <v>Việt Nam</v>
      </c>
      <c r="N480" s="17" t="str">
        <f>VLOOKUP($B480,G2.PL1!$C$10:$AF$35,13,0)</f>
        <v>Viên</v>
      </c>
      <c r="O480" s="39">
        <v>3000</v>
      </c>
      <c r="P480" s="39">
        <v>3000</v>
      </c>
      <c r="Q480" s="39">
        <v>3000</v>
      </c>
      <c r="R480" s="39">
        <v>3000</v>
      </c>
      <c r="S480" s="40">
        <v>12000</v>
      </c>
      <c r="T480" s="19">
        <f>VLOOKUP($B480,G2.PL1!$C$10:$AF$35,17,0)</f>
        <v>889</v>
      </c>
      <c r="U480" s="18">
        <f t="shared" si="7"/>
        <v>10668000</v>
      </c>
      <c r="V480" s="19" t="str">
        <f>VLOOKUP($B480,G2.PL1!$C$10:$AF$35,30,0)</f>
        <v>Công ty Cổ phần Dược Hậu Giang</v>
      </c>
      <c r="W480" s="17" t="s">
        <v>726</v>
      </c>
      <c r="X480" s="56" t="s">
        <v>219</v>
      </c>
      <c r="Y480" s="41" t="s">
        <v>727</v>
      </c>
      <c r="Z480" s="16"/>
      <c r="AA480" s="21" t="e">
        <f>VLOOKUP(W480,#REF!,2,0)</f>
        <v>#REF!</v>
      </c>
      <c r="AB480" s="16"/>
    </row>
    <row r="481" spans="1:28" ht="60">
      <c r="A481" s="38">
        <v>12</v>
      </c>
      <c r="B481" s="38" t="s">
        <v>54</v>
      </c>
      <c r="C481" s="17" t="str">
        <f>VLOOKUP(B481,G2.PL1!$C$10:$D$34,2,0)</f>
        <v>Raciper 20mg</v>
      </c>
      <c r="D481" s="17" t="str">
        <f>VLOOKUP($B481,G2.PL1!$C$10:$E$34,3,0)</f>
        <v xml:space="preserve">Esomeprazole (dưới dạng Esomeprazole magnesium vô định hình) </v>
      </c>
      <c r="E481" s="17" t="str">
        <f>VLOOKUP($B481,G2.PL1!$C$10:$F$34,4,0)</f>
        <v>20mg</v>
      </c>
      <c r="F481" s="17" t="str">
        <f>VLOOKUP($B481,G2.PL1!$C$10:$AF$35,5,0)</f>
        <v>Uống</v>
      </c>
      <c r="G481" s="17" t="str">
        <f>VLOOKUP($B481,G2.PL1!$C$10:$AF$35,6,0)</f>
        <v>Viên nén bao phim kháng acid dạ dày</v>
      </c>
      <c r="H481" s="17" t="str">
        <f>VLOOKUP($B481,G2.PL1!$C$10:$AF$35,7,0)</f>
        <v>Hộp 2 vỉ x 7 viên; Hộp 4 vỉ x 7 viên</v>
      </c>
      <c r="I481" s="38" t="s">
        <v>13</v>
      </c>
      <c r="J481" s="17" t="str">
        <f>VLOOKUP($B481,G2.PL1!$C$10:$AF$35,9,0)</f>
        <v>24 tháng</v>
      </c>
      <c r="K481" s="17" t="str">
        <f>VLOOKUP($B481,G2.PL1!$C$10:$AF$35,10,0)</f>
        <v>VN-16032-12</v>
      </c>
      <c r="L481" s="17" t="str">
        <f>VLOOKUP($B481,G2.PL1!$C$10:$AF$35,11,0)</f>
        <v>Sun Pharmaceutical Industries Limited</v>
      </c>
      <c r="M481" s="17" t="str">
        <f>VLOOKUP($B481,G2.PL1!$C$10:$AF$35,12,0)</f>
        <v>Ấn Độ</v>
      </c>
      <c r="N481" s="17" t="str">
        <f>VLOOKUP($B481,G2.PL1!$C$10:$AF$35,13,0)</f>
        <v>Viên</v>
      </c>
      <c r="O481" s="39">
        <v>5000</v>
      </c>
      <c r="P481" s="39">
        <v>5000</v>
      </c>
      <c r="Q481" s="39">
        <v>5000</v>
      </c>
      <c r="R481" s="39">
        <v>5000</v>
      </c>
      <c r="S481" s="40">
        <v>20000</v>
      </c>
      <c r="T481" s="19">
        <f>VLOOKUP($B481,G2.PL1!$C$10:$AF$35,17,0)</f>
        <v>950</v>
      </c>
      <c r="U481" s="18">
        <f t="shared" si="7"/>
        <v>19000000</v>
      </c>
      <c r="V481" s="19" t="str">
        <f>VLOOKUP($B481,G2.PL1!$C$10:$AF$35,30,0)</f>
        <v>Công ty Cổ phần Dược phẩm Thiết bị Y tế Hà Nội</v>
      </c>
      <c r="W481" s="17" t="s">
        <v>726</v>
      </c>
      <c r="X481" s="56" t="s">
        <v>219</v>
      </c>
      <c r="Y481" s="41" t="s">
        <v>727</v>
      </c>
      <c r="Z481" s="16"/>
      <c r="AA481" s="21" t="e">
        <f>VLOOKUP(W481,#REF!,2,0)</f>
        <v>#REF!</v>
      </c>
      <c r="AB481" s="16"/>
    </row>
    <row r="482" spans="1:28" ht="60">
      <c r="A482" s="38">
        <v>9</v>
      </c>
      <c r="B482" s="38" t="s">
        <v>70</v>
      </c>
      <c r="C482" s="17" t="str">
        <f>VLOOKUP(B482,G2.PL1!$C$10:$D$34,2,0)</f>
        <v xml:space="preserve">Cifga </v>
      </c>
      <c r="D482" s="17" t="str">
        <f>VLOOKUP($B482,G2.PL1!$C$10:$E$34,3,0)</f>
        <v>Ciprofloxacin (dưới dạng Ciprofloxacin hydroclorid)</v>
      </c>
      <c r="E482" s="17" t="str">
        <f>VLOOKUP($B482,G2.PL1!$C$10:$F$34,4,0)</f>
        <v>500mg</v>
      </c>
      <c r="F482" s="17" t="str">
        <f>VLOOKUP($B482,G2.PL1!$C$10:$AF$35,5,0)</f>
        <v>Uống</v>
      </c>
      <c r="G482" s="17" t="str">
        <f>VLOOKUP($B482,G2.PL1!$C$10:$AF$35,6,0)</f>
        <v>viên nén bao phim</v>
      </c>
      <c r="H482" s="17" t="str">
        <f>VLOOKUP($B482,G2.PL1!$C$10:$AF$35,7,0)</f>
        <v>hộp 2 vỉ x 10 viên</v>
      </c>
      <c r="I482" s="38" t="s">
        <v>13</v>
      </c>
      <c r="J482" s="17" t="str">
        <f>VLOOKUP($B482,G2.PL1!$C$10:$AF$35,9,0)</f>
        <v xml:space="preserve">36 tháng </v>
      </c>
      <c r="K482" s="17" t="str">
        <f>VLOOKUP($B482,G2.PL1!$C$10:$AF$35,10,0)</f>
        <v>VD-20549-14</v>
      </c>
      <c r="L482" s="17" t="str">
        <f>VLOOKUP($B482,G2.PL1!$C$10:$AF$35,11,0)</f>
        <v>Công ty Cổ phần Dược Hậu Giang - Chi nhánh nhà máy Dược phẩm DHG tại Hậu Giang</v>
      </c>
      <c r="M482" s="17" t="str">
        <f>VLOOKUP($B482,G2.PL1!$C$10:$AF$35,12,0)</f>
        <v>Việt Nam</v>
      </c>
      <c r="N482" s="17" t="str">
        <f>VLOOKUP($B482,G2.PL1!$C$10:$AF$35,13,0)</f>
        <v>Viên</v>
      </c>
      <c r="O482" s="39">
        <v>7500</v>
      </c>
      <c r="P482" s="39">
        <v>7500</v>
      </c>
      <c r="Q482" s="39">
        <v>7500</v>
      </c>
      <c r="R482" s="39">
        <v>7500</v>
      </c>
      <c r="S482" s="40">
        <v>30000</v>
      </c>
      <c r="T482" s="19">
        <f>VLOOKUP($B482,G2.PL1!$C$10:$AF$35,17,0)</f>
        <v>889</v>
      </c>
      <c r="U482" s="18">
        <f t="shared" si="7"/>
        <v>26670000</v>
      </c>
      <c r="V482" s="19" t="str">
        <f>VLOOKUP($B482,G2.PL1!$C$10:$AF$35,30,0)</f>
        <v>Công ty Cổ phần Dược Hậu Giang</v>
      </c>
      <c r="W482" s="17" t="s">
        <v>728</v>
      </c>
      <c r="X482" s="56" t="s">
        <v>219</v>
      </c>
      <c r="Y482" s="41" t="s">
        <v>729</v>
      </c>
      <c r="Z482" s="16"/>
      <c r="AA482" s="21" t="e">
        <f>VLOOKUP(W482,#REF!,2,0)</f>
        <v>#REF!</v>
      </c>
      <c r="AB482" s="16"/>
    </row>
    <row r="483" spans="1:28" ht="36">
      <c r="A483" s="38">
        <v>15</v>
      </c>
      <c r="B483" s="38" t="s">
        <v>39</v>
      </c>
      <c r="C483" s="17" t="str">
        <f>VLOOKUP(B483,G2.PL1!$C$10:$D$34,2,0)</f>
        <v>OCID</v>
      </c>
      <c r="D483" s="17" t="str">
        <f>VLOOKUP($B483,G2.PL1!$C$10:$E$34,3,0)</f>
        <v>Omeprazole (dạng hạt bao tan trong ruột)</v>
      </c>
      <c r="E483" s="17" t="str">
        <f>VLOOKUP($B483,G2.PL1!$C$10:$F$34,4,0)</f>
        <v>20mg</v>
      </c>
      <c r="F483" s="17" t="str">
        <f>VLOOKUP($B483,G2.PL1!$C$10:$AF$35,5,0)</f>
        <v>Uống</v>
      </c>
      <c r="G483" s="17" t="str">
        <f>VLOOKUP($B483,G2.PL1!$C$10:$AF$35,6,0)</f>
        <v>Viên nang cứng</v>
      </c>
      <c r="H483" s="17" t="str">
        <f>VLOOKUP($B483,G2.PL1!$C$10:$AF$35,7,0)</f>
        <v>Hộp 10 vỉ x 10 viên</v>
      </c>
      <c r="I483" s="38" t="s">
        <v>13</v>
      </c>
      <c r="J483" s="17" t="str">
        <f>VLOOKUP($B483,G2.PL1!$C$10:$AF$35,9,0)</f>
        <v>36 tháng</v>
      </c>
      <c r="K483" s="17" t="str">
        <f>VLOOKUP($B483,G2.PL1!$C$10:$AF$35,10,0)</f>
        <v>VN-10166-10</v>
      </c>
      <c r="L483" s="17" t="str">
        <f>VLOOKUP($B483,G2.PL1!$C$10:$AF$35,11,0)</f>
        <v>Cadila Healthcare Ltd.</v>
      </c>
      <c r="M483" s="17" t="str">
        <f>VLOOKUP($B483,G2.PL1!$C$10:$AF$35,12,0)</f>
        <v>Ấn Độ</v>
      </c>
      <c r="N483" s="17" t="str">
        <f>VLOOKUP($B483,G2.PL1!$C$10:$AF$35,13,0)</f>
        <v>Viên</v>
      </c>
      <c r="O483" s="39">
        <v>15000</v>
      </c>
      <c r="P483" s="39">
        <v>15000</v>
      </c>
      <c r="Q483" s="39">
        <v>15000</v>
      </c>
      <c r="R483" s="39">
        <v>15000</v>
      </c>
      <c r="S483" s="40">
        <v>60000</v>
      </c>
      <c r="T483" s="19">
        <f>VLOOKUP($B483,G2.PL1!$C$10:$AF$35,17,0)</f>
        <v>215</v>
      </c>
      <c r="U483" s="18">
        <f t="shared" si="7"/>
        <v>12900000</v>
      </c>
      <c r="V483" s="19" t="str">
        <f>VLOOKUP($B483,G2.PL1!$C$10:$AF$35,30,0)</f>
        <v>Công ty Cổ phần Dược phẩm Thiết bị Y tế Hà Nội</v>
      </c>
      <c r="W483" s="17" t="s">
        <v>728</v>
      </c>
      <c r="X483" s="56" t="s">
        <v>219</v>
      </c>
      <c r="Y483" s="41" t="s">
        <v>729</v>
      </c>
      <c r="Z483" s="16"/>
      <c r="AA483" s="21" t="e">
        <f>VLOOKUP(W483,#REF!,2,0)</f>
        <v>#REF!</v>
      </c>
      <c r="AB483" s="16"/>
    </row>
    <row r="484" spans="1:28" ht="36">
      <c r="A484" s="17">
        <v>1</v>
      </c>
      <c r="B484" s="17" t="s">
        <v>6</v>
      </c>
      <c r="C484" s="17" t="str">
        <f>VLOOKUP(B484,G2.PL1!$C$10:$D$34,2,0)</f>
        <v>Cefoxitine Gerda 1G</v>
      </c>
      <c r="D484" s="17" t="str">
        <f>VLOOKUP($B484,G2.PL1!$C$10:$E$34,3,0)</f>
        <v>Cefoxitin  (dưới dạng Cefoxitin natri)</v>
      </c>
      <c r="E484" s="17" t="str">
        <f>VLOOKUP($B484,G2.PL1!$C$10:$F$34,4,0)</f>
        <v>1g</v>
      </c>
      <c r="F484" s="17" t="str">
        <f>VLOOKUP($B484,G2.PL1!$C$10:$AF$35,5,0)</f>
        <v>Tiêm</v>
      </c>
      <c r="G484" s="17" t="str">
        <f>VLOOKUP($B484,G2.PL1!$C$10:$AF$35,6,0)</f>
        <v>Bột pha dung dịch tiêm</v>
      </c>
      <c r="H484" s="17" t="str">
        <f>VLOOKUP($B484,G2.PL1!$C$10:$AF$35,7,0)</f>
        <v>Hộp 10 lọ</v>
      </c>
      <c r="I484" s="17" t="s">
        <v>3</v>
      </c>
      <c r="J484" s="17" t="str">
        <f>VLOOKUP($B484,G2.PL1!$C$10:$AF$35,9,0)</f>
        <v>24 tháng</v>
      </c>
      <c r="K484" s="17" t="str">
        <f>VLOOKUP($B484,G2.PL1!$C$10:$AF$35,10,0)</f>
        <v>VN-20445-17</v>
      </c>
      <c r="L484" s="17" t="str">
        <f>VLOOKUP($B484,G2.PL1!$C$10:$AF$35,11,0)</f>
        <v>LDP Laboratorios
 Torlan SA</v>
      </c>
      <c r="M484" s="17" t="str">
        <f>VLOOKUP($B484,G2.PL1!$C$10:$AF$35,12,0)</f>
        <v>Tây Ban Nha</v>
      </c>
      <c r="N484" s="17" t="str">
        <f>VLOOKUP($B484,G2.PL1!$C$10:$AF$35,13,0)</f>
        <v>Lọ</v>
      </c>
      <c r="O484" s="18">
        <v>1200</v>
      </c>
      <c r="P484" s="18">
        <v>1200</v>
      </c>
      <c r="Q484" s="18">
        <v>1200</v>
      </c>
      <c r="R484" s="18">
        <v>1200</v>
      </c>
      <c r="S484" s="18">
        <v>4800</v>
      </c>
      <c r="T484" s="19">
        <f>VLOOKUP($B484,G2.PL1!$C$10:$AF$35,17,0)</f>
        <v>123000</v>
      </c>
      <c r="U484" s="18">
        <f t="shared" si="7"/>
        <v>590400000</v>
      </c>
      <c r="V484" s="19" t="str">
        <f>VLOOKUP($B484,G2.PL1!$C$10:$AF$35,30,0)</f>
        <v>Công ty Trách nhiệm hữu hạn Dược Phẩm Tự Đức</v>
      </c>
      <c r="W484" s="17" t="s">
        <v>230</v>
      </c>
      <c r="X484" s="20" t="s">
        <v>219</v>
      </c>
      <c r="Y484" s="17" t="s">
        <v>231</v>
      </c>
      <c r="Z484" s="16"/>
      <c r="AA484" s="21" t="e">
        <f>VLOOKUP(W484,#REF!,2,0)</f>
        <v>#REF!</v>
      </c>
      <c r="AB484" s="16"/>
    </row>
    <row r="485" spans="1:28" ht="48">
      <c r="A485" s="17">
        <v>2</v>
      </c>
      <c r="B485" s="17" t="s">
        <v>86</v>
      </c>
      <c r="C485" s="17" t="str">
        <f>VLOOKUP(B485,G2.PL1!$C$10:$D$34,2,0)</f>
        <v>Cefoxitin 1g</v>
      </c>
      <c r="D485" s="17" t="str">
        <f>VLOOKUP($B485,G2.PL1!$C$10:$E$34,3,0)</f>
        <v xml:space="preserve">Cefoxitin (dưới dạng Cefoxitin natri) </v>
      </c>
      <c r="E485" s="17" t="str">
        <f>VLOOKUP($B485,G2.PL1!$C$10:$F$34,4,0)</f>
        <v>1g</v>
      </c>
      <c r="F485" s="17" t="str">
        <f>VLOOKUP($B485,G2.PL1!$C$10:$AF$35,5,0)</f>
        <v>Tiêm</v>
      </c>
      <c r="G485" s="17" t="str">
        <f>VLOOKUP($B485,G2.PL1!$C$10:$AF$35,6,0)</f>
        <v>Thuốc bột pha tiêm</v>
      </c>
      <c r="H485" s="17" t="str">
        <f>VLOOKUP($B485,G2.PL1!$C$10:$AF$35,7,0)</f>
        <v>Hộp 10 lọ</v>
      </c>
      <c r="I485" s="17" t="s">
        <v>13</v>
      </c>
      <c r="J485" s="17" t="str">
        <f>VLOOKUP($B485,G2.PL1!$C$10:$AF$35,9,0)</f>
        <v>24 tháng</v>
      </c>
      <c r="K485" s="17" t="str">
        <f>VLOOKUP($B485,G2.PL1!$C$10:$AF$35,10,0)</f>
        <v>VD-26841-17</v>
      </c>
      <c r="L485" s="17" t="str">
        <f>VLOOKUP($B485,G2.PL1!$C$10:$AF$35,11,0)</f>
        <v>Chi nhánh 3- Công ty cổ phần dược phẩm Imexpharm tại Bình Dương</v>
      </c>
      <c r="M485" s="17" t="str">
        <f>VLOOKUP($B485,G2.PL1!$C$10:$AF$35,12,0)</f>
        <v>Việt Nam</v>
      </c>
      <c r="N485" s="17" t="str">
        <f>VLOOKUP($B485,G2.PL1!$C$10:$AF$35,13,0)</f>
        <v>Lọ</v>
      </c>
      <c r="O485" s="18">
        <v>280</v>
      </c>
      <c r="P485" s="18">
        <v>320</v>
      </c>
      <c r="Q485" s="18">
        <v>320</v>
      </c>
      <c r="R485" s="18">
        <v>280</v>
      </c>
      <c r="S485" s="18">
        <v>1200</v>
      </c>
      <c r="T485" s="19">
        <f>VLOOKUP($B485,G2.PL1!$C$10:$AF$35,17,0)</f>
        <v>54900</v>
      </c>
      <c r="U485" s="18">
        <f t="shared" si="7"/>
        <v>65880000</v>
      </c>
      <c r="V485" s="19" t="str">
        <f>VLOOKUP($B485,G2.PL1!$C$10:$AF$35,30,0)</f>
        <v>Công ty Cổ phần Dược phẩm Nam Hà</v>
      </c>
      <c r="W485" s="17" t="s">
        <v>357</v>
      </c>
      <c r="X485" s="20" t="s">
        <v>219</v>
      </c>
      <c r="Y485" s="17" t="s">
        <v>358</v>
      </c>
      <c r="Z485" s="16"/>
      <c r="AA485" s="21" t="e">
        <f>VLOOKUP(W485,#REF!,2,0)</f>
        <v>#REF!</v>
      </c>
      <c r="AB485" s="16"/>
    </row>
    <row r="486" spans="1:28" ht="48">
      <c r="A486" s="38">
        <v>8</v>
      </c>
      <c r="B486" s="38" t="s">
        <v>75</v>
      </c>
      <c r="C486" s="17" t="str">
        <f>VLOOKUP(B486,G2.PL1!$C$10:$D$34,2,0)</f>
        <v>Zanimex 1,5g</v>
      </c>
      <c r="D486" s="17" t="str">
        <f>VLOOKUP($B486,G2.PL1!$C$10:$E$34,3,0)</f>
        <v>Cefuroxim (dưới dạng Cefuroxim natri)</v>
      </c>
      <c r="E486" s="17" t="str">
        <f>VLOOKUP($B486,G2.PL1!$C$10:$F$34,4,0)</f>
        <v>1,5g</v>
      </c>
      <c r="F486" s="17" t="str">
        <f>VLOOKUP($B486,G2.PL1!$C$10:$AF$35,5,0)</f>
        <v>Tiêm</v>
      </c>
      <c r="G486" s="17" t="str">
        <f>VLOOKUP($B486,G2.PL1!$C$10:$AF$35,6,0)</f>
        <v>Thuốc bột pha tiêm</v>
      </c>
      <c r="H486" s="17" t="str">
        <f>VLOOKUP($B486,G2.PL1!$C$10:$AF$35,7,0)</f>
        <v>Hộp 10 lọ</v>
      </c>
      <c r="I486" s="38" t="s">
        <v>13</v>
      </c>
      <c r="J486" s="17" t="str">
        <f>VLOOKUP($B486,G2.PL1!$C$10:$AF$35,9,0)</f>
        <v>24 tháng</v>
      </c>
      <c r="K486" s="17" t="str">
        <f>VLOOKUP($B486,G2.PL1!$C$10:$AF$35,10,0)</f>
        <v>VD-34181-20</v>
      </c>
      <c r="L486" s="17" t="str">
        <f>VLOOKUP($B486,G2.PL1!$C$10:$AF$35,11,0)</f>
        <v>Chi nhánh 3 - Công ty cổ phần dược phẩm Imexpharm tại Bình Dương</v>
      </c>
      <c r="M486" s="17" t="str">
        <f>VLOOKUP($B486,G2.PL1!$C$10:$AF$35,12,0)</f>
        <v>Việt Nam</v>
      </c>
      <c r="N486" s="17" t="str">
        <f>VLOOKUP($B486,G2.PL1!$C$10:$AF$35,13,0)</f>
        <v>Lọ</v>
      </c>
      <c r="O486" s="39">
        <v>700</v>
      </c>
      <c r="P486" s="39">
        <v>800</v>
      </c>
      <c r="Q486" s="39">
        <v>800</v>
      </c>
      <c r="R486" s="39">
        <v>700</v>
      </c>
      <c r="S486" s="40">
        <v>3000</v>
      </c>
      <c r="T486" s="19">
        <f>VLOOKUP($B486,G2.PL1!$C$10:$AF$35,17,0)</f>
        <v>21000</v>
      </c>
      <c r="U486" s="18">
        <f t="shared" si="7"/>
        <v>63000000</v>
      </c>
      <c r="V486" s="19" t="str">
        <f>VLOOKUP($B486,G2.PL1!$C$10:$AF$35,30,0)</f>
        <v xml:space="preserve">Công ty CP Dược phẩm Imexpharm </v>
      </c>
      <c r="W486" s="17" t="s">
        <v>357</v>
      </c>
      <c r="X486" s="56" t="s">
        <v>219</v>
      </c>
      <c r="Y486" s="41" t="s">
        <v>358</v>
      </c>
      <c r="Z486" s="16"/>
      <c r="AA486" s="21" t="e">
        <f>VLOOKUP(W486,#REF!,2,0)</f>
        <v>#REF!</v>
      </c>
      <c r="AB486" s="16"/>
    </row>
    <row r="487" spans="1:28" ht="60">
      <c r="A487" s="38">
        <v>9</v>
      </c>
      <c r="B487" s="38" t="s">
        <v>70</v>
      </c>
      <c r="C487" s="17" t="str">
        <f>VLOOKUP(B487,G2.PL1!$C$10:$D$34,2,0)</f>
        <v xml:space="preserve">Cifga </v>
      </c>
      <c r="D487" s="17" t="str">
        <f>VLOOKUP($B487,G2.PL1!$C$10:$E$34,3,0)</f>
        <v>Ciprofloxacin (dưới dạng Ciprofloxacin hydroclorid)</v>
      </c>
      <c r="E487" s="17" t="str">
        <f>VLOOKUP($B487,G2.PL1!$C$10:$F$34,4,0)</f>
        <v>500mg</v>
      </c>
      <c r="F487" s="17" t="str">
        <f>VLOOKUP($B487,G2.PL1!$C$10:$AF$35,5,0)</f>
        <v>Uống</v>
      </c>
      <c r="G487" s="17" t="str">
        <f>VLOOKUP($B487,G2.PL1!$C$10:$AF$35,6,0)</f>
        <v>viên nén bao phim</v>
      </c>
      <c r="H487" s="17" t="str">
        <f>VLOOKUP($B487,G2.PL1!$C$10:$AF$35,7,0)</f>
        <v>hộp 2 vỉ x 10 viên</v>
      </c>
      <c r="I487" s="38" t="s">
        <v>13</v>
      </c>
      <c r="J487" s="17" t="str">
        <f>VLOOKUP($B487,G2.PL1!$C$10:$AF$35,9,0)</f>
        <v xml:space="preserve">36 tháng </v>
      </c>
      <c r="K487" s="17" t="str">
        <f>VLOOKUP($B487,G2.PL1!$C$10:$AF$35,10,0)</f>
        <v>VD-20549-14</v>
      </c>
      <c r="L487" s="17" t="str">
        <f>VLOOKUP($B487,G2.PL1!$C$10:$AF$35,11,0)</f>
        <v>Công ty Cổ phần Dược Hậu Giang - Chi nhánh nhà máy Dược phẩm DHG tại Hậu Giang</v>
      </c>
      <c r="M487" s="17" t="str">
        <f>VLOOKUP($B487,G2.PL1!$C$10:$AF$35,12,0)</f>
        <v>Việt Nam</v>
      </c>
      <c r="N487" s="17" t="str">
        <f>VLOOKUP($B487,G2.PL1!$C$10:$AF$35,13,0)</f>
        <v>Viên</v>
      </c>
      <c r="O487" s="39">
        <v>3000</v>
      </c>
      <c r="P487" s="39">
        <v>3000</v>
      </c>
      <c r="Q487" s="39">
        <v>3000</v>
      </c>
      <c r="R487" s="39">
        <v>3000</v>
      </c>
      <c r="S487" s="40">
        <v>12000</v>
      </c>
      <c r="T487" s="19">
        <f>VLOOKUP($B487,G2.PL1!$C$10:$AF$35,17,0)</f>
        <v>889</v>
      </c>
      <c r="U487" s="18">
        <f t="shared" si="7"/>
        <v>10668000</v>
      </c>
      <c r="V487" s="19" t="str">
        <f>VLOOKUP($B487,G2.PL1!$C$10:$AF$35,30,0)</f>
        <v>Công ty Cổ phần Dược Hậu Giang</v>
      </c>
      <c r="W487" s="17" t="s">
        <v>720</v>
      </c>
      <c r="X487" s="56" t="s">
        <v>219</v>
      </c>
      <c r="Y487" s="41" t="s">
        <v>721</v>
      </c>
      <c r="Z487" s="16"/>
      <c r="AA487" s="21" t="e">
        <f>VLOOKUP(W487,#REF!,2,0)</f>
        <v>#REF!</v>
      </c>
      <c r="AB487" s="16"/>
    </row>
    <row r="488" spans="1:28" ht="36">
      <c r="A488" s="17">
        <v>1</v>
      </c>
      <c r="B488" s="17" t="s">
        <v>6</v>
      </c>
      <c r="C488" s="17" t="str">
        <f>VLOOKUP(B488,G2.PL1!$C$10:$D$34,2,0)</f>
        <v>Cefoxitine Gerda 1G</v>
      </c>
      <c r="D488" s="17" t="str">
        <f>VLOOKUP($B488,G2.PL1!$C$10:$E$34,3,0)</f>
        <v>Cefoxitin  (dưới dạng Cefoxitin natri)</v>
      </c>
      <c r="E488" s="17" t="str">
        <f>VLOOKUP($B488,G2.PL1!$C$10:$F$34,4,0)</f>
        <v>1g</v>
      </c>
      <c r="F488" s="17" t="str">
        <f>VLOOKUP($B488,G2.PL1!$C$10:$AF$35,5,0)</f>
        <v>Tiêm</v>
      </c>
      <c r="G488" s="17" t="str">
        <f>VLOOKUP($B488,G2.PL1!$C$10:$AF$35,6,0)</f>
        <v>Bột pha dung dịch tiêm</v>
      </c>
      <c r="H488" s="17" t="str">
        <f>VLOOKUP($B488,G2.PL1!$C$10:$AF$35,7,0)</f>
        <v>Hộp 10 lọ</v>
      </c>
      <c r="I488" s="17" t="s">
        <v>3</v>
      </c>
      <c r="J488" s="17" t="str">
        <f>VLOOKUP($B488,G2.PL1!$C$10:$AF$35,9,0)</f>
        <v>24 tháng</v>
      </c>
      <c r="K488" s="17" t="str">
        <f>VLOOKUP($B488,G2.PL1!$C$10:$AF$35,10,0)</f>
        <v>VN-20445-17</v>
      </c>
      <c r="L488" s="17" t="str">
        <f>VLOOKUP($B488,G2.PL1!$C$10:$AF$35,11,0)</f>
        <v>LDP Laboratorios
 Torlan SA</v>
      </c>
      <c r="M488" s="17" t="str">
        <f>VLOOKUP($B488,G2.PL1!$C$10:$AF$35,12,0)</f>
        <v>Tây Ban Nha</v>
      </c>
      <c r="N488" s="17" t="str">
        <f>VLOOKUP($B488,G2.PL1!$C$10:$AF$35,13,0)</f>
        <v>Lọ</v>
      </c>
      <c r="O488" s="18">
        <v>800</v>
      </c>
      <c r="P488" s="18">
        <v>800</v>
      </c>
      <c r="Q488" s="18">
        <v>800</v>
      </c>
      <c r="R488" s="18">
        <v>800</v>
      </c>
      <c r="S488" s="18">
        <v>3200</v>
      </c>
      <c r="T488" s="19">
        <f>VLOOKUP($B488,G2.PL1!$C$10:$AF$35,17,0)</f>
        <v>123000</v>
      </c>
      <c r="U488" s="18">
        <f t="shared" si="7"/>
        <v>393600000</v>
      </c>
      <c r="V488" s="19" t="str">
        <f>VLOOKUP($B488,G2.PL1!$C$10:$AF$35,30,0)</f>
        <v>Công ty Trách nhiệm hữu hạn Dược Phẩm Tự Đức</v>
      </c>
      <c r="W488" s="17" t="s">
        <v>232</v>
      </c>
      <c r="X488" s="20" t="s">
        <v>219</v>
      </c>
      <c r="Y488" s="17" t="s">
        <v>233</v>
      </c>
      <c r="Z488" s="16"/>
      <c r="AA488" s="21" t="e">
        <f>VLOOKUP(W488,#REF!,2,0)</f>
        <v>#REF!</v>
      </c>
      <c r="AB488" s="16"/>
    </row>
    <row r="489" spans="1:28" ht="48">
      <c r="A489" s="17">
        <v>2</v>
      </c>
      <c r="B489" s="17" t="s">
        <v>86</v>
      </c>
      <c r="C489" s="17" t="str">
        <f>VLOOKUP(B489,G2.PL1!$C$10:$D$34,2,0)</f>
        <v>Cefoxitin 1g</v>
      </c>
      <c r="D489" s="17" t="str">
        <f>VLOOKUP($B489,G2.PL1!$C$10:$E$34,3,0)</f>
        <v xml:space="preserve">Cefoxitin (dưới dạng Cefoxitin natri) </v>
      </c>
      <c r="E489" s="17" t="str">
        <f>VLOOKUP($B489,G2.PL1!$C$10:$F$34,4,0)</f>
        <v>1g</v>
      </c>
      <c r="F489" s="17" t="str">
        <f>VLOOKUP($B489,G2.PL1!$C$10:$AF$35,5,0)</f>
        <v>Tiêm</v>
      </c>
      <c r="G489" s="17" t="str">
        <f>VLOOKUP($B489,G2.PL1!$C$10:$AF$35,6,0)</f>
        <v>Thuốc bột pha tiêm</v>
      </c>
      <c r="H489" s="17" t="str">
        <f>VLOOKUP($B489,G2.PL1!$C$10:$AF$35,7,0)</f>
        <v>Hộp 10 lọ</v>
      </c>
      <c r="I489" s="17" t="s">
        <v>13</v>
      </c>
      <c r="J489" s="17" t="str">
        <f>VLOOKUP($B489,G2.PL1!$C$10:$AF$35,9,0)</f>
        <v>24 tháng</v>
      </c>
      <c r="K489" s="17" t="str">
        <f>VLOOKUP($B489,G2.PL1!$C$10:$AF$35,10,0)</f>
        <v>VD-26841-17</v>
      </c>
      <c r="L489" s="17" t="str">
        <f>VLOOKUP($B489,G2.PL1!$C$10:$AF$35,11,0)</f>
        <v>Chi nhánh 3- Công ty cổ phần dược phẩm Imexpharm tại Bình Dương</v>
      </c>
      <c r="M489" s="17" t="str">
        <f>VLOOKUP($B489,G2.PL1!$C$10:$AF$35,12,0)</f>
        <v>Việt Nam</v>
      </c>
      <c r="N489" s="17" t="str">
        <f>VLOOKUP($B489,G2.PL1!$C$10:$AF$35,13,0)</f>
        <v>Lọ</v>
      </c>
      <c r="O489" s="18">
        <v>80</v>
      </c>
      <c r="P489" s="18">
        <v>80</v>
      </c>
      <c r="Q489" s="18">
        <v>80</v>
      </c>
      <c r="R489" s="18">
        <v>80</v>
      </c>
      <c r="S489" s="18">
        <v>320</v>
      </c>
      <c r="T489" s="19">
        <f>VLOOKUP($B489,G2.PL1!$C$10:$AF$35,17,0)</f>
        <v>54900</v>
      </c>
      <c r="U489" s="18">
        <f t="shared" si="7"/>
        <v>17568000</v>
      </c>
      <c r="V489" s="19" t="str">
        <f>VLOOKUP($B489,G2.PL1!$C$10:$AF$35,30,0)</f>
        <v>Công ty Cổ phần Dược phẩm Nam Hà</v>
      </c>
      <c r="W489" s="17" t="s">
        <v>232</v>
      </c>
      <c r="X489" s="20" t="s">
        <v>219</v>
      </c>
      <c r="Y489" s="17" t="s">
        <v>233</v>
      </c>
      <c r="Z489" s="16"/>
      <c r="AA489" s="21" t="e">
        <f>VLOOKUP(W489,#REF!,2,0)</f>
        <v>#REF!</v>
      </c>
      <c r="AB489" s="16"/>
    </row>
    <row r="490" spans="1:28" ht="48">
      <c r="A490" s="38">
        <v>8</v>
      </c>
      <c r="B490" s="38" t="s">
        <v>75</v>
      </c>
      <c r="C490" s="17" t="str">
        <f>VLOOKUP(B490,G2.PL1!$C$10:$D$34,2,0)</f>
        <v>Zanimex 1,5g</v>
      </c>
      <c r="D490" s="17" t="str">
        <f>VLOOKUP($B490,G2.PL1!$C$10:$E$34,3,0)</f>
        <v>Cefuroxim (dưới dạng Cefuroxim natri)</v>
      </c>
      <c r="E490" s="17" t="str">
        <f>VLOOKUP($B490,G2.PL1!$C$10:$F$34,4,0)</f>
        <v>1,5g</v>
      </c>
      <c r="F490" s="17" t="str">
        <f>VLOOKUP($B490,G2.PL1!$C$10:$AF$35,5,0)</f>
        <v>Tiêm</v>
      </c>
      <c r="G490" s="17" t="str">
        <f>VLOOKUP($B490,G2.PL1!$C$10:$AF$35,6,0)</f>
        <v>Thuốc bột pha tiêm</v>
      </c>
      <c r="H490" s="17" t="str">
        <f>VLOOKUP($B490,G2.PL1!$C$10:$AF$35,7,0)</f>
        <v>Hộp 10 lọ</v>
      </c>
      <c r="I490" s="38" t="s">
        <v>13</v>
      </c>
      <c r="J490" s="17" t="str">
        <f>VLOOKUP($B490,G2.PL1!$C$10:$AF$35,9,0)</f>
        <v>24 tháng</v>
      </c>
      <c r="K490" s="17" t="str">
        <f>VLOOKUP($B490,G2.PL1!$C$10:$AF$35,10,0)</f>
        <v>VD-34181-20</v>
      </c>
      <c r="L490" s="17" t="str">
        <f>VLOOKUP($B490,G2.PL1!$C$10:$AF$35,11,0)</f>
        <v>Chi nhánh 3 - Công ty cổ phần dược phẩm Imexpharm tại Bình Dương</v>
      </c>
      <c r="M490" s="17" t="str">
        <f>VLOOKUP($B490,G2.PL1!$C$10:$AF$35,12,0)</f>
        <v>Việt Nam</v>
      </c>
      <c r="N490" s="17" t="str">
        <f>VLOOKUP($B490,G2.PL1!$C$10:$AF$35,13,0)</f>
        <v>Lọ</v>
      </c>
      <c r="O490" s="39">
        <v>500</v>
      </c>
      <c r="P490" s="39">
        <v>500</v>
      </c>
      <c r="Q490" s="39">
        <v>500</v>
      </c>
      <c r="R490" s="39">
        <v>500</v>
      </c>
      <c r="S490" s="40">
        <v>2000</v>
      </c>
      <c r="T490" s="19">
        <f>VLOOKUP($B490,G2.PL1!$C$10:$AF$35,17,0)</f>
        <v>21000</v>
      </c>
      <c r="U490" s="18">
        <f t="shared" si="7"/>
        <v>42000000</v>
      </c>
      <c r="V490" s="19" t="str">
        <f>VLOOKUP($B490,G2.PL1!$C$10:$AF$35,30,0)</f>
        <v xml:space="preserve">Công ty CP Dược phẩm Imexpharm </v>
      </c>
      <c r="W490" s="17" t="s">
        <v>232</v>
      </c>
      <c r="X490" s="56" t="s">
        <v>219</v>
      </c>
      <c r="Y490" s="41" t="s">
        <v>233</v>
      </c>
      <c r="Z490" s="16"/>
      <c r="AA490" s="21" t="e">
        <f>VLOOKUP(W490,#REF!,2,0)</f>
        <v>#REF!</v>
      </c>
      <c r="AB490" s="16"/>
    </row>
    <row r="491" spans="1:28" ht="36">
      <c r="A491" s="17">
        <v>1</v>
      </c>
      <c r="B491" s="17" t="s">
        <v>6</v>
      </c>
      <c r="C491" s="17" t="str">
        <f>VLOOKUP(B491,G2.PL1!$C$10:$D$34,2,0)</f>
        <v>Cefoxitine Gerda 1G</v>
      </c>
      <c r="D491" s="17" t="str">
        <f>VLOOKUP($B491,G2.PL1!$C$10:$E$34,3,0)</f>
        <v>Cefoxitin  (dưới dạng Cefoxitin natri)</v>
      </c>
      <c r="E491" s="17" t="str">
        <f>VLOOKUP($B491,G2.PL1!$C$10:$F$34,4,0)</f>
        <v>1g</v>
      </c>
      <c r="F491" s="17" t="str">
        <f>VLOOKUP($B491,G2.PL1!$C$10:$AF$35,5,0)</f>
        <v>Tiêm</v>
      </c>
      <c r="G491" s="17" t="str">
        <f>VLOOKUP($B491,G2.PL1!$C$10:$AF$35,6,0)</f>
        <v>Bột pha dung dịch tiêm</v>
      </c>
      <c r="H491" s="17" t="str">
        <f>VLOOKUP($B491,G2.PL1!$C$10:$AF$35,7,0)</f>
        <v>Hộp 10 lọ</v>
      </c>
      <c r="I491" s="17" t="s">
        <v>3</v>
      </c>
      <c r="J491" s="17" t="str">
        <f>VLOOKUP($B491,G2.PL1!$C$10:$AF$35,9,0)</f>
        <v>24 tháng</v>
      </c>
      <c r="K491" s="17" t="str">
        <f>VLOOKUP($B491,G2.PL1!$C$10:$AF$35,10,0)</f>
        <v>VN-20445-17</v>
      </c>
      <c r="L491" s="17" t="str">
        <f>VLOOKUP($B491,G2.PL1!$C$10:$AF$35,11,0)</f>
        <v>LDP Laboratorios
 Torlan SA</v>
      </c>
      <c r="M491" s="17" t="str">
        <f>VLOOKUP($B491,G2.PL1!$C$10:$AF$35,12,0)</f>
        <v>Tây Ban Nha</v>
      </c>
      <c r="N491" s="17" t="str">
        <f>VLOOKUP($B491,G2.PL1!$C$10:$AF$35,13,0)</f>
        <v>Lọ</v>
      </c>
      <c r="O491" s="18">
        <v>1800</v>
      </c>
      <c r="P491" s="18">
        <v>1800</v>
      </c>
      <c r="Q491" s="18">
        <v>1800</v>
      </c>
      <c r="R491" s="18">
        <v>1800</v>
      </c>
      <c r="S491" s="18">
        <v>7200</v>
      </c>
      <c r="T491" s="19">
        <f>VLOOKUP($B491,G2.PL1!$C$10:$AF$35,17,0)</f>
        <v>123000</v>
      </c>
      <c r="U491" s="18">
        <f t="shared" si="7"/>
        <v>885600000</v>
      </c>
      <c r="V491" s="19" t="str">
        <f>VLOOKUP($B491,G2.PL1!$C$10:$AF$35,30,0)</f>
        <v>Công ty Trách nhiệm hữu hạn Dược Phẩm Tự Đức</v>
      </c>
      <c r="W491" s="17" t="s">
        <v>228</v>
      </c>
      <c r="X491" s="20" t="s">
        <v>219</v>
      </c>
      <c r="Y491" s="17" t="s">
        <v>229</v>
      </c>
      <c r="Z491" s="16"/>
      <c r="AA491" s="21" t="e">
        <f>VLOOKUP(W491,#REF!,2,0)</f>
        <v>#REF!</v>
      </c>
      <c r="AB491" s="16"/>
    </row>
    <row r="492" spans="1:28" ht="60">
      <c r="A492" s="38">
        <v>12</v>
      </c>
      <c r="B492" s="38" t="s">
        <v>54</v>
      </c>
      <c r="C492" s="17" t="str">
        <f>VLOOKUP(B492,G2.PL1!$C$10:$D$34,2,0)</f>
        <v>Raciper 20mg</v>
      </c>
      <c r="D492" s="17" t="str">
        <f>VLOOKUP($B492,G2.PL1!$C$10:$E$34,3,0)</f>
        <v xml:space="preserve">Esomeprazole (dưới dạng Esomeprazole magnesium vô định hình) </v>
      </c>
      <c r="E492" s="17" t="str">
        <f>VLOOKUP($B492,G2.PL1!$C$10:$F$34,4,0)</f>
        <v>20mg</v>
      </c>
      <c r="F492" s="17" t="str">
        <f>VLOOKUP($B492,G2.PL1!$C$10:$AF$35,5,0)</f>
        <v>Uống</v>
      </c>
      <c r="G492" s="17" t="str">
        <f>VLOOKUP($B492,G2.PL1!$C$10:$AF$35,6,0)</f>
        <v>Viên nén bao phim kháng acid dạ dày</v>
      </c>
      <c r="H492" s="17" t="str">
        <f>VLOOKUP($B492,G2.PL1!$C$10:$AF$35,7,0)</f>
        <v>Hộp 2 vỉ x 7 viên; Hộp 4 vỉ x 7 viên</v>
      </c>
      <c r="I492" s="38" t="s">
        <v>13</v>
      </c>
      <c r="J492" s="17" t="str">
        <f>VLOOKUP($B492,G2.PL1!$C$10:$AF$35,9,0)</f>
        <v>24 tháng</v>
      </c>
      <c r="K492" s="17" t="str">
        <f>VLOOKUP($B492,G2.PL1!$C$10:$AF$35,10,0)</f>
        <v>VN-16032-12</v>
      </c>
      <c r="L492" s="17" t="str">
        <f>VLOOKUP($B492,G2.PL1!$C$10:$AF$35,11,0)</f>
        <v>Sun Pharmaceutical Industries Limited</v>
      </c>
      <c r="M492" s="17" t="str">
        <f>VLOOKUP($B492,G2.PL1!$C$10:$AF$35,12,0)</f>
        <v>Ấn Độ</v>
      </c>
      <c r="N492" s="17" t="str">
        <f>VLOOKUP($B492,G2.PL1!$C$10:$AF$35,13,0)</f>
        <v>Viên</v>
      </c>
      <c r="O492" s="39">
        <v>125</v>
      </c>
      <c r="P492" s="39">
        <v>125</v>
      </c>
      <c r="Q492" s="39">
        <v>125</v>
      </c>
      <c r="R492" s="39">
        <v>125</v>
      </c>
      <c r="S492" s="40">
        <v>500</v>
      </c>
      <c r="T492" s="19">
        <f>VLOOKUP($B492,G2.PL1!$C$10:$AF$35,17,0)</f>
        <v>950</v>
      </c>
      <c r="U492" s="18">
        <f t="shared" si="7"/>
        <v>475000</v>
      </c>
      <c r="V492" s="19" t="str">
        <f>VLOOKUP($B492,G2.PL1!$C$10:$AF$35,30,0)</f>
        <v>Công ty Cổ phần Dược phẩm Thiết bị Y tế Hà Nội</v>
      </c>
      <c r="W492" s="17" t="s">
        <v>228</v>
      </c>
      <c r="X492" s="56" t="s">
        <v>219</v>
      </c>
      <c r="Y492" s="41" t="s">
        <v>229</v>
      </c>
      <c r="Z492" s="16"/>
      <c r="AA492" s="21" t="e">
        <f>VLOOKUP(W492,#REF!,2,0)</f>
        <v>#REF!</v>
      </c>
      <c r="AB492" s="16"/>
    </row>
    <row r="493" spans="1:28" ht="48">
      <c r="A493" s="38">
        <v>10</v>
      </c>
      <c r="B493" s="32" t="s">
        <v>65</v>
      </c>
      <c r="C493" s="17" t="str">
        <f>VLOOKUP(B493,G2.PL1!$C$10:$D$34,2,0)</f>
        <v>Docetaxel "Ebewe"</v>
      </c>
      <c r="D493" s="17" t="str">
        <f>VLOOKUP($B493,G2.PL1!$C$10:$E$34,3,0)</f>
        <v>Docetaxel</v>
      </c>
      <c r="E493" s="17" t="str">
        <f>VLOOKUP($B493,G2.PL1!$C$10:$F$34,4,0)</f>
        <v>10mg/ml</v>
      </c>
      <c r="F493" s="17" t="str">
        <f>VLOOKUP($B493,G2.PL1!$C$10:$AF$35,5,0)</f>
        <v>Tiêm truyền tĩnh mạch</v>
      </c>
      <c r="G493" s="17" t="str">
        <f>VLOOKUP($B493,G2.PL1!$C$10:$AF$35,6,0)</f>
        <v>Dung dịch đậm đặc để pha dung dịch tiêm truyền</v>
      </c>
      <c r="H493" s="17" t="str">
        <f>VLOOKUP($B493,G2.PL1!$C$10:$AF$35,7,0)</f>
        <v>Hộp 1 lọ 2ml</v>
      </c>
      <c r="I493" s="32" t="s">
        <v>3</v>
      </c>
      <c r="J493" s="17" t="str">
        <f>VLOOKUP($B493,G2.PL1!$C$10:$AF$35,9,0)</f>
        <v xml:space="preserve"> 24 tháng</v>
      </c>
      <c r="K493" s="17" t="str">
        <f>VLOOKUP($B493,G2.PL1!$C$10:$AF$35,10,0)</f>
        <v>VN-17425-13</v>
      </c>
      <c r="L493" s="17" t="str">
        <f>VLOOKUP($B493,G2.PL1!$C$10:$AF$35,11,0)</f>
        <v>Fareva Unterach GmbH (tên cũ: Ebewe Pharma Ges.m.b.H.Nfg.KG)</v>
      </c>
      <c r="M493" s="17" t="str">
        <f>VLOOKUP($B493,G2.PL1!$C$10:$AF$35,12,0)</f>
        <v>Áo</v>
      </c>
      <c r="N493" s="17" t="str">
        <f>VLOOKUP($B493,G2.PL1!$C$10:$AF$35,13,0)</f>
        <v>Lọ</v>
      </c>
      <c r="O493" s="40">
        <v>3</v>
      </c>
      <c r="P493" s="40">
        <v>3</v>
      </c>
      <c r="Q493" s="40">
        <v>3</v>
      </c>
      <c r="R493" s="40">
        <v>3</v>
      </c>
      <c r="S493" s="40">
        <v>12</v>
      </c>
      <c r="T493" s="19">
        <f>VLOOKUP($B493,G2.PL1!$C$10:$AF$35,17,0)</f>
        <v>314668</v>
      </c>
      <c r="U493" s="18">
        <f t="shared" si="7"/>
        <v>3776016</v>
      </c>
      <c r="V493" s="19" t="str">
        <f>VLOOKUP($B493,G2.PL1!$C$10:$AF$35,30,0)</f>
        <v>Công ty Cổ phần Dược liệu Trung ương 2</v>
      </c>
      <c r="W493" s="17" t="s">
        <v>504</v>
      </c>
      <c r="X493" s="34" t="s">
        <v>219</v>
      </c>
      <c r="Y493" s="32" t="s">
        <v>505</v>
      </c>
      <c r="Z493" s="16"/>
      <c r="AA493" s="21" t="e">
        <f>VLOOKUP(W493,#REF!,2,0)</f>
        <v>#REF!</v>
      </c>
      <c r="AB493" s="16"/>
    </row>
    <row r="494" spans="1:28" ht="36">
      <c r="A494" s="38">
        <v>17</v>
      </c>
      <c r="B494" s="38" t="s">
        <v>27</v>
      </c>
      <c r="C494" s="17" t="str">
        <f>VLOOKUP(B494,G2.PL1!$C$10:$D$34,2,0)</f>
        <v>Oxitan 50mg/10ml</v>
      </c>
      <c r="D494" s="17" t="str">
        <f>VLOOKUP($B494,G2.PL1!$C$10:$E$34,3,0)</f>
        <v>Oxaliplatin</v>
      </c>
      <c r="E494" s="17" t="str">
        <f>VLOOKUP($B494,G2.PL1!$C$10:$F$34,4,0)</f>
        <v>50mg/ 10ml</v>
      </c>
      <c r="F494" s="17" t="str">
        <f>VLOOKUP($B494,G2.PL1!$C$10:$AF$35,5,0)</f>
        <v>Tiêm truyền tĩnh mạch</v>
      </c>
      <c r="G494" s="17" t="str">
        <f>VLOOKUP($B494,G2.PL1!$C$10:$AF$35,6,0)</f>
        <v>Dung dịch tiêm truyền</v>
      </c>
      <c r="H494" s="17" t="str">
        <f>VLOOKUP($B494,G2.PL1!$C$10:$AF$35,7,0)</f>
        <v>Hộp 1 lọ 10ml</v>
      </c>
      <c r="I494" s="38" t="s">
        <v>13</v>
      </c>
      <c r="J494" s="17" t="str">
        <f>VLOOKUP($B494,G2.PL1!$C$10:$AF$35,9,0)</f>
        <v>24 tháng</v>
      </c>
      <c r="K494" s="17" t="str">
        <f>VLOOKUP($B494,G2.PL1!$C$10:$AF$35,10,0)</f>
        <v>VN-20417-17</v>
      </c>
      <c r="L494" s="17" t="str">
        <f>VLOOKUP($B494,G2.PL1!$C$10:$AF$35,11,0)</f>
        <v>Fresenius Kabi Oncology Limited</v>
      </c>
      <c r="M494" s="17" t="str">
        <f>VLOOKUP($B494,G2.PL1!$C$10:$AF$35,12,0)</f>
        <v>Ấn Độ</v>
      </c>
      <c r="N494" s="17" t="str">
        <f>VLOOKUP($B494,G2.PL1!$C$10:$AF$35,13,0)</f>
        <v>Lọ</v>
      </c>
      <c r="O494" s="39">
        <v>38</v>
      </c>
      <c r="P494" s="39">
        <v>38</v>
      </c>
      <c r="Q494" s="39">
        <v>38</v>
      </c>
      <c r="R494" s="39">
        <v>38</v>
      </c>
      <c r="S494" s="40">
        <v>152</v>
      </c>
      <c r="T494" s="19">
        <f>VLOOKUP($B494,G2.PL1!$C$10:$AF$35,17,0)</f>
        <v>260000</v>
      </c>
      <c r="U494" s="18">
        <f t="shared" si="7"/>
        <v>39520000</v>
      </c>
      <c r="V494" s="19" t="str">
        <f>VLOOKUP($B494,G2.PL1!$C$10:$AF$35,30,0)</f>
        <v>Công ty Cổ phần Dược liệu Trung ương 2</v>
      </c>
      <c r="W494" s="17" t="s">
        <v>504</v>
      </c>
      <c r="X494" s="56" t="s">
        <v>219</v>
      </c>
      <c r="Y494" s="41" t="s">
        <v>505</v>
      </c>
      <c r="Z494" s="16"/>
      <c r="AA494" s="21" t="e">
        <f>VLOOKUP(W494,#REF!,2,0)</f>
        <v>#REF!</v>
      </c>
      <c r="AB494" s="16"/>
    </row>
    <row r="495" spans="1:28" ht="36">
      <c r="A495" s="38">
        <v>18</v>
      </c>
      <c r="B495" s="38" t="s">
        <v>20</v>
      </c>
      <c r="C495" s="17" t="str">
        <f>VLOOKUP(B495,G2.PL1!$C$10:$D$34,2,0)</f>
        <v>Intaxel</v>
      </c>
      <c r="D495" s="17" t="str">
        <f>VLOOKUP($B495,G2.PL1!$C$10:$E$34,3,0)</f>
        <v>Paclitaxel</v>
      </c>
      <c r="E495" s="17" t="str">
        <f>VLOOKUP($B495,G2.PL1!$C$10:$F$34,4,0)</f>
        <v>30mg/5ml</v>
      </c>
      <c r="F495" s="17" t="str">
        <f>VLOOKUP($B495,G2.PL1!$C$10:$AF$35,5,0)</f>
        <v>Tiêm truyền tĩnh mạch</v>
      </c>
      <c r="G495" s="17" t="str">
        <f>VLOOKUP($B495,G2.PL1!$C$10:$AF$35,6,0)</f>
        <v>Dung dịch tiêm truyền</v>
      </c>
      <c r="H495" s="17" t="str">
        <f>VLOOKUP($B495,G2.PL1!$C$10:$AF$35,7,0)</f>
        <v>Hộp 1 lọ</v>
      </c>
      <c r="I495" s="38" t="s">
        <v>13</v>
      </c>
      <c r="J495" s="17" t="str">
        <f>VLOOKUP($B495,G2.PL1!$C$10:$AF$35,9,0)</f>
        <v>24 tháng</v>
      </c>
      <c r="K495" s="17" t="str">
        <f>VLOOKUP($B495,G2.PL1!$C$10:$AF$35,10,0)</f>
        <v>VN-21731-19</v>
      </c>
      <c r="L495" s="17" t="str">
        <f>VLOOKUP($B495,G2.PL1!$C$10:$AF$35,11,0)</f>
        <v>Fresenius Kabi Oncology Limited</v>
      </c>
      <c r="M495" s="17" t="str">
        <f>VLOOKUP($B495,G2.PL1!$C$10:$AF$35,12,0)</f>
        <v>Ấn Độ</v>
      </c>
      <c r="N495" s="17" t="str">
        <f>VLOOKUP($B495,G2.PL1!$C$10:$AF$35,13,0)</f>
        <v>Lọ</v>
      </c>
      <c r="O495" s="39">
        <v>3</v>
      </c>
      <c r="P495" s="39">
        <v>4</v>
      </c>
      <c r="Q495" s="39">
        <v>4</v>
      </c>
      <c r="R495" s="39">
        <v>4</v>
      </c>
      <c r="S495" s="40">
        <v>15</v>
      </c>
      <c r="T495" s="19">
        <f>VLOOKUP($B495,G2.PL1!$C$10:$AF$35,17,0)</f>
        <v>186089</v>
      </c>
      <c r="U495" s="18">
        <f t="shared" si="7"/>
        <v>2791335</v>
      </c>
      <c r="V495" s="19" t="str">
        <f>VLOOKUP($B495,G2.PL1!$C$10:$AF$35,30,0)</f>
        <v>Công ty TNHH Thương Mại và Dược phẩm Sang</v>
      </c>
      <c r="W495" s="17" t="s">
        <v>504</v>
      </c>
      <c r="X495" s="56" t="s">
        <v>219</v>
      </c>
      <c r="Y495" s="41" t="s">
        <v>505</v>
      </c>
      <c r="Z495" s="16"/>
      <c r="AA495" s="21" t="e">
        <f>VLOOKUP(W495,#REF!,2,0)</f>
        <v>#REF!</v>
      </c>
      <c r="AB495" s="16"/>
    </row>
    <row r="496" spans="1:28" ht="60">
      <c r="A496" s="38">
        <v>9</v>
      </c>
      <c r="B496" s="38" t="s">
        <v>70</v>
      </c>
      <c r="C496" s="17" t="str">
        <f>VLOOKUP(B496,G2.PL1!$C$10:$D$34,2,0)</f>
        <v xml:space="preserve">Cifga </v>
      </c>
      <c r="D496" s="17" t="str">
        <f>VLOOKUP($B496,G2.PL1!$C$10:$E$34,3,0)</f>
        <v>Ciprofloxacin (dưới dạng Ciprofloxacin hydroclorid)</v>
      </c>
      <c r="E496" s="17" t="str">
        <f>VLOOKUP($B496,G2.PL1!$C$10:$F$34,4,0)</f>
        <v>500mg</v>
      </c>
      <c r="F496" s="17" t="str">
        <f>VLOOKUP($B496,G2.PL1!$C$10:$AF$35,5,0)</f>
        <v>Uống</v>
      </c>
      <c r="G496" s="17" t="str">
        <f>VLOOKUP($B496,G2.PL1!$C$10:$AF$35,6,0)</f>
        <v>viên nén bao phim</v>
      </c>
      <c r="H496" s="17" t="str">
        <f>VLOOKUP($B496,G2.PL1!$C$10:$AF$35,7,0)</f>
        <v>hộp 2 vỉ x 10 viên</v>
      </c>
      <c r="I496" s="38" t="s">
        <v>13</v>
      </c>
      <c r="J496" s="17" t="str">
        <f>VLOOKUP($B496,G2.PL1!$C$10:$AF$35,9,0)</f>
        <v xml:space="preserve">36 tháng </v>
      </c>
      <c r="K496" s="17" t="str">
        <f>VLOOKUP($B496,G2.PL1!$C$10:$AF$35,10,0)</f>
        <v>VD-20549-14</v>
      </c>
      <c r="L496" s="17" t="str">
        <f>VLOOKUP($B496,G2.PL1!$C$10:$AF$35,11,0)</f>
        <v>Công ty Cổ phần Dược Hậu Giang - Chi nhánh nhà máy Dược phẩm DHG tại Hậu Giang</v>
      </c>
      <c r="M496" s="17" t="str">
        <f>VLOOKUP($B496,G2.PL1!$C$10:$AF$35,12,0)</f>
        <v>Việt Nam</v>
      </c>
      <c r="N496" s="17" t="str">
        <f>VLOOKUP($B496,G2.PL1!$C$10:$AF$35,13,0)</f>
        <v>Viên</v>
      </c>
      <c r="O496" s="39">
        <v>5000</v>
      </c>
      <c r="P496" s="39">
        <v>10000</v>
      </c>
      <c r="Q496" s="39">
        <v>15000</v>
      </c>
      <c r="R496" s="39">
        <v>10000</v>
      </c>
      <c r="S496" s="40">
        <v>40000</v>
      </c>
      <c r="T496" s="19">
        <f>VLOOKUP($B496,G2.PL1!$C$10:$AF$35,17,0)</f>
        <v>889</v>
      </c>
      <c r="U496" s="18">
        <f t="shared" si="7"/>
        <v>35560000</v>
      </c>
      <c r="V496" s="19" t="str">
        <f>VLOOKUP($B496,G2.PL1!$C$10:$AF$35,30,0)</f>
        <v>Công ty Cổ phần Dược Hậu Giang</v>
      </c>
      <c r="W496" s="17" t="s">
        <v>722</v>
      </c>
      <c r="X496" s="56" t="s">
        <v>219</v>
      </c>
      <c r="Y496" s="41" t="s">
        <v>723</v>
      </c>
      <c r="Z496" s="16"/>
      <c r="AA496" s="21" t="e">
        <f>VLOOKUP(W496,#REF!,2,0)</f>
        <v>#REF!</v>
      </c>
      <c r="AB496" s="16"/>
    </row>
    <row r="497" spans="1:28" ht="48">
      <c r="A497" s="17">
        <v>2</v>
      </c>
      <c r="B497" s="17" t="s">
        <v>86</v>
      </c>
      <c r="C497" s="17" t="str">
        <f>VLOOKUP(B497,G2.PL1!$C$10:$D$34,2,0)</f>
        <v>Cefoxitin 1g</v>
      </c>
      <c r="D497" s="17" t="str">
        <f>VLOOKUP($B497,G2.PL1!$C$10:$E$34,3,0)</f>
        <v xml:space="preserve">Cefoxitin (dưới dạng Cefoxitin natri) </v>
      </c>
      <c r="E497" s="17" t="str">
        <f>VLOOKUP($B497,G2.PL1!$C$10:$F$34,4,0)</f>
        <v>1g</v>
      </c>
      <c r="F497" s="17" t="str">
        <f>VLOOKUP($B497,G2.PL1!$C$10:$AF$35,5,0)</f>
        <v>Tiêm</v>
      </c>
      <c r="G497" s="17" t="str">
        <f>VLOOKUP($B497,G2.PL1!$C$10:$AF$35,6,0)</f>
        <v>Thuốc bột pha tiêm</v>
      </c>
      <c r="H497" s="17" t="str">
        <f>VLOOKUP($B497,G2.PL1!$C$10:$AF$35,7,0)</f>
        <v>Hộp 10 lọ</v>
      </c>
      <c r="I497" s="17" t="s">
        <v>13</v>
      </c>
      <c r="J497" s="17" t="str">
        <f>VLOOKUP($B497,G2.PL1!$C$10:$AF$35,9,0)</f>
        <v>24 tháng</v>
      </c>
      <c r="K497" s="17" t="str">
        <f>VLOOKUP($B497,G2.PL1!$C$10:$AF$35,10,0)</f>
        <v>VD-26841-17</v>
      </c>
      <c r="L497" s="17" t="str">
        <f>VLOOKUP($B497,G2.PL1!$C$10:$AF$35,11,0)</f>
        <v>Chi nhánh 3- Công ty cổ phần dược phẩm Imexpharm tại Bình Dương</v>
      </c>
      <c r="M497" s="17" t="str">
        <f>VLOOKUP($B497,G2.PL1!$C$10:$AF$35,12,0)</f>
        <v>Việt Nam</v>
      </c>
      <c r="N497" s="17" t="str">
        <f>VLOOKUP($B497,G2.PL1!$C$10:$AF$35,13,0)</f>
        <v>Lọ</v>
      </c>
      <c r="O497" s="18">
        <v>280</v>
      </c>
      <c r="P497" s="18">
        <v>280</v>
      </c>
      <c r="Q497" s="18">
        <v>280</v>
      </c>
      <c r="R497" s="18">
        <v>280</v>
      </c>
      <c r="S497" s="18">
        <v>1120</v>
      </c>
      <c r="T497" s="19">
        <f>VLOOKUP($B497,G2.PL1!$C$10:$AF$35,17,0)</f>
        <v>54900</v>
      </c>
      <c r="U497" s="18">
        <f t="shared" si="7"/>
        <v>61488000</v>
      </c>
      <c r="V497" s="19" t="str">
        <f>VLOOKUP($B497,G2.PL1!$C$10:$AF$35,30,0)</f>
        <v>Công ty Cổ phần Dược phẩm Nam Hà</v>
      </c>
      <c r="W497" s="17" t="s">
        <v>353</v>
      </c>
      <c r="X497" s="20" t="s">
        <v>219</v>
      </c>
      <c r="Y497" s="17" t="s">
        <v>354</v>
      </c>
      <c r="Z497" s="16"/>
      <c r="AA497" s="21" t="e">
        <f>VLOOKUP(W497,#REF!,2,0)</f>
        <v>#REF!</v>
      </c>
      <c r="AB497" s="16"/>
    </row>
    <row r="498" spans="1:28" ht="60">
      <c r="A498" s="38">
        <v>9</v>
      </c>
      <c r="B498" s="38" t="s">
        <v>70</v>
      </c>
      <c r="C498" s="17" t="str">
        <f>VLOOKUP(B498,G2.PL1!$C$10:$D$34,2,0)</f>
        <v xml:space="preserve">Cifga </v>
      </c>
      <c r="D498" s="17" t="str">
        <f>VLOOKUP($B498,G2.PL1!$C$10:$E$34,3,0)</f>
        <v>Ciprofloxacin (dưới dạng Ciprofloxacin hydroclorid)</v>
      </c>
      <c r="E498" s="17" t="str">
        <f>VLOOKUP($B498,G2.PL1!$C$10:$F$34,4,0)</f>
        <v>500mg</v>
      </c>
      <c r="F498" s="17" t="str">
        <f>VLOOKUP($B498,G2.PL1!$C$10:$AF$35,5,0)</f>
        <v>Uống</v>
      </c>
      <c r="G498" s="17" t="str">
        <f>VLOOKUP($B498,G2.PL1!$C$10:$AF$35,6,0)</f>
        <v>viên nén bao phim</v>
      </c>
      <c r="H498" s="17" t="str">
        <f>VLOOKUP($B498,G2.PL1!$C$10:$AF$35,7,0)</f>
        <v>hộp 2 vỉ x 10 viên</v>
      </c>
      <c r="I498" s="38" t="s">
        <v>13</v>
      </c>
      <c r="J498" s="17" t="str">
        <f>VLOOKUP($B498,G2.PL1!$C$10:$AF$35,9,0)</f>
        <v xml:space="preserve">36 tháng </v>
      </c>
      <c r="K498" s="17" t="str">
        <f>VLOOKUP($B498,G2.PL1!$C$10:$AF$35,10,0)</f>
        <v>VD-20549-14</v>
      </c>
      <c r="L498" s="17" t="str">
        <f>VLOOKUP($B498,G2.PL1!$C$10:$AF$35,11,0)</f>
        <v>Công ty Cổ phần Dược Hậu Giang - Chi nhánh nhà máy Dược phẩm DHG tại Hậu Giang</v>
      </c>
      <c r="M498" s="17" t="str">
        <f>VLOOKUP($B498,G2.PL1!$C$10:$AF$35,12,0)</f>
        <v>Việt Nam</v>
      </c>
      <c r="N498" s="17" t="str">
        <f>VLOOKUP($B498,G2.PL1!$C$10:$AF$35,13,0)</f>
        <v>Viên</v>
      </c>
      <c r="O498" s="39">
        <v>1000</v>
      </c>
      <c r="P498" s="39">
        <v>1000</v>
      </c>
      <c r="Q498" s="39">
        <v>1000</v>
      </c>
      <c r="R498" s="39">
        <v>1000</v>
      </c>
      <c r="S498" s="40">
        <v>4000</v>
      </c>
      <c r="T498" s="19">
        <f>VLOOKUP($B498,G2.PL1!$C$10:$AF$35,17,0)</f>
        <v>889</v>
      </c>
      <c r="U498" s="18">
        <f t="shared" si="7"/>
        <v>3556000</v>
      </c>
      <c r="V498" s="19" t="str">
        <f>VLOOKUP($B498,G2.PL1!$C$10:$AF$35,30,0)</f>
        <v>Công ty Cổ phần Dược Hậu Giang</v>
      </c>
      <c r="W498" s="17" t="s">
        <v>353</v>
      </c>
      <c r="X498" s="56" t="s">
        <v>219</v>
      </c>
      <c r="Y498" s="41" t="s">
        <v>354</v>
      </c>
      <c r="Z498" s="16"/>
      <c r="AA498" s="21" t="e">
        <f>VLOOKUP(W498,#REF!,2,0)</f>
        <v>#REF!</v>
      </c>
      <c r="AB498" s="16"/>
    </row>
    <row r="499" spans="1:28" ht="36">
      <c r="A499" s="38">
        <v>15</v>
      </c>
      <c r="B499" s="38" t="s">
        <v>39</v>
      </c>
      <c r="C499" s="17" t="str">
        <f>VLOOKUP(B499,G2.PL1!$C$10:$D$34,2,0)</f>
        <v>OCID</v>
      </c>
      <c r="D499" s="17" t="str">
        <f>VLOOKUP($B499,G2.PL1!$C$10:$E$34,3,0)</f>
        <v>Omeprazole (dạng hạt bao tan trong ruột)</v>
      </c>
      <c r="E499" s="17" t="str">
        <f>VLOOKUP($B499,G2.PL1!$C$10:$F$34,4,0)</f>
        <v>20mg</v>
      </c>
      <c r="F499" s="17" t="str">
        <f>VLOOKUP($B499,G2.PL1!$C$10:$AF$35,5,0)</f>
        <v>Uống</v>
      </c>
      <c r="G499" s="17" t="str">
        <f>VLOOKUP($B499,G2.PL1!$C$10:$AF$35,6,0)</f>
        <v>Viên nang cứng</v>
      </c>
      <c r="H499" s="17" t="str">
        <f>VLOOKUP($B499,G2.PL1!$C$10:$AF$35,7,0)</f>
        <v>Hộp 10 vỉ x 10 viên</v>
      </c>
      <c r="I499" s="38" t="s">
        <v>13</v>
      </c>
      <c r="J499" s="17" t="str">
        <f>VLOOKUP($B499,G2.PL1!$C$10:$AF$35,9,0)</f>
        <v>36 tháng</v>
      </c>
      <c r="K499" s="17" t="str">
        <f>VLOOKUP($B499,G2.PL1!$C$10:$AF$35,10,0)</f>
        <v>VN-10166-10</v>
      </c>
      <c r="L499" s="17" t="str">
        <f>VLOOKUP($B499,G2.PL1!$C$10:$AF$35,11,0)</f>
        <v>Cadila Healthcare Ltd.</v>
      </c>
      <c r="M499" s="17" t="str">
        <f>VLOOKUP($B499,G2.PL1!$C$10:$AF$35,12,0)</f>
        <v>Ấn Độ</v>
      </c>
      <c r="N499" s="17" t="str">
        <f>VLOOKUP($B499,G2.PL1!$C$10:$AF$35,13,0)</f>
        <v>Viên</v>
      </c>
      <c r="O499" s="39">
        <v>625</v>
      </c>
      <c r="P499" s="39">
        <v>625</v>
      </c>
      <c r="Q499" s="39">
        <v>625</v>
      </c>
      <c r="R499" s="39">
        <v>625</v>
      </c>
      <c r="S499" s="40">
        <v>2500</v>
      </c>
      <c r="T499" s="19">
        <f>VLOOKUP($B499,G2.PL1!$C$10:$AF$35,17,0)</f>
        <v>215</v>
      </c>
      <c r="U499" s="18">
        <f t="shared" si="7"/>
        <v>537500</v>
      </c>
      <c r="V499" s="19" t="str">
        <f>VLOOKUP($B499,G2.PL1!$C$10:$AF$35,30,0)</f>
        <v>Công ty Cổ phần Dược phẩm Thiết bị Y tế Hà Nội</v>
      </c>
      <c r="W499" s="17" t="s">
        <v>353</v>
      </c>
      <c r="X499" s="56" t="s">
        <v>219</v>
      </c>
      <c r="Y499" s="41" t="s">
        <v>354</v>
      </c>
      <c r="Z499" s="16"/>
      <c r="AA499" s="21" t="e">
        <f>VLOOKUP(W499,#REF!,2,0)</f>
        <v>#REF!</v>
      </c>
      <c r="AB499" s="16"/>
    </row>
    <row r="500" spans="1:28" ht="48">
      <c r="A500" s="17">
        <v>2</v>
      </c>
      <c r="B500" s="17" t="s">
        <v>86</v>
      </c>
      <c r="C500" s="17" t="str">
        <f>VLOOKUP(B500,G2.PL1!$C$10:$D$34,2,0)</f>
        <v>Cefoxitin 1g</v>
      </c>
      <c r="D500" s="17" t="str">
        <f>VLOOKUP($B500,G2.PL1!$C$10:$E$34,3,0)</f>
        <v xml:space="preserve">Cefoxitin (dưới dạng Cefoxitin natri) </v>
      </c>
      <c r="E500" s="17" t="str">
        <f>VLOOKUP($B500,G2.PL1!$C$10:$F$34,4,0)</f>
        <v>1g</v>
      </c>
      <c r="F500" s="17" t="str">
        <f>VLOOKUP($B500,G2.PL1!$C$10:$AF$35,5,0)</f>
        <v>Tiêm</v>
      </c>
      <c r="G500" s="17" t="str">
        <f>VLOOKUP($B500,G2.PL1!$C$10:$AF$35,6,0)</f>
        <v>Thuốc bột pha tiêm</v>
      </c>
      <c r="H500" s="17" t="str">
        <f>VLOOKUP($B500,G2.PL1!$C$10:$AF$35,7,0)</f>
        <v>Hộp 10 lọ</v>
      </c>
      <c r="I500" s="17" t="s">
        <v>13</v>
      </c>
      <c r="J500" s="17" t="str">
        <f>VLOOKUP($B500,G2.PL1!$C$10:$AF$35,9,0)</f>
        <v>24 tháng</v>
      </c>
      <c r="K500" s="17" t="str">
        <f>VLOOKUP($B500,G2.PL1!$C$10:$AF$35,10,0)</f>
        <v>VD-26841-17</v>
      </c>
      <c r="L500" s="17" t="str">
        <f>VLOOKUP($B500,G2.PL1!$C$10:$AF$35,11,0)</f>
        <v>Chi nhánh 3- Công ty cổ phần dược phẩm Imexpharm tại Bình Dương</v>
      </c>
      <c r="M500" s="17" t="str">
        <f>VLOOKUP($B500,G2.PL1!$C$10:$AF$35,12,0)</f>
        <v>Việt Nam</v>
      </c>
      <c r="N500" s="17" t="str">
        <f>VLOOKUP($B500,G2.PL1!$C$10:$AF$35,13,0)</f>
        <v>Lọ</v>
      </c>
      <c r="O500" s="18">
        <v>3360</v>
      </c>
      <c r="P500" s="18">
        <v>3360</v>
      </c>
      <c r="Q500" s="18">
        <v>3360</v>
      </c>
      <c r="R500" s="18">
        <v>3360</v>
      </c>
      <c r="S500" s="18">
        <v>13440</v>
      </c>
      <c r="T500" s="19">
        <f>VLOOKUP($B500,G2.PL1!$C$10:$AF$35,17,0)</f>
        <v>54900</v>
      </c>
      <c r="U500" s="18">
        <f t="shared" si="7"/>
        <v>737856000</v>
      </c>
      <c r="V500" s="19" t="str">
        <f>VLOOKUP($B500,G2.PL1!$C$10:$AF$35,30,0)</f>
        <v>Công ty Cổ phần Dược phẩm Nam Hà</v>
      </c>
      <c r="W500" s="17" t="s">
        <v>355</v>
      </c>
      <c r="X500" s="20" t="s">
        <v>219</v>
      </c>
      <c r="Y500" s="17" t="s">
        <v>356</v>
      </c>
      <c r="Z500" s="16"/>
      <c r="AA500" s="21" t="e">
        <f>VLOOKUP(W500,#REF!,2,0)</f>
        <v>#REF!</v>
      </c>
      <c r="AB500" s="16"/>
    </row>
    <row r="501" spans="1:28" ht="36">
      <c r="A501" s="32">
        <v>3</v>
      </c>
      <c r="B501" s="32" t="s">
        <v>81</v>
      </c>
      <c r="C501" s="17" t="str">
        <f>VLOOKUP(B501,G2.PL1!$C$10:$D$34,2,0)</f>
        <v>Oxitan 100mg/20ml</v>
      </c>
      <c r="D501" s="17" t="str">
        <f>VLOOKUP($B501,G2.PL1!$C$10:$E$34,3,0)</f>
        <v>Oxaliplatin</v>
      </c>
      <c r="E501" s="17" t="str">
        <f>VLOOKUP($B501,G2.PL1!$C$10:$F$34,4,0)</f>
        <v>100mg/ 20ml</v>
      </c>
      <c r="F501" s="17" t="str">
        <f>VLOOKUP($B501,G2.PL1!$C$10:$AF$35,5,0)</f>
        <v>Tiêm truyền tĩnh mạch</v>
      </c>
      <c r="G501" s="17" t="str">
        <f>VLOOKUP($B501,G2.PL1!$C$10:$AF$35,6,0)</f>
        <v>Dung dịch đậm đặc để pha tiêm truyền</v>
      </c>
      <c r="H501" s="17" t="str">
        <f>VLOOKUP($B501,G2.PL1!$C$10:$AF$35,7,0)</f>
        <v>Hộp 1 lọ 20ml</v>
      </c>
      <c r="I501" s="32" t="s">
        <v>13</v>
      </c>
      <c r="J501" s="17" t="str">
        <f>VLOOKUP($B501,G2.PL1!$C$10:$AF$35,9,0)</f>
        <v>24 tháng</v>
      </c>
      <c r="K501" s="17" t="str">
        <f>VLOOKUP($B501,G2.PL1!$C$10:$AF$35,10,0)</f>
        <v>890114071223 (VN-20247-17)</v>
      </c>
      <c r="L501" s="17" t="str">
        <f>VLOOKUP($B501,G2.PL1!$C$10:$AF$35,11,0)</f>
        <v>Fresenius Kabi Oncology Limited</v>
      </c>
      <c r="M501" s="17" t="str">
        <f>VLOOKUP($B501,G2.PL1!$C$10:$AF$35,12,0)</f>
        <v>Ấn Độ</v>
      </c>
      <c r="N501" s="17" t="str">
        <f>VLOOKUP($B501,G2.PL1!$C$10:$AF$35,13,0)</f>
        <v>Lọ</v>
      </c>
      <c r="O501" s="33">
        <v>70</v>
      </c>
      <c r="P501" s="33">
        <v>70</v>
      </c>
      <c r="Q501" s="33">
        <v>70</v>
      </c>
      <c r="R501" s="33">
        <v>70</v>
      </c>
      <c r="S501" s="18">
        <v>280</v>
      </c>
      <c r="T501" s="19">
        <f>VLOOKUP($B501,G2.PL1!$C$10:$AF$35,17,0)</f>
        <v>330510</v>
      </c>
      <c r="U501" s="18">
        <f t="shared" si="7"/>
        <v>92542800</v>
      </c>
      <c r="V501" s="19" t="str">
        <f>VLOOKUP($B501,G2.PL1!$C$10:$AF$35,30,0)</f>
        <v>Công ty Cổ phần Dược liệu Trung ương 2</v>
      </c>
      <c r="W501" s="17" t="s">
        <v>355</v>
      </c>
      <c r="X501" s="34" t="s">
        <v>219</v>
      </c>
      <c r="Y501" s="17" t="s">
        <v>356</v>
      </c>
      <c r="Z501" s="16"/>
      <c r="AA501" s="21" t="e">
        <f>VLOOKUP(W501,#REF!,2,0)</f>
        <v>#REF!</v>
      </c>
      <c r="AB501" s="16"/>
    </row>
    <row r="502" spans="1:28" ht="48">
      <c r="A502" s="38">
        <v>10</v>
      </c>
      <c r="B502" s="32" t="s">
        <v>65</v>
      </c>
      <c r="C502" s="17" t="str">
        <f>VLOOKUP(B502,G2.PL1!$C$10:$D$34,2,0)</f>
        <v>Docetaxel "Ebewe"</v>
      </c>
      <c r="D502" s="17" t="str">
        <f>VLOOKUP($B502,G2.PL1!$C$10:$E$34,3,0)</f>
        <v>Docetaxel</v>
      </c>
      <c r="E502" s="17" t="str">
        <f>VLOOKUP($B502,G2.PL1!$C$10:$F$34,4,0)</f>
        <v>10mg/ml</v>
      </c>
      <c r="F502" s="17" t="str">
        <f>VLOOKUP($B502,G2.PL1!$C$10:$AF$35,5,0)</f>
        <v>Tiêm truyền tĩnh mạch</v>
      </c>
      <c r="G502" s="17" t="str">
        <f>VLOOKUP($B502,G2.PL1!$C$10:$AF$35,6,0)</f>
        <v>Dung dịch đậm đặc để pha dung dịch tiêm truyền</v>
      </c>
      <c r="H502" s="17" t="str">
        <f>VLOOKUP($B502,G2.PL1!$C$10:$AF$35,7,0)</f>
        <v>Hộp 1 lọ 2ml</v>
      </c>
      <c r="I502" s="32" t="s">
        <v>3</v>
      </c>
      <c r="J502" s="17" t="str">
        <f>VLOOKUP($B502,G2.PL1!$C$10:$AF$35,9,0)</f>
        <v xml:space="preserve"> 24 tháng</v>
      </c>
      <c r="K502" s="17" t="str">
        <f>VLOOKUP($B502,G2.PL1!$C$10:$AF$35,10,0)</f>
        <v>VN-17425-13</v>
      </c>
      <c r="L502" s="17" t="str">
        <f>VLOOKUP($B502,G2.PL1!$C$10:$AF$35,11,0)</f>
        <v>Fareva Unterach GmbH (tên cũ: Ebewe Pharma Ges.m.b.H.Nfg.KG)</v>
      </c>
      <c r="M502" s="17" t="str">
        <f>VLOOKUP($B502,G2.PL1!$C$10:$AF$35,12,0)</f>
        <v>Áo</v>
      </c>
      <c r="N502" s="17" t="str">
        <f>VLOOKUP($B502,G2.PL1!$C$10:$AF$35,13,0)</f>
        <v>Lọ</v>
      </c>
      <c r="O502" s="40">
        <v>750</v>
      </c>
      <c r="P502" s="40">
        <v>750</v>
      </c>
      <c r="Q502" s="40">
        <v>750</v>
      </c>
      <c r="R502" s="40">
        <v>750</v>
      </c>
      <c r="S502" s="40">
        <v>3000</v>
      </c>
      <c r="T502" s="19">
        <f>VLOOKUP($B502,G2.PL1!$C$10:$AF$35,17,0)</f>
        <v>314668</v>
      </c>
      <c r="U502" s="18">
        <f t="shared" si="7"/>
        <v>944004000</v>
      </c>
      <c r="V502" s="19" t="str">
        <f>VLOOKUP($B502,G2.PL1!$C$10:$AF$35,30,0)</f>
        <v>Công ty Cổ phần Dược liệu Trung ương 2</v>
      </c>
      <c r="W502" s="17" t="s">
        <v>355</v>
      </c>
      <c r="X502" s="34" t="s">
        <v>219</v>
      </c>
      <c r="Y502" s="32" t="s">
        <v>356</v>
      </c>
      <c r="Z502" s="16"/>
      <c r="AA502" s="21" t="e">
        <f>VLOOKUP(W502,#REF!,2,0)</f>
        <v>#REF!</v>
      </c>
      <c r="AB502" s="16"/>
    </row>
    <row r="503" spans="1:28" ht="48">
      <c r="A503" s="38">
        <v>11</v>
      </c>
      <c r="B503" s="32" t="s">
        <v>63</v>
      </c>
      <c r="C503" s="17" t="str">
        <f>VLOOKUP(B503,G2.PL1!$C$10:$D$34,2,0)</f>
        <v>Docetaxel "Ebewe"</v>
      </c>
      <c r="D503" s="17" t="str">
        <f>VLOOKUP($B503,G2.PL1!$C$10:$E$34,3,0)</f>
        <v>Docetaxel</v>
      </c>
      <c r="E503" s="17" t="str">
        <f>VLOOKUP($B503,G2.PL1!$C$10:$F$34,4,0)</f>
        <v>10mg/ml</v>
      </c>
      <c r="F503" s="17" t="str">
        <f>VLOOKUP($B503,G2.PL1!$C$10:$AF$35,5,0)</f>
        <v>Tiêm truyền tĩnh mạch</v>
      </c>
      <c r="G503" s="17" t="str">
        <f>VLOOKUP($B503,G2.PL1!$C$10:$AF$35,6,0)</f>
        <v>Dung dịch đậm đặc để pha dung dịch tiêm truyền</v>
      </c>
      <c r="H503" s="17" t="str">
        <f>VLOOKUP($B503,G2.PL1!$C$10:$AF$35,7,0)</f>
        <v>Hộp 1 lọ 8 ml</v>
      </c>
      <c r="I503" s="32" t="s">
        <v>3</v>
      </c>
      <c r="J503" s="17" t="str">
        <f>VLOOKUP($B503,G2.PL1!$C$10:$AF$35,9,0)</f>
        <v>24 tháng</v>
      </c>
      <c r="K503" s="17" t="str">
        <f>VLOOKUP($B503,G2.PL1!$C$10:$AF$35,10,0)</f>
        <v>VN-17425-13</v>
      </c>
      <c r="L503" s="17" t="str">
        <f>VLOOKUP($B503,G2.PL1!$C$10:$AF$35,11,0)</f>
        <v>Fareva Unterach GmbH (tên cũ: Ebewe Pharma Ges.m.b.H.Nfg.KG)</v>
      </c>
      <c r="M503" s="17" t="str">
        <f>VLOOKUP($B503,G2.PL1!$C$10:$AF$35,12,0)</f>
        <v>Áo</v>
      </c>
      <c r="N503" s="17" t="str">
        <f>VLOOKUP($B503,G2.PL1!$C$10:$AF$35,13,0)</f>
        <v>Lọ</v>
      </c>
      <c r="O503" s="40">
        <v>319</v>
      </c>
      <c r="P503" s="40">
        <v>319</v>
      </c>
      <c r="Q503" s="40">
        <v>319</v>
      </c>
      <c r="R503" s="40">
        <v>323</v>
      </c>
      <c r="S503" s="40">
        <v>1280</v>
      </c>
      <c r="T503" s="19">
        <f>VLOOKUP($B503,G2.PL1!$C$10:$AF$35,17,0)</f>
        <v>668439</v>
      </c>
      <c r="U503" s="18">
        <f t="shared" si="7"/>
        <v>855601920</v>
      </c>
      <c r="V503" s="19" t="str">
        <f>VLOOKUP($B503,G2.PL1!$C$10:$AF$35,30,0)</f>
        <v>Công ty Cổ phần Dược liệu Trung ương 2</v>
      </c>
      <c r="W503" s="17" t="s">
        <v>355</v>
      </c>
      <c r="X503" s="34" t="s">
        <v>219</v>
      </c>
      <c r="Y503" s="32" t="s">
        <v>356</v>
      </c>
      <c r="Z503" s="16"/>
      <c r="AA503" s="21" t="e">
        <f>VLOOKUP(W503,#REF!,2,0)</f>
        <v>#REF!</v>
      </c>
      <c r="AB503" s="16"/>
    </row>
    <row r="504" spans="1:28" ht="36">
      <c r="A504" s="38">
        <v>17</v>
      </c>
      <c r="B504" s="38" t="s">
        <v>27</v>
      </c>
      <c r="C504" s="17" t="str">
        <f>VLOOKUP(B504,G2.PL1!$C$10:$D$34,2,0)</f>
        <v>Oxitan 50mg/10ml</v>
      </c>
      <c r="D504" s="17" t="str">
        <f>VLOOKUP($B504,G2.PL1!$C$10:$E$34,3,0)</f>
        <v>Oxaliplatin</v>
      </c>
      <c r="E504" s="17" t="str">
        <f>VLOOKUP($B504,G2.PL1!$C$10:$F$34,4,0)</f>
        <v>50mg/ 10ml</v>
      </c>
      <c r="F504" s="17" t="str">
        <f>VLOOKUP($B504,G2.PL1!$C$10:$AF$35,5,0)</f>
        <v>Tiêm truyền tĩnh mạch</v>
      </c>
      <c r="G504" s="17" t="str">
        <f>VLOOKUP($B504,G2.PL1!$C$10:$AF$35,6,0)</f>
        <v>Dung dịch tiêm truyền</v>
      </c>
      <c r="H504" s="17" t="str">
        <f>VLOOKUP($B504,G2.PL1!$C$10:$AF$35,7,0)</f>
        <v>Hộp 1 lọ 10ml</v>
      </c>
      <c r="I504" s="38" t="s">
        <v>13</v>
      </c>
      <c r="J504" s="17" t="str">
        <f>VLOOKUP($B504,G2.PL1!$C$10:$AF$35,9,0)</f>
        <v>24 tháng</v>
      </c>
      <c r="K504" s="17" t="str">
        <f>VLOOKUP($B504,G2.PL1!$C$10:$AF$35,10,0)</f>
        <v>VN-20417-17</v>
      </c>
      <c r="L504" s="17" t="str">
        <f>VLOOKUP($B504,G2.PL1!$C$10:$AF$35,11,0)</f>
        <v>Fresenius Kabi Oncology Limited</v>
      </c>
      <c r="M504" s="17" t="str">
        <f>VLOOKUP($B504,G2.PL1!$C$10:$AF$35,12,0)</f>
        <v>Ấn Độ</v>
      </c>
      <c r="N504" s="17" t="str">
        <f>VLOOKUP($B504,G2.PL1!$C$10:$AF$35,13,0)</f>
        <v>Lọ</v>
      </c>
      <c r="O504" s="39">
        <v>70</v>
      </c>
      <c r="P504" s="39">
        <v>70</v>
      </c>
      <c r="Q504" s="39">
        <v>70</v>
      </c>
      <c r="R504" s="39">
        <v>70</v>
      </c>
      <c r="S504" s="40">
        <v>280</v>
      </c>
      <c r="T504" s="19">
        <f>VLOOKUP($B504,G2.PL1!$C$10:$AF$35,17,0)</f>
        <v>260000</v>
      </c>
      <c r="U504" s="18">
        <f t="shared" si="7"/>
        <v>72800000</v>
      </c>
      <c r="V504" s="19" t="str">
        <f>VLOOKUP($B504,G2.PL1!$C$10:$AF$35,30,0)</f>
        <v>Công ty Cổ phần Dược liệu Trung ương 2</v>
      </c>
      <c r="W504" s="17" t="s">
        <v>355</v>
      </c>
      <c r="X504" s="56" t="s">
        <v>219</v>
      </c>
      <c r="Y504" s="41" t="s">
        <v>356</v>
      </c>
      <c r="Z504" s="16"/>
      <c r="AA504" s="21" t="e">
        <f>VLOOKUP(W504,#REF!,2,0)</f>
        <v>#REF!</v>
      </c>
      <c r="AB504" s="16"/>
    </row>
    <row r="505" spans="1:28" ht="36">
      <c r="A505" s="38">
        <v>18</v>
      </c>
      <c r="B505" s="38" t="s">
        <v>20</v>
      </c>
      <c r="C505" s="17" t="str">
        <f>VLOOKUP(B505,G2.PL1!$C$10:$D$34,2,0)</f>
        <v>Intaxel</v>
      </c>
      <c r="D505" s="17" t="str">
        <f>VLOOKUP($B505,G2.PL1!$C$10:$E$34,3,0)</f>
        <v>Paclitaxel</v>
      </c>
      <c r="E505" s="17" t="str">
        <f>VLOOKUP($B505,G2.PL1!$C$10:$F$34,4,0)</f>
        <v>30mg/5ml</v>
      </c>
      <c r="F505" s="17" t="str">
        <f>VLOOKUP($B505,G2.PL1!$C$10:$AF$35,5,0)</f>
        <v>Tiêm truyền tĩnh mạch</v>
      </c>
      <c r="G505" s="17" t="str">
        <f>VLOOKUP($B505,G2.PL1!$C$10:$AF$35,6,0)</f>
        <v>Dung dịch tiêm truyền</v>
      </c>
      <c r="H505" s="17" t="str">
        <f>VLOOKUP($B505,G2.PL1!$C$10:$AF$35,7,0)</f>
        <v>Hộp 1 lọ</v>
      </c>
      <c r="I505" s="38" t="s">
        <v>13</v>
      </c>
      <c r="J505" s="17" t="str">
        <f>VLOOKUP($B505,G2.PL1!$C$10:$AF$35,9,0)</f>
        <v>24 tháng</v>
      </c>
      <c r="K505" s="17" t="str">
        <f>VLOOKUP($B505,G2.PL1!$C$10:$AF$35,10,0)</f>
        <v>VN-21731-19</v>
      </c>
      <c r="L505" s="17" t="str">
        <f>VLOOKUP($B505,G2.PL1!$C$10:$AF$35,11,0)</f>
        <v>Fresenius Kabi Oncology Limited</v>
      </c>
      <c r="M505" s="17" t="str">
        <f>VLOOKUP($B505,G2.PL1!$C$10:$AF$35,12,0)</f>
        <v>Ấn Độ</v>
      </c>
      <c r="N505" s="17" t="str">
        <f>VLOOKUP($B505,G2.PL1!$C$10:$AF$35,13,0)</f>
        <v>Lọ</v>
      </c>
      <c r="O505" s="39">
        <v>65</v>
      </c>
      <c r="P505" s="39">
        <v>65</v>
      </c>
      <c r="Q505" s="39">
        <v>65</v>
      </c>
      <c r="R505" s="39">
        <v>65</v>
      </c>
      <c r="S505" s="40">
        <v>260</v>
      </c>
      <c r="T505" s="19">
        <f>VLOOKUP($B505,G2.PL1!$C$10:$AF$35,17,0)</f>
        <v>186089</v>
      </c>
      <c r="U505" s="18">
        <f t="shared" si="7"/>
        <v>48383140</v>
      </c>
      <c r="V505" s="19" t="str">
        <f>VLOOKUP($B505,G2.PL1!$C$10:$AF$35,30,0)</f>
        <v>Công ty TNHH Thương Mại và Dược phẩm Sang</v>
      </c>
      <c r="W505" s="17" t="s">
        <v>355</v>
      </c>
      <c r="X505" s="56" t="s">
        <v>219</v>
      </c>
      <c r="Y505" s="41" t="s">
        <v>356</v>
      </c>
      <c r="Z505" s="16"/>
      <c r="AA505" s="21" t="e">
        <f>VLOOKUP(W505,#REF!,2,0)</f>
        <v>#REF!</v>
      </c>
      <c r="AB505" s="16"/>
    </row>
    <row r="506" spans="1:28" ht="60">
      <c r="A506" s="38">
        <v>9</v>
      </c>
      <c r="B506" s="38" t="s">
        <v>70</v>
      </c>
      <c r="C506" s="17" t="str">
        <f>VLOOKUP(B506,G2.PL1!$C$10:$D$34,2,0)</f>
        <v xml:space="preserve">Cifga </v>
      </c>
      <c r="D506" s="17" t="str">
        <f>VLOOKUP($B506,G2.PL1!$C$10:$E$34,3,0)</f>
        <v>Ciprofloxacin (dưới dạng Ciprofloxacin hydroclorid)</v>
      </c>
      <c r="E506" s="17" t="str">
        <f>VLOOKUP($B506,G2.PL1!$C$10:$F$34,4,0)</f>
        <v>500mg</v>
      </c>
      <c r="F506" s="17" t="str">
        <f>VLOOKUP($B506,G2.PL1!$C$10:$AF$35,5,0)</f>
        <v>Uống</v>
      </c>
      <c r="G506" s="17" t="str">
        <f>VLOOKUP($B506,G2.PL1!$C$10:$AF$35,6,0)</f>
        <v>viên nén bao phim</v>
      </c>
      <c r="H506" s="17" t="str">
        <f>VLOOKUP($B506,G2.PL1!$C$10:$AF$35,7,0)</f>
        <v>hộp 2 vỉ x 10 viên</v>
      </c>
      <c r="I506" s="38" t="s">
        <v>13</v>
      </c>
      <c r="J506" s="17" t="str">
        <f>VLOOKUP($B506,G2.PL1!$C$10:$AF$35,9,0)</f>
        <v xml:space="preserve">36 tháng </v>
      </c>
      <c r="K506" s="17" t="str">
        <f>VLOOKUP($B506,G2.PL1!$C$10:$AF$35,10,0)</f>
        <v>VD-20549-14</v>
      </c>
      <c r="L506" s="17" t="str">
        <f>VLOOKUP($B506,G2.PL1!$C$10:$AF$35,11,0)</f>
        <v>Công ty Cổ phần Dược Hậu Giang - Chi nhánh nhà máy Dược phẩm DHG tại Hậu Giang</v>
      </c>
      <c r="M506" s="17" t="str">
        <f>VLOOKUP($B506,G2.PL1!$C$10:$AF$35,12,0)</f>
        <v>Việt Nam</v>
      </c>
      <c r="N506" s="17" t="str">
        <f>VLOOKUP($B506,G2.PL1!$C$10:$AF$35,13,0)</f>
        <v>Viên</v>
      </c>
      <c r="O506" s="39">
        <v>5000</v>
      </c>
      <c r="P506" s="39">
        <v>5000</v>
      </c>
      <c r="Q506" s="39">
        <v>5000</v>
      </c>
      <c r="R506" s="39">
        <v>5000</v>
      </c>
      <c r="S506" s="40">
        <v>20000</v>
      </c>
      <c r="T506" s="19">
        <f>VLOOKUP($B506,G2.PL1!$C$10:$AF$35,17,0)</f>
        <v>889</v>
      </c>
      <c r="U506" s="18">
        <f t="shared" si="7"/>
        <v>17780000</v>
      </c>
      <c r="V506" s="19" t="str">
        <f>VLOOKUP($B506,G2.PL1!$C$10:$AF$35,30,0)</f>
        <v>Công ty Cổ phần Dược Hậu Giang</v>
      </c>
      <c r="W506" s="17" t="s">
        <v>724</v>
      </c>
      <c r="X506" s="56" t="s">
        <v>219</v>
      </c>
      <c r="Y506" s="41" t="s">
        <v>725</v>
      </c>
      <c r="Z506" s="16"/>
      <c r="AA506" s="21" t="e">
        <f>VLOOKUP(W506,#REF!,2,0)</f>
        <v>#REF!</v>
      </c>
      <c r="AB506" s="16"/>
    </row>
    <row r="507" spans="1:28" ht="36">
      <c r="A507" s="38">
        <v>14</v>
      </c>
      <c r="B507" s="38" t="s">
        <v>40</v>
      </c>
      <c r="C507" s="17" t="str">
        <f>VLOOKUP(B507,G2.PL1!$C$10:$D$34,2,0)</f>
        <v>OCID</v>
      </c>
      <c r="D507" s="17" t="str">
        <f>VLOOKUP($B507,G2.PL1!$C$10:$E$34,3,0)</f>
        <v>Omeprazole (dạng hạt bao tan trong ruột)</v>
      </c>
      <c r="E507" s="17" t="str">
        <f>VLOOKUP($B507,G2.PL1!$C$10:$F$34,4,0)</f>
        <v>20mg</v>
      </c>
      <c r="F507" s="17" t="str">
        <f>VLOOKUP($B507,G2.PL1!$C$10:$AF$35,5,0)</f>
        <v>Uống</v>
      </c>
      <c r="G507" s="17" t="str">
        <f>VLOOKUP($B507,G2.PL1!$C$10:$AF$35,6,0)</f>
        <v>Viên nang cứng</v>
      </c>
      <c r="H507" s="17" t="str">
        <f>VLOOKUP($B507,G2.PL1!$C$10:$AF$35,7,0)</f>
        <v>Hộp 10 vỉ x 10 viên</v>
      </c>
      <c r="I507" s="38" t="s">
        <v>13</v>
      </c>
      <c r="J507" s="17" t="str">
        <f>VLOOKUP($B507,G2.PL1!$C$10:$AF$35,9,0)</f>
        <v>36 tháng</v>
      </c>
      <c r="K507" s="17" t="str">
        <f>VLOOKUP($B507,G2.PL1!$C$10:$AF$35,10,0)</f>
        <v>VN-10166-10</v>
      </c>
      <c r="L507" s="17" t="str">
        <f>VLOOKUP($B507,G2.PL1!$C$10:$AF$35,11,0)</f>
        <v>Cadila Healthcare Ltd.</v>
      </c>
      <c r="M507" s="17" t="str">
        <f>VLOOKUP($B507,G2.PL1!$C$10:$AF$35,12,0)</f>
        <v>Ấn Độ</v>
      </c>
      <c r="N507" s="17" t="str">
        <f>VLOOKUP($B507,G2.PL1!$C$10:$AF$35,13,0)</f>
        <v>Viên</v>
      </c>
      <c r="O507" s="39">
        <v>30000</v>
      </c>
      <c r="P507" s="39">
        <v>30000</v>
      </c>
      <c r="Q507" s="39">
        <v>30000</v>
      </c>
      <c r="R507" s="39">
        <v>30000</v>
      </c>
      <c r="S507" s="40">
        <v>120000</v>
      </c>
      <c r="T507" s="19">
        <f>VLOOKUP($B507,G2.PL1!$C$10:$AF$35,17,0)</f>
        <v>215</v>
      </c>
      <c r="U507" s="18">
        <f t="shared" si="7"/>
        <v>25800000</v>
      </c>
      <c r="V507" s="19" t="str">
        <f>VLOOKUP($B507,G2.PL1!$C$10:$AF$35,30,0)</f>
        <v>Công ty Cổ phần Dược phẩm Thiết bị Y tế Hà Nội</v>
      </c>
      <c r="W507" s="17" t="s">
        <v>724</v>
      </c>
      <c r="X507" s="56" t="s">
        <v>219</v>
      </c>
      <c r="Y507" s="41" t="s">
        <v>725</v>
      </c>
      <c r="Z507" s="16"/>
      <c r="AA507" s="21" t="e">
        <f>VLOOKUP(W507,#REF!,2,0)</f>
        <v>#REF!</v>
      </c>
      <c r="AB507" s="16"/>
    </row>
    <row r="508" spans="1:28" ht="60">
      <c r="A508" s="38">
        <v>12</v>
      </c>
      <c r="B508" s="38" t="s">
        <v>54</v>
      </c>
      <c r="C508" s="17" t="str">
        <f>VLOOKUP(B508,G2.PL1!$C$10:$D$34,2,0)</f>
        <v>Raciper 20mg</v>
      </c>
      <c r="D508" s="17" t="str">
        <f>VLOOKUP($B508,G2.PL1!$C$10:$E$34,3,0)</f>
        <v xml:space="preserve">Esomeprazole (dưới dạng Esomeprazole magnesium vô định hình) </v>
      </c>
      <c r="E508" s="17" t="str">
        <f>VLOOKUP($B508,G2.PL1!$C$10:$F$34,4,0)</f>
        <v>20mg</v>
      </c>
      <c r="F508" s="17" t="str">
        <f>VLOOKUP($B508,G2.PL1!$C$10:$AF$35,5,0)</f>
        <v>Uống</v>
      </c>
      <c r="G508" s="17" t="str">
        <f>VLOOKUP($B508,G2.PL1!$C$10:$AF$35,6,0)</f>
        <v>Viên nén bao phim kháng acid dạ dày</v>
      </c>
      <c r="H508" s="17" t="str">
        <f>VLOOKUP($B508,G2.PL1!$C$10:$AF$35,7,0)</f>
        <v>Hộp 2 vỉ x 7 viên; Hộp 4 vỉ x 7 viên</v>
      </c>
      <c r="I508" s="38" t="s">
        <v>13</v>
      </c>
      <c r="J508" s="17" t="str">
        <f>VLOOKUP($B508,G2.PL1!$C$10:$AF$35,9,0)</f>
        <v>24 tháng</v>
      </c>
      <c r="K508" s="17" t="str">
        <f>VLOOKUP($B508,G2.PL1!$C$10:$AF$35,10,0)</f>
        <v>VN-16032-12</v>
      </c>
      <c r="L508" s="17" t="str">
        <f>VLOOKUP($B508,G2.PL1!$C$10:$AF$35,11,0)</f>
        <v>Sun Pharmaceutical Industries Limited</v>
      </c>
      <c r="M508" s="17" t="str">
        <f>VLOOKUP($B508,G2.PL1!$C$10:$AF$35,12,0)</f>
        <v>Ấn Độ</v>
      </c>
      <c r="N508" s="17" t="str">
        <f>VLOOKUP($B508,G2.PL1!$C$10:$AF$35,13,0)</f>
        <v>Viên</v>
      </c>
      <c r="O508" s="39">
        <v>7000</v>
      </c>
      <c r="P508" s="39">
        <v>7000</v>
      </c>
      <c r="Q508" s="39">
        <v>7000</v>
      </c>
      <c r="R508" s="39">
        <v>7000</v>
      </c>
      <c r="S508" s="40">
        <v>28000</v>
      </c>
      <c r="T508" s="19">
        <f>VLOOKUP($B508,G2.PL1!$C$10:$AF$35,17,0)</f>
        <v>950</v>
      </c>
      <c r="U508" s="18">
        <f t="shared" si="7"/>
        <v>26600000</v>
      </c>
      <c r="V508" s="19" t="str">
        <f>VLOOKUP($B508,G2.PL1!$C$10:$AF$35,30,0)</f>
        <v>Công ty Cổ phần Dược phẩm Thiết bị Y tế Hà Nội</v>
      </c>
      <c r="W508" s="17" t="s">
        <v>500</v>
      </c>
      <c r="X508" s="56" t="s">
        <v>219</v>
      </c>
      <c r="Y508" s="41" t="s">
        <v>501</v>
      </c>
      <c r="Z508" s="16"/>
      <c r="AA508" s="21" t="e">
        <f>VLOOKUP(W508,#REF!,2,0)</f>
        <v>#REF!</v>
      </c>
      <c r="AB508" s="16"/>
    </row>
    <row r="509" spans="1:28" ht="36">
      <c r="A509" s="38">
        <v>15</v>
      </c>
      <c r="B509" s="38" t="s">
        <v>39</v>
      </c>
      <c r="C509" s="17" t="str">
        <f>VLOOKUP(B509,G2.PL1!$C$10:$D$34,2,0)</f>
        <v>OCID</v>
      </c>
      <c r="D509" s="17" t="str">
        <f>VLOOKUP($B509,G2.PL1!$C$10:$E$34,3,0)</f>
        <v>Omeprazole (dạng hạt bao tan trong ruột)</v>
      </c>
      <c r="E509" s="17" t="str">
        <f>VLOOKUP($B509,G2.PL1!$C$10:$F$34,4,0)</f>
        <v>20mg</v>
      </c>
      <c r="F509" s="17" t="str">
        <f>VLOOKUP($B509,G2.PL1!$C$10:$AF$35,5,0)</f>
        <v>Uống</v>
      </c>
      <c r="G509" s="17" t="str">
        <f>VLOOKUP($B509,G2.PL1!$C$10:$AF$35,6,0)</f>
        <v>Viên nang cứng</v>
      </c>
      <c r="H509" s="17" t="str">
        <f>VLOOKUP($B509,G2.PL1!$C$10:$AF$35,7,0)</f>
        <v>Hộp 10 vỉ x 10 viên</v>
      </c>
      <c r="I509" s="38" t="s">
        <v>13</v>
      </c>
      <c r="J509" s="17" t="str">
        <f>VLOOKUP($B509,G2.PL1!$C$10:$AF$35,9,0)</f>
        <v>36 tháng</v>
      </c>
      <c r="K509" s="17" t="str">
        <f>VLOOKUP($B509,G2.PL1!$C$10:$AF$35,10,0)</f>
        <v>VN-10166-10</v>
      </c>
      <c r="L509" s="17" t="str">
        <f>VLOOKUP($B509,G2.PL1!$C$10:$AF$35,11,0)</f>
        <v>Cadila Healthcare Ltd.</v>
      </c>
      <c r="M509" s="17" t="str">
        <f>VLOOKUP($B509,G2.PL1!$C$10:$AF$35,12,0)</f>
        <v>Ấn Độ</v>
      </c>
      <c r="N509" s="17" t="str">
        <f>VLOOKUP($B509,G2.PL1!$C$10:$AF$35,13,0)</f>
        <v>Viên</v>
      </c>
      <c r="O509" s="39">
        <v>20000</v>
      </c>
      <c r="P509" s="39">
        <v>20000</v>
      </c>
      <c r="Q509" s="39">
        <v>20000</v>
      </c>
      <c r="R509" s="39">
        <v>20000</v>
      </c>
      <c r="S509" s="40">
        <v>80000</v>
      </c>
      <c r="T509" s="19">
        <f>VLOOKUP($B509,G2.PL1!$C$10:$AF$35,17,0)</f>
        <v>215</v>
      </c>
      <c r="U509" s="18">
        <f t="shared" si="7"/>
        <v>17200000</v>
      </c>
      <c r="V509" s="19" t="str">
        <f>VLOOKUP($B509,G2.PL1!$C$10:$AF$35,30,0)</f>
        <v>Công ty Cổ phần Dược phẩm Thiết bị Y tế Hà Nội</v>
      </c>
      <c r="W509" s="17" t="s">
        <v>500</v>
      </c>
      <c r="X509" s="56" t="s">
        <v>219</v>
      </c>
      <c r="Y509" s="41" t="s">
        <v>501</v>
      </c>
      <c r="Z509" s="16"/>
      <c r="AA509" s="21" t="e">
        <f>VLOOKUP(W509,#REF!,2,0)</f>
        <v>#REF!</v>
      </c>
      <c r="AB509" s="16"/>
    </row>
    <row r="510" spans="1:28" ht="48">
      <c r="A510" s="38">
        <v>8</v>
      </c>
      <c r="B510" s="38" t="s">
        <v>75</v>
      </c>
      <c r="C510" s="17" t="str">
        <f>VLOOKUP(B510,G2.PL1!$C$10:$D$34,2,0)</f>
        <v>Zanimex 1,5g</v>
      </c>
      <c r="D510" s="17" t="str">
        <f>VLOOKUP($B510,G2.PL1!$C$10:$E$34,3,0)</f>
        <v>Cefuroxim (dưới dạng Cefuroxim natri)</v>
      </c>
      <c r="E510" s="17" t="str">
        <f>VLOOKUP($B510,G2.PL1!$C$10:$F$34,4,0)</f>
        <v>1,5g</v>
      </c>
      <c r="F510" s="17" t="str">
        <f>VLOOKUP($B510,G2.PL1!$C$10:$AF$35,5,0)</f>
        <v>Tiêm</v>
      </c>
      <c r="G510" s="17" t="str">
        <f>VLOOKUP($B510,G2.PL1!$C$10:$AF$35,6,0)</f>
        <v>Thuốc bột pha tiêm</v>
      </c>
      <c r="H510" s="17" t="str">
        <f>VLOOKUP($B510,G2.PL1!$C$10:$AF$35,7,0)</f>
        <v>Hộp 10 lọ</v>
      </c>
      <c r="I510" s="38" t="s">
        <v>13</v>
      </c>
      <c r="J510" s="17" t="str">
        <f>VLOOKUP($B510,G2.PL1!$C$10:$AF$35,9,0)</f>
        <v>24 tháng</v>
      </c>
      <c r="K510" s="17" t="str">
        <f>VLOOKUP($B510,G2.PL1!$C$10:$AF$35,10,0)</f>
        <v>VD-34181-20</v>
      </c>
      <c r="L510" s="17" t="str">
        <f>VLOOKUP($B510,G2.PL1!$C$10:$AF$35,11,0)</f>
        <v>Chi nhánh 3 - Công ty cổ phần dược phẩm Imexpharm tại Bình Dương</v>
      </c>
      <c r="M510" s="17" t="str">
        <f>VLOOKUP($B510,G2.PL1!$C$10:$AF$35,12,0)</f>
        <v>Việt Nam</v>
      </c>
      <c r="N510" s="17" t="str">
        <f>VLOOKUP($B510,G2.PL1!$C$10:$AF$35,13,0)</f>
        <v>Lọ</v>
      </c>
      <c r="O510" s="39">
        <v>3000</v>
      </c>
      <c r="P510" s="39">
        <v>3000</v>
      </c>
      <c r="Q510" s="39">
        <v>3000</v>
      </c>
      <c r="R510" s="39">
        <v>3000</v>
      </c>
      <c r="S510" s="40">
        <v>12000</v>
      </c>
      <c r="T510" s="19">
        <f>VLOOKUP($B510,G2.PL1!$C$10:$AF$35,17,0)</f>
        <v>21000</v>
      </c>
      <c r="U510" s="18">
        <f t="shared" si="7"/>
        <v>252000000</v>
      </c>
      <c r="V510" s="19" t="str">
        <f>VLOOKUP($B510,G2.PL1!$C$10:$AF$35,30,0)</f>
        <v xml:space="preserve">Công ty CP Dược phẩm Imexpharm </v>
      </c>
      <c r="W510" s="17" t="s">
        <v>698</v>
      </c>
      <c r="X510" s="56" t="s">
        <v>219</v>
      </c>
      <c r="Y510" s="41" t="s">
        <v>699</v>
      </c>
      <c r="Z510" s="16"/>
      <c r="AA510" s="21" t="e">
        <f>VLOOKUP(W510,#REF!,2,0)</f>
        <v>#REF!</v>
      </c>
      <c r="AB510" s="16"/>
    </row>
    <row r="511" spans="1:28" ht="60">
      <c r="A511" s="38">
        <v>9</v>
      </c>
      <c r="B511" s="38" t="s">
        <v>70</v>
      </c>
      <c r="C511" s="17" t="str">
        <f>VLOOKUP(B511,G2.PL1!$C$10:$D$34,2,0)</f>
        <v xml:space="preserve">Cifga </v>
      </c>
      <c r="D511" s="17" t="str">
        <f>VLOOKUP($B511,G2.PL1!$C$10:$E$34,3,0)</f>
        <v>Ciprofloxacin (dưới dạng Ciprofloxacin hydroclorid)</v>
      </c>
      <c r="E511" s="17" t="str">
        <f>VLOOKUP($B511,G2.PL1!$C$10:$F$34,4,0)</f>
        <v>500mg</v>
      </c>
      <c r="F511" s="17" t="str">
        <f>VLOOKUP($B511,G2.PL1!$C$10:$AF$35,5,0)</f>
        <v>Uống</v>
      </c>
      <c r="G511" s="17" t="str">
        <f>VLOOKUP($B511,G2.PL1!$C$10:$AF$35,6,0)</f>
        <v>viên nén bao phim</v>
      </c>
      <c r="H511" s="17" t="str">
        <f>VLOOKUP($B511,G2.PL1!$C$10:$AF$35,7,0)</f>
        <v>hộp 2 vỉ x 10 viên</v>
      </c>
      <c r="I511" s="38" t="s">
        <v>13</v>
      </c>
      <c r="J511" s="17" t="str">
        <f>VLOOKUP($B511,G2.PL1!$C$10:$AF$35,9,0)</f>
        <v xml:space="preserve">36 tháng </v>
      </c>
      <c r="K511" s="17" t="str">
        <f>VLOOKUP($B511,G2.PL1!$C$10:$AF$35,10,0)</f>
        <v>VD-20549-14</v>
      </c>
      <c r="L511" s="17" t="str">
        <f>VLOOKUP($B511,G2.PL1!$C$10:$AF$35,11,0)</f>
        <v>Công ty Cổ phần Dược Hậu Giang - Chi nhánh nhà máy Dược phẩm DHG tại Hậu Giang</v>
      </c>
      <c r="M511" s="17" t="str">
        <f>VLOOKUP($B511,G2.PL1!$C$10:$AF$35,12,0)</f>
        <v>Việt Nam</v>
      </c>
      <c r="N511" s="17" t="str">
        <f>VLOOKUP($B511,G2.PL1!$C$10:$AF$35,13,0)</f>
        <v>Viên</v>
      </c>
      <c r="O511" s="39">
        <v>18000</v>
      </c>
      <c r="P511" s="39">
        <v>18000</v>
      </c>
      <c r="Q511" s="39">
        <v>18000</v>
      </c>
      <c r="R511" s="39">
        <v>18000</v>
      </c>
      <c r="S511" s="40">
        <v>72000</v>
      </c>
      <c r="T511" s="19">
        <f>VLOOKUP($B511,G2.PL1!$C$10:$AF$35,17,0)</f>
        <v>889</v>
      </c>
      <c r="U511" s="18">
        <f t="shared" si="7"/>
        <v>64008000</v>
      </c>
      <c r="V511" s="19" t="str">
        <f>VLOOKUP($B511,G2.PL1!$C$10:$AF$35,30,0)</f>
        <v>Công ty Cổ phần Dược Hậu Giang</v>
      </c>
      <c r="W511" s="17" t="s">
        <v>698</v>
      </c>
      <c r="X511" s="56" t="s">
        <v>219</v>
      </c>
      <c r="Y511" s="41" t="s">
        <v>699</v>
      </c>
      <c r="Z511" s="16"/>
      <c r="AA511" s="21" t="e">
        <f>VLOOKUP(W511,#REF!,2,0)</f>
        <v>#REF!</v>
      </c>
      <c r="AB511" s="16"/>
    </row>
    <row r="512" spans="1:28" ht="48">
      <c r="A512" s="17">
        <v>2</v>
      </c>
      <c r="B512" s="17" t="s">
        <v>86</v>
      </c>
      <c r="C512" s="17" t="str">
        <f>VLOOKUP(B512,G2.PL1!$C$10:$D$34,2,0)</f>
        <v>Cefoxitin 1g</v>
      </c>
      <c r="D512" s="17" t="str">
        <f>VLOOKUP($B512,G2.PL1!$C$10:$E$34,3,0)</f>
        <v xml:space="preserve">Cefoxitin (dưới dạng Cefoxitin natri) </v>
      </c>
      <c r="E512" s="17" t="str">
        <f>VLOOKUP($B512,G2.PL1!$C$10:$F$34,4,0)</f>
        <v>1g</v>
      </c>
      <c r="F512" s="17" t="str">
        <f>VLOOKUP($B512,G2.PL1!$C$10:$AF$35,5,0)</f>
        <v>Tiêm</v>
      </c>
      <c r="G512" s="17" t="str">
        <f>VLOOKUP($B512,G2.PL1!$C$10:$AF$35,6,0)</f>
        <v>Thuốc bột pha tiêm</v>
      </c>
      <c r="H512" s="17" t="str">
        <f>VLOOKUP($B512,G2.PL1!$C$10:$AF$35,7,0)</f>
        <v>Hộp 10 lọ</v>
      </c>
      <c r="I512" s="17" t="s">
        <v>13</v>
      </c>
      <c r="J512" s="17" t="str">
        <f>VLOOKUP($B512,G2.PL1!$C$10:$AF$35,9,0)</f>
        <v>24 tháng</v>
      </c>
      <c r="K512" s="17" t="str">
        <f>VLOOKUP($B512,G2.PL1!$C$10:$AF$35,10,0)</f>
        <v>VD-26841-17</v>
      </c>
      <c r="L512" s="17" t="str">
        <f>VLOOKUP($B512,G2.PL1!$C$10:$AF$35,11,0)</f>
        <v>Chi nhánh 3- Công ty cổ phần dược phẩm Imexpharm tại Bình Dương</v>
      </c>
      <c r="M512" s="17" t="str">
        <f>VLOOKUP($B512,G2.PL1!$C$10:$AF$35,12,0)</f>
        <v>Việt Nam</v>
      </c>
      <c r="N512" s="17" t="str">
        <f>VLOOKUP($B512,G2.PL1!$C$10:$AF$35,13,0)</f>
        <v>Lọ</v>
      </c>
      <c r="O512" s="18">
        <v>7200</v>
      </c>
      <c r="P512" s="18">
        <v>7200</v>
      </c>
      <c r="Q512" s="18">
        <v>8000</v>
      </c>
      <c r="R512" s="18">
        <v>8000</v>
      </c>
      <c r="S512" s="18">
        <v>30400</v>
      </c>
      <c r="T512" s="19">
        <f>VLOOKUP($B512,G2.PL1!$C$10:$AF$35,17,0)</f>
        <v>54900</v>
      </c>
      <c r="U512" s="18">
        <f t="shared" si="7"/>
        <v>1668960000</v>
      </c>
      <c r="V512" s="19" t="str">
        <f>VLOOKUP($B512,G2.PL1!$C$10:$AF$35,30,0)</f>
        <v>Công ty Cổ phần Dược phẩm Nam Hà</v>
      </c>
      <c r="W512" s="17" t="s">
        <v>351</v>
      </c>
      <c r="X512" s="20" t="s">
        <v>219</v>
      </c>
      <c r="Y512" s="17" t="s">
        <v>352</v>
      </c>
      <c r="Z512" s="16"/>
      <c r="AA512" s="21" t="e">
        <f>VLOOKUP(W512,#REF!,2,0)</f>
        <v>#REF!</v>
      </c>
      <c r="AB512" s="16"/>
    </row>
    <row r="513" spans="1:28" ht="48">
      <c r="A513" s="38">
        <v>8</v>
      </c>
      <c r="B513" s="38" t="s">
        <v>75</v>
      </c>
      <c r="C513" s="17" t="str">
        <f>VLOOKUP(B513,G2.PL1!$C$10:$D$34,2,0)</f>
        <v>Zanimex 1,5g</v>
      </c>
      <c r="D513" s="17" t="str">
        <f>VLOOKUP($B513,G2.PL1!$C$10:$E$34,3,0)</f>
        <v>Cefuroxim (dưới dạng Cefuroxim natri)</v>
      </c>
      <c r="E513" s="17" t="str">
        <f>VLOOKUP($B513,G2.PL1!$C$10:$F$34,4,0)</f>
        <v>1,5g</v>
      </c>
      <c r="F513" s="17" t="str">
        <f>VLOOKUP($B513,G2.PL1!$C$10:$AF$35,5,0)</f>
        <v>Tiêm</v>
      </c>
      <c r="G513" s="17" t="str">
        <f>VLOOKUP($B513,G2.PL1!$C$10:$AF$35,6,0)</f>
        <v>Thuốc bột pha tiêm</v>
      </c>
      <c r="H513" s="17" t="str">
        <f>VLOOKUP($B513,G2.PL1!$C$10:$AF$35,7,0)</f>
        <v>Hộp 10 lọ</v>
      </c>
      <c r="I513" s="38" t="s">
        <v>13</v>
      </c>
      <c r="J513" s="17" t="str">
        <f>VLOOKUP($B513,G2.PL1!$C$10:$AF$35,9,0)</f>
        <v>24 tháng</v>
      </c>
      <c r="K513" s="17" t="str">
        <f>VLOOKUP($B513,G2.PL1!$C$10:$AF$35,10,0)</f>
        <v>VD-34181-20</v>
      </c>
      <c r="L513" s="17" t="str">
        <f>VLOOKUP($B513,G2.PL1!$C$10:$AF$35,11,0)</f>
        <v>Chi nhánh 3 - Công ty cổ phần dược phẩm Imexpharm tại Bình Dương</v>
      </c>
      <c r="M513" s="17" t="str">
        <f>VLOOKUP($B513,G2.PL1!$C$10:$AF$35,12,0)</f>
        <v>Việt Nam</v>
      </c>
      <c r="N513" s="17" t="str">
        <f>VLOOKUP($B513,G2.PL1!$C$10:$AF$35,13,0)</f>
        <v>Lọ</v>
      </c>
      <c r="O513" s="39">
        <v>3000</v>
      </c>
      <c r="P513" s="39">
        <v>3000</v>
      </c>
      <c r="Q513" s="39">
        <v>3000</v>
      </c>
      <c r="R513" s="39">
        <v>3000</v>
      </c>
      <c r="S513" s="40">
        <v>12000</v>
      </c>
      <c r="T513" s="19">
        <f>VLOOKUP($B513,G2.PL1!$C$10:$AF$35,17,0)</f>
        <v>21000</v>
      </c>
      <c r="U513" s="18">
        <f t="shared" si="7"/>
        <v>252000000</v>
      </c>
      <c r="V513" s="19" t="str">
        <f>VLOOKUP($B513,G2.PL1!$C$10:$AF$35,30,0)</f>
        <v xml:space="preserve">Công ty CP Dược phẩm Imexpharm </v>
      </c>
      <c r="W513" s="17" t="s">
        <v>351</v>
      </c>
      <c r="X513" s="56" t="s">
        <v>219</v>
      </c>
      <c r="Y513" s="41" t="s">
        <v>352</v>
      </c>
      <c r="Z513" s="16"/>
      <c r="AA513" s="21" t="e">
        <f>VLOOKUP(W513,#REF!,2,0)</f>
        <v>#REF!</v>
      </c>
      <c r="AB513" s="16"/>
    </row>
    <row r="514" spans="1:28" ht="60">
      <c r="A514" s="38">
        <v>9</v>
      </c>
      <c r="B514" s="38" t="s">
        <v>70</v>
      </c>
      <c r="C514" s="17" t="str">
        <f>VLOOKUP(B514,G2.PL1!$C$10:$D$34,2,0)</f>
        <v xml:space="preserve">Cifga </v>
      </c>
      <c r="D514" s="17" t="str">
        <f>VLOOKUP($B514,G2.PL1!$C$10:$E$34,3,0)</f>
        <v>Ciprofloxacin (dưới dạng Ciprofloxacin hydroclorid)</v>
      </c>
      <c r="E514" s="17" t="str">
        <f>VLOOKUP($B514,G2.PL1!$C$10:$F$34,4,0)</f>
        <v>500mg</v>
      </c>
      <c r="F514" s="17" t="str">
        <f>VLOOKUP($B514,G2.PL1!$C$10:$AF$35,5,0)</f>
        <v>Uống</v>
      </c>
      <c r="G514" s="17" t="str">
        <f>VLOOKUP($B514,G2.PL1!$C$10:$AF$35,6,0)</f>
        <v>viên nén bao phim</v>
      </c>
      <c r="H514" s="17" t="str">
        <f>VLOOKUP($B514,G2.PL1!$C$10:$AF$35,7,0)</f>
        <v>hộp 2 vỉ x 10 viên</v>
      </c>
      <c r="I514" s="38" t="s">
        <v>13</v>
      </c>
      <c r="J514" s="17" t="str">
        <f>VLOOKUP($B514,G2.PL1!$C$10:$AF$35,9,0)</f>
        <v xml:space="preserve">36 tháng </v>
      </c>
      <c r="K514" s="17" t="str">
        <f>VLOOKUP($B514,G2.PL1!$C$10:$AF$35,10,0)</f>
        <v>VD-20549-14</v>
      </c>
      <c r="L514" s="17" t="str">
        <f>VLOOKUP($B514,G2.PL1!$C$10:$AF$35,11,0)</f>
        <v>Công ty Cổ phần Dược Hậu Giang - Chi nhánh nhà máy Dược phẩm DHG tại Hậu Giang</v>
      </c>
      <c r="M514" s="17" t="str">
        <f>VLOOKUP($B514,G2.PL1!$C$10:$AF$35,12,0)</f>
        <v>Việt Nam</v>
      </c>
      <c r="N514" s="17" t="str">
        <f>VLOOKUP($B514,G2.PL1!$C$10:$AF$35,13,0)</f>
        <v>Viên</v>
      </c>
      <c r="O514" s="39">
        <v>18000</v>
      </c>
      <c r="P514" s="39">
        <v>18000</v>
      </c>
      <c r="Q514" s="39">
        <v>18000</v>
      </c>
      <c r="R514" s="39">
        <v>18000</v>
      </c>
      <c r="S514" s="40">
        <v>72000</v>
      </c>
      <c r="T514" s="19">
        <f>VLOOKUP($B514,G2.PL1!$C$10:$AF$35,17,0)</f>
        <v>889</v>
      </c>
      <c r="U514" s="18">
        <f t="shared" si="7"/>
        <v>64008000</v>
      </c>
      <c r="V514" s="19" t="str">
        <f>VLOOKUP($B514,G2.PL1!$C$10:$AF$35,30,0)</f>
        <v>Công ty Cổ phần Dược Hậu Giang</v>
      </c>
      <c r="W514" s="17" t="s">
        <v>351</v>
      </c>
      <c r="X514" s="56" t="s">
        <v>219</v>
      </c>
      <c r="Y514" s="41" t="s">
        <v>352</v>
      </c>
      <c r="Z514" s="16"/>
      <c r="AA514" s="21" t="e">
        <f>VLOOKUP(W514,#REF!,2,0)</f>
        <v>#REF!</v>
      </c>
      <c r="AB514" s="16"/>
    </row>
    <row r="515" spans="1:28" ht="60">
      <c r="A515" s="38">
        <v>13</v>
      </c>
      <c r="B515" s="38" t="s">
        <v>48</v>
      </c>
      <c r="C515" s="17" t="str">
        <f>VLOOKUP(B515,G2.PL1!$C$10:$D$34,2,0)</f>
        <v>Glumeform 500</v>
      </c>
      <c r="D515" s="17" t="str">
        <f>VLOOKUP($B515,G2.PL1!$C$10:$E$34,3,0)</f>
        <v xml:space="preserve">Metformin hydroclorid </v>
      </c>
      <c r="E515" s="17" t="str">
        <f>VLOOKUP($B515,G2.PL1!$C$10:$F$34,4,0)</f>
        <v>500mg</v>
      </c>
      <c r="F515" s="17" t="str">
        <f>VLOOKUP($B515,G2.PL1!$C$10:$AF$35,5,0)</f>
        <v>Uống</v>
      </c>
      <c r="G515" s="17" t="str">
        <f>VLOOKUP($B515,G2.PL1!$C$10:$AF$35,6,0)</f>
        <v>viên nén bao phim</v>
      </c>
      <c r="H515" s="17" t="str">
        <f>VLOOKUP($B515,G2.PL1!$C$10:$AF$35,7,0)</f>
        <v>hộp 10 vỉ x 10 viên</v>
      </c>
      <c r="I515" s="38" t="s">
        <v>13</v>
      </c>
      <c r="J515" s="17" t="str">
        <f>VLOOKUP($B515,G2.PL1!$C$10:$AF$35,9,0)</f>
        <v xml:space="preserve">36 tháng </v>
      </c>
      <c r="K515" s="17" t="str">
        <f>VLOOKUP($B515,G2.PL1!$C$10:$AF$35,10,0)</f>
        <v>VD-21779-14</v>
      </c>
      <c r="L515" s="17" t="str">
        <f>VLOOKUP($B515,G2.PL1!$C$10:$AF$35,11,0)</f>
        <v>Công ty Cổ phần Dược Hậu Giang - Chi nhánh nhà máy Dược phẩm DHG tại Hậu Giang</v>
      </c>
      <c r="M515" s="17" t="str">
        <f>VLOOKUP($B515,G2.PL1!$C$10:$AF$35,12,0)</f>
        <v>Việt Nam</v>
      </c>
      <c r="N515" s="17" t="str">
        <f>VLOOKUP($B515,G2.PL1!$C$10:$AF$35,13,0)</f>
        <v>Viên</v>
      </c>
      <c r="O515" s="39">
        <v>150000</v>
      </c>
      <c r="P515" s="39">
        <v>150000</v>
      </c>
      <c r="Q515" s="39">
        <v>150000</v>
      </c>
      <c r="R515" s="39">
        <v>150000</v>
      </c>
      <c r="S515" s="40">
        <v>600000</v>
      </c>
      <c r="T515" s="19">
        <f>VLOOKUP($B515,G2.PL1!$C$10:$AF$35,17,0)</f>
        <v>289</v>
      </c>
      <c r="U515" s="18">
        <f t="shared" si="7"/>
        <v>173400000</v>
      </c>
      <c r="V515" s="19" t="str">
        <f>VLOOKUP($B515,G2.PL1!$C$10:$AF$35,30,0)</f>
        <v>Công ty Cổ phần Dược Hậu Giang</v>
      </c>
      <c r="W515" s="17" t="s">
        <v>351</v>
      </c>
      <c r="X515" s="56" t="s">
        <v>219</v>
      </c>
      <c r="Y515" s="41" t="s">
        <v>352</v>
      </c>
      <c r="Z515" s="16"/>
      <c r="AA515" s="21" t="e">
        <f>VLOOKUP(W515,#REF!,2,0)</f>
        <v>#REF!</v>
      </c>
      <c r="AB515" s="16"/>
    </row>
    <row r="516" spans="1:28" ht="36">
      <c r="A516" s="38">
        <v>15</v>
      </c>
      <c r="B516" s="38" t="s">
        <v>39</v>
      </c>
      <c r="C516" s="17" t="str">
        <f>VLOOKUP(B516,G2.PL1!$C$10:$D$34,2,0)</f>
        <v>OCID</v>
      </c>
      <c r="D516" s="17" t="str">
        <f>VLOOKUP($B516,G2.PL1!$C$10:$E$34,3,0)</f>
        <v>Omeprazole (dạng hạt bao tan trong ruột)</v>
      </c>
      <c r="E516" s="17" t="str">
        <f>VLOOKUP($B516,G2.PL1!$C$10:$F$34,4,0)</f>
        <v>20mg</v>
      </c>
      <c r="F516" s="17" t="str">
        <f>VLOOKUP($B516,G2.PL1!$C$10:$AF$35,5,0)</f>
        <v>Uống</v>
      </c>
      <c r="G516" s="17" t="str">
        <f>VLOOKUP($B516,G2.PL1!$C$10:$AF$35,6,0)</f>
        <v>Viên nang cứng</v>
      </c>
      <c r="H516" s="17" t="str">
        <f>VLOOKUP($B516,G2.PL1!$C$10:$AF$35,7,0)</f>
        <v>Hộp 10 vỉ x 10 viên</v>
      </c>
      <c r="I516" s="38" t="s">
        <v>13</v>
      </c>
      <c r="J516" s="17" t="str">
        <f>VLOOKUP($B516,G2.PL1!$C$10:$AF$35,9,0)</f>
        <v>36 tháng</v>
      </c>
      <c r="K516" s="17" t="str">
        <f>VLOOKUP($B516,G2.PL1!$C$10:$AF$35,10,0)</f>
        <v>VN-10166-10</v>
      </c>
      <c r="L516" s="17" t="str">
        <f>VLOOKUP($B516,G2.PL1!$C$10:$AF$35,11,0)</f>
        <v>Cadila Healthcare Ltd.</v>
      </c>
      <c r="M516" s="17" t="str">
        <f>VLOOKUP($B516,G2.PL1!$C$10:$AF$35,12,0)</f>
        <v>Ấn Độ</v>
      </c>
      <c r="N516" s="17" t="str">
        <f>VLOOKUP($B516,G2.PL1!$C$10:$AF$35,13,0)</f>
        <v>Viên</v>
      </c>
      <c r="O516" s="39">
        <v>20000</v>
      </c>
      <c r="P516" s="39">
        <v>20000</v>
      </c>
      <c r="Q516" s="39">
        <v>20000</v>
      </c>
      <c r="R516" s="39">
        <v>20000</v>
      </c>
      <c r="S516" s="40">
        <v>80000</v>
      </c>
      <c r="T516" s="19">
        <f>VLOOKUP($B516,G2.PL1!$C$10:$AF$35,17,0)</f>
        <v>215</v>
      </c>
      <c r="U516" s="18">
        <f t="shared" si="7"/>
        <v>17200000</v>
      </c>
      <c r="V516" s="19" t="str">
        <f>VLOOKUP($B516,G2.PL1!$C$10:$AF$35,30,0)</f>
        <v>Công ty Cổ phần Dược phẩm Thiết bị Y tế Hà Nội</v>
      </c>
      <c r="W516" s="17" t="s">
        <v>351</v>
      </c>
      <c r="X516" s="56" t="s">
        <v>219</v>
      </c>
      <c r="Y516" s="41" t="s">
        <v>352</v>
      </c>
      <c r="Z516" s="16"/>
      <c r="AA516" s="21" t="e">
        <f>VLOOKUP(W516,#REF!,2,0)</f>
        <v>#REF!</v>
      </c>
      <c r="AB516" s="16"/>
    </row>
    <row r="517" spans="1:28" ht="60">
      <c r="A517" s="38">
        <v>9</v>
      </c>
      <c r="B517" s="38" t="s">
        <v>70</v>
      </c>
      <c r="C517" s="17" t="str">
        <f>VLOOKUP(B517,G2.PL1!$C$10:$D$34,2,0)</f>
        <v xml:space="preserve">Cifga </v>
      </c>
      <c r="D517" s="17" t="str">
        <f>VLOOKUP($B517,G2.PL1!$C$10:$E$34,3,0)</f>
        <v>Ciprofloxacin (dưới dạng Ciprofloxacin hydroclorid)</v>
      </c>
      <c r="E517" s="17" t="str">
        <f>VLOOKUP($B517,G2.PL1!$C$10:$F$34,4,0)</f>
        <v>500mg</v>
      </c>
      <c r="F517" s="17" t="str">
        <f>VLOOKUP($B517,G2.PL1!$C$10:$AF$35,5,0)</f>
        <v>Uống</v>
      </c>
      <c r="G517" s="17" t="str">
        <f>VLOOKUP($B517,G2.PL1!$C$10:$AF$35,6,0)</f>
        <v>viên nén bao phim</v>
      </c>
      <c r="H517" s="17" t="str">
        <f>VLOOKUP($B517,G2.PL1!$C$10:$AF$35,7,0)</f>
        <v>hộp 2 vỉ x 10 viên</v>
      </c>
      <c r="I517" s="38" t="s">
        <v>13</v>
      </c>
      <c r="J517" s="17" t="str">
        <f>VLOOKUP($B517,G2.PL1!$C$10:$AF$35,9,0)</f>
        <v xml:space="preserve">36 tháng </v>
      </c>
      <c r="K517" s="17" t="str">
        <f>VLOOKUP($B517,G2.PL1!$C$10:$AF$35,10,0)</f>
        <v>VD-20549-14</v>
      </c>
      <c r="L517" s="17" t="str">
        <f>VLOOKUP($B517,G2.PL1!$C$10:$AF$35,11,0)</f>
        <v>Công ty Cổ phần Dược Hậu Giang - Chi nhánh nhà máy Dược phẩm DHG tại Hậu Giang</v>
      </c>
      <c r="M517" s="17" t="str">
        <f>VLOOKUP($B517,G2.PL1!$C$10:$AF$35,12,0)</f>
        <v>Việt Nam</v>
      </c>
      <c r="N517" s="17" t="str">
        <f>VLOOKUP($B517,G2.PL1!$C$10:$AF$35,13,0)</f>
        <v>Viên</v>
      </c>
      <c r="O517" s="39">
        <v>1000</v>
      </c>
      <c r="P517" s="39">
        <v>1000</v>
      </c>
      <c r="Q517" s="39">
        <v>1000</v>
      </c>
      <c r="R517" s="39">
        <v>1000</v>
      </c>
      <c r="S517" s="40">
        <v>4000</v>
      </c>
      <c r="T517" s="19">
        <f>VLOOKUP($B517,G2.PL1!$C$10:$AF$35,17,0)</f>
        <v>889</v>
      </c>
      <c r="U517" s="18">
        <f t="shared" si="7"/>
        <v>3556000</v>
      </c>
      <c r="V517" s="19" t="str">
        <f>VLOOKUP($B517,G2.PL1!$C$10:$AF$35,30,0)</f>
        <v>Công ty Cổ phần Dược Hậu Giang</v>
      </c>
      <c r="W517" s="17" t="s">
        <v>502</v>
      </c>
      <c r="X517" s="56" t="s">
        <v>219</v>
      </c>
      <c r="Y517" s="41" t="s">
        <v>503</v>
      </c>
      <c r="Z517" s="16"/>
      <c r="AA517" s="21" t="e">
        <f>VLOOKUP(W517,#REF!,2,0)</f>
        <v>#REF!</v>
      </c>
      <c r="AB517" s="16"/>
    </row>
    <row r="518" spans="1:28" ht="60">
      <c r="A518" s="38">
        <v>12</v>
      </c>
      <c r="B518" s="38" t="s">
        <v>54</v>
      </c>
      <c r="C518" s="17" t="str">
        <f>VLOOKUP(B518,G2.PL1!$C$10:$D$34,2,0)</f>
        <v>Raciper 20mg</v>
      </c>
      <c r="D518" s="17" t="str">
        <f>VLOOKUP($B518,G2.PL1!$C$10:$E$34,3,0)</f>
        <v xml:space="preserve">Esomeprazole (dưới dạng Esomeprazole magnesium vô định hình) </v>
      </c>
      <c r="E518" s="17" t="str">
        <f>VLOOKUP($B518,G2.PL1!$C$10:$F$34,4,0)</f>
        <v>20mg</v>
      </c>
      <c r="F518" s="17" t="str">
        <f>VLOOKUP($B518,G2.PL1!$C$10:$AF$35,5,0)</f>
        <v>Uống</v>
      </c>
      <c r="G518" s="17" t="str">
        <f>VLOOKUP($B518,G2.PL1!$C$10:$AF$35,6,0)</f>
        <v>Viên nén bao phim kháng acid dạ dày</v>
      </c>
      <c r="H518" s="17" t="str">
        <f>VLOOKUP($B518,G2.PL1!$C$10:$AF$35,7,0)</f>
        <v>Hộp 2 vỉ x 7 viên; Hộp 4 vỉ x 7 viên</v>
      </c>
      <c r="I518" s="38" t="s">
        <v>13</v>
      </c>
      <c r="J518" s="17" t="str">
        <f>VLOOKUP($B518,G2.PL1!$C$10:$AF$35,9,0)</f>
        <v>24 tháng</v>
      </c>
      <c r="K518" s="17" t="str">
        <f>VLOOKUP($B518,G2.PL1!$C$10:$AF$35,10,0)</f>
        <v>VN-16032-12</v>
      </c>
      <c r="L518" s="17" t="str">
        <f>VLOOKUP($B518,G2.PL1!$C$10:$AF$35,11,0)</f>
        <v>Sun Pharmaceutical Industries Limited</v>
      </c>
      <c r="M518" s="17" t="str">
        <f>VLOOKUP($B518,G2.PL1!$C$10:$AF$35,12,0)</f>
        <v>Ấn Độ</v>
      </c>
      <c r="N518" s="17" t="str">
        <f>VLOOKUP($B518,G2.PL1!$C$10:$AF$35,13,0)</f>
        <v>Viên</v>
      </c>
      <c r="O518" s="39">
        <v>1000</v>
      </c>
      <c r="P518" s="39">
        <v>1000</v>
      </c>
      <c r="Q518" s="39">
        <v>1000</v>
      </c>
      <c r="R518" s="39">
        <v>1000</v>
      </c>
      <c r="S518" s="40">
        <v>4000</v>
      </c>
      <c r="T518" s="19">
        <f>VLOOKUP($B518,G2.PL1!$C$10:$AF$35,17,0)</f>
        <v>950</v>
      </c>
      <c r="U518" s="18">
        <f t="shared" si="7"/>
        <v>3800000</v>
      </c>
      <c r="V518" s="19" t="str">
        <f>VLOOKUP($B518,G2.PL1!$C$10:$AF$35,30,0)</f>
        <v>Công ty Cổ phần Dược phẩm Thiết bị Y tế Hà Nội</v>
      </c>
      <c r="W518" s="17" t="s">
        <v>502</v>
      </c>
      <c r="X518" s="56" t="s">
        <v>219</v>
      </c>
      <c r="Y518" s="41" t="s">
        <v>503</v>
      </c>
      <c r="Z518" s="16"/>
      <c r="AA518" s="21" t="e">
        <f>VLOOKUP(W518,#REF!,2,0)</f>
        <v>#REF!</v>
      </c>
      <c r="AB518" s="16"/>
    </row>
    <row r="519" spans="1:28" ht="48">
      <c r="A519" s="38">
        <v>8</v>
      </c>
      <c r="B519" s="38" t="s">
        <v>75</v>
      </c>
      <c r="C519" s="17" t="str">
        <f>VLOOKUP(B519,G2.PL1!$C$10:$D$34,2,0)</f>
        <v>Zanimex 1,5g</v>
      </c>
      <c r="D519" s="17" t="str">
        <f>VLOOKUP($B519,G2.PL1!$C$10:$E$34,3,0)</f>
        <v>Cefuroxim (dưới dạng Cefuroxim natri)</v>
      </c>
      <c r="E519" s="17" t="str">
        <f>VLOOKUP($B519,G2.PL1!$C$10:$F$34,4,0)</f>
        <v>1,5g</v>
      </c>
      <c r="F519" s="17" t="str">
        <f>VLOOKUP($B519,G2.PL1!$C$10:$AF$35,5,0)</f>
        <v>Tiêm</v>
      </c>
      <c r="G519" s="17" t="str">
        <f>VLOOKUP($B519,G2.PL1!$C$10:$AF$35,6,0)</f>
        <v>Thuốc bột pha tiêm</v>
      </c>
      <c r="H519" s="17" t="str">
        <f>VLOOKUP($B519,G2.PL1!$C$10:$AF$35,7,0)</f>
        <v>Hộp 10 lọ</v>
      </c>
      <c r="I519" s="38" t="s">
        <v>13</v>
      </c>
      <c r="J519" s="17" t="str">
        <f>VLOOKUP($B519,G2.PL1!$C$10:$AF$35,9,0)</f>
        <v>24 tháng</v>
      </c>
      <c r="K519" s="17" t="str">
        <f>VLOOKUP($B519,G2.PL1!$C$10:$AF$35,10,0)</f>
        <v>VD-34181-20</v>
      </c>
      <c r="L519" s="17" t="str">
        <f>VLOOKUP($B519,G2.PL1!$C$10:$AF$35,11,0)</f>
        <v>Chi nhánh 3 - Công ty cổ phần dược phẩm Imexpharm tại Bình Dương</v>
      </c>
      <c r="M519" s="17" t="str">
        <f>VLOOKUP($B519,G2.PL1!$C$10:$AF$35,12,0)</f>
        <v>Việt Nam</v>
      </c>
      <c r="N519" s="17" t="str">
        <f>VLOOKUP($B519,G2.PL1!$C$10:$AF$35,13,0)</f>
        <v>Lọ</v>
      </c>
      <c r="O519" s="39">
        <v>750</v>
      </c>
      <c r="P519" s="39">
        <v>750</v>
      </c>
      <c r="Q519" s="39">
        <v>750</v>
      </c>
      <c r="R519" s="39">
        <v>750</v>
      </c>
      <c r="S519" s="40">
        <v>3000</v>
      </c>
      <c r="T519" s="19">
        <f>VLOOKUP($B519,G2.PL1!$C$10:$AF$35,17,0)</f>
        <v>21000</v>
      </c>
      <c r="U519" s="18">
        <f t="shared" si="7"/>
        <v>63000000</v>
      </c>
      <c r="V519" s="19" t="str">
        <f>VLOOKUP($B519,G2.PL1!$C$10:$AF$35,30,0)</f>
        <v xml:space="preserve">Công ty CP Dược phẩm Imexpharm </v>
      </c>
      <c r="W519" s="17" t="s">
        <v>629</v>
      </c>
      <c r="X519" s="56" t="s">
        <v>219</v>
      </c>
      <c r="Y519" s="41" t="s">
        <v>630</v>
      </c>
      <c r="Z519" s="16"/>
      <c r="AA519" s="21" t="e">
        <f>VLOOKUP(W519,#REF!,2,0)</f>
        <v>#REF!</v>
      </c>
      <c r="AB519" s="16"/>
    </row>
    <row r="520" spans="1:28" ht="60">
      <c r="A520" s="38">
        <v>9</v>
      </c>
      <c r="B520" s="38" t="s">
        <v>70</v>
      </c>
      <c r="C520" s="17" t="str">
        <f>VLOOKUP(B520,G2.PL1!$C$10:$D$34,2,0)</f>
        <v xml:space="preserve">Cifga </v>
      </c>
      <c r="D520" s="17" t="str">
        <f>VLOOKUP($B520,G2.PL1!$C$10:$E$34,3,0)</f>
        <v>Ciprofloxacin (dưới dạng Ciprofloxacin hydroclorid)</v>
      </c>
      <c r="E520" s="17" t="str">
        <f>VLOOKUP($B520,G2.PL1!$C$10:$F$34,4,0)</f>
        <v>500mg</v>
      </c>
      <c r="F520" s="17" t="str">
        <f>VLOOKUP($B520,G2.PL1!$C$10:$AF$35,5,0)</f>
        <v>Uống</v>
      </c>
      <c r="G520" s="17" t="str">
        <f>VLOOKUP($B520,G2.PL1!$C$10:$AF$35,6,0)</f>
        <v>viên nén bao phim</v>
      </c>
      <c r="H520" s="17" t="str">
        <f>VLOOKUP($B520,G2.PL1!$C$10:$AF$35,7,0)</f>
        <v>hộp 2 vỉ x 10 viên</v>
      </c>
      <c r="I520" s="38" t="s">
        <v>13</v>
      </c>
      <c r="J520" s="17" t="str">
        <f>VLOOKUP($B520,G2.PL1!$C$10:$AF$35,9,0)</f>
        <v xml:space="preserve">36 tháng </v>
      </c>
      <c r="K520" s="17" t="str">
        <f>VLOOKUP($B520,G2.PL1!$C$10:$AF$35,10,0)</f>
        <v>VD-20549-14</v>
      </c>
      <c r="L520" s="17" t="str">
        <f>VLOOKUP($B520,G2.PL1!$C$10:$AF$35,11,0)</f>
        <v>Công ty Cổ phần Dược Hậu Giang - Chi nhánh nhà máy Dược phẩm DHG tại Hậu Giang</v>
      </c>
      <c r="M520" s="17" t="str">
        <f>VLOOKUP($B520,G2.PL1!$C$10:$AF$35,12,0)</f>
        <v>Việt Nam</v>
      </c>
      <c r="N520" s="17" t="str">
        <f>VLOOKUP($B520,G2.PL1!$C$10:$AF$35,13,0)</f>
        <v>Viên</v>
      </c>
      <c r="O520" s="39">
        <v>1260</v>
      </c>
      <c r="P520" s="39">
        <v>1260</v>
      </c>
      <c r="Q520" s="39">
        <v>1260</v>
      </c>
      <c r="R520" s="39">
        <v>1260</v>
      </c>
      <c r="S520" s="40">
        <v>5040</v>
      </c>
      <c r="T520" s="19">
        <f>VLOOKUP($B520,G2.PL1!$C$10:$AF$35,17,0)</f>
        <v>889</v>
      </c>
      <c r="U520" s="18">
        <f t="shared" si="7"/>
        <v>4480560</v>
      </c>
      <c r="V520" s="19" t="str">
        <f>VLOOKUP($B520,G2.PL1!$C$10:$AF$35,30,0)</f>
        <v>Công ty Cổ phần Dược Hậu Giang</v>
      </c>
      <c r="W520" s="17" t="s">
        <v>629</v>
      </c>
      <c r="X520" s="56" t="s">
        <v>219</v>
      </c>
      <c r="Y520" s="41" t="s">
        <v>630</v>
      </c>
      <c r="Z520" s="16"/>
      <c r="AA520" s="21" t="e">
        <f>VLOOKUP(W520,#REF!,2,0)</f>
        <v>#REF!</v>
      </c>
      <c r="AB520" s="16"/>
    </row>
    <row r="521" spans="1:28" ht="60">
      <c r="A521" s="38">
        <v>9</v>
      </c>
      <c r="B521" s="38" t="s">
        <v>70</v>
      </c>
      <c r="C521" s="17" t="str">
        <f>VLOOKUP(B521,G2.PL1!$C$10:$D$34,2,0)</f>
        <v xml:space="preserve">Cifga </v>
      </c>
      <c r="D521" s="17" t="str">
        <f>VLOOKUP($B521,G2.PL1!$C$10:$E$34,3,0)</f>
        <v>Ciprofloxacin (dưới dạng Ciprofloxacin hydroclorid)</v>
      </c>
      <c r="E521" s="17" t="str">
        <f>VLOOKUP($B521,G2.PL1!$C$10:$F$34,4,0)</f>
        <v>500mg</v>
      </c>
      <c r="F521" s="17" t="str">
        <f>VLOOKUP($B521,G2.PL1!$C$10:$AF$35,5,0)</f>
        <v>Uống</v>
      </c>
      <c r="G521" s="17" t="str">
        <f>VLOOKUP($B521,G2.PL1!$C$10:$AF$35,6,0)</f>
        <v>viên nén bao phim</v>
      </c>
      <c r="H521" s="17" t="str">
        <f>VLOOKUP($B521,G2.PL1!$C$10:$AF$35,7,0)</f>
        <v>hộp 2 vỉ x 10 viên</v>
      </c>
      <c r="I521" s="38" t="s">
        <v>13</v>
      </c>
      <c r="J521" s="17" t="str">
        <f>VLOOKUP($B521,G2.PL1!$C$10:$AF$35,9,0)</f>
        <v xml:space="preserve">36 tháng </v>
      </c>
      <c r="K521" s="17" t="str">
        <f>VLOOKUP($B521,G2.PL1!$C$10:$AF$35,10,0)</f>
        <v>VD-20549-14</v>
      </c>
      <c r="L521" s="17" t="str">
        <f>VLOOKUP($B521,G2.PL1!$C$10:$AF$35,11,0)</f>
        <v>Công ty Cổ phần Dược Hậu Giang - Chi nhánh nhà máy Dược phẩm DHG tại Hậu Giang</v>
      </c>
      <c r="M521" s="17" t="str">
        <f>VLOOKUP($B521,G2.PL1!$C$10:$AF$35,12,0)</f>
        <v>Việt Nam</v>
      </c>
      <c r="N521" s="17" t="str">
        <f>VLOOKUP($B521,G2.PL1!$C$10:$AF$35,13,0)</f>
        <v>Viên</v>
      </c>
      <c r="O521" s="39">
        <v>6000</v>
      </c>
      <c r="P521" s="39">
        <v>6000</v>
      </c>
      <c r="Q521" s="39">
        <v>6000</v>
      </c>
      <c r="R521" s="39">
        <v>6000</v>
      </c>
      <c r="S521" s="40">
        <v>24000</v>
      </c>
      <c r="T521" s="19">
        <f>VLOOKUP($B521,G2.PL1!$C$10:$AF$35,17,0)</f>
        <v>889</v>
      </c>
      <c r="U521" s="18">
        <f t="shared" si="7"/>
        <v>21336000</v>
      </c>
      <c r="V521" s="19" t="str">
        <f>VLOOKUP($B521,G2.PL1!$C$10:$AF$35,30,0)</f>
        <v>Công ty Cổ phần Dược Hậu Giang</v>
      </c>
      <c r="W521" s="17" t="s">
        <v>510</v>
      </c>
      <c r="X521" s="56" t="s">
        <v>219</v>
      </c>
      <c r="Y521" s="41" t="s">
        <v>511</v>
      </c>
      <c r="Z521" s="16"/>
      <c r="AA521" s="21" t="e">
        <f>VLOOKUP(W521,#REF!,2,0)</f>
        <v>#REF!</v>
      </c>
      <c r="AB521" s="16"/>
    </row>
    <row r="522" spans="1:28" ht="60">
      <c r="A522" s="38">
        <v>13</v>
      </c>
      <c r="B522" s="38" t="s">
        <v>48</v>
      </c>
      <c r="C522" s="17" t="str">
        <f>VLOOKUP(B522,G2.PL1!$C$10:$D$34,2,0)</f>
        <v>Glumeform 500</v>
      </c>
      <c r="D522" s="17" t="str">
        <f>VLOOKUP($B522,G2.PL1!$C$10:$E$34,3,0)</f>
        <v xml:space="preserve">Metformin hydroclorid </v>
      </c>
      <c r="E522" s="17" t="str">
        <f>VLOOKUP($B522,G2.PL1!$C$10:$F$34,4,0)</f>
        <v>500mg</v>
      </c>
      <c r="F522" s="17" t="str">
        <f>VLOOKUP($B522,G2.PL1!$C$10:$AF$35,5,0)</f>
        <v>Uống</v>
      </c>
      <c r="G522" s="17" t="str">
        <f>VLOOKUP($B522,G2.PL1!$C$10:$AF$35,6,0)</f>
        <v>viên nén bao phim</v>
      </c>
      <c r="H522" s="17" t="str">
        <f>VLOOKUP($B522,G2.PL1!$C$10:$AF$35,7,0)</f>
        <v>hộp 10 vỉ x 10 viên</v>
      </c>
      <c r="I522" s="38" t="s">
        <v>13</v>
      </c>
      <c r="J522" s="17" t="str">
        <f>VLOOKUP($B522,G2.PL1!$C$10:$AF$35,9,0)</f>
        <v xml:space="preserve">36 tháng </v>
      </c>
      <c r="K522" s="17" t="str">
        <f>VLOOKUP($B522,G2.PL1!$C$10:$AF$35,10,0)</f>
        <v>VD-21779-14</v>
      </c>
      <c r="L522" s="17" t="str">
        <f>VLOOKUP($B522,G2.PL1!$C$10:$AF$35,11,0)</f>
        <v>Công ty Cổ phần Dược Hậu Giang - Chi nhánh nhà máy Dược phẩm DHG tại Hậu Giang</v>
      </c>
      <c r="M522" s="17" t="str">
        <f>VLOOKUP($B522,G2.PL1!$C$10:$AF$35,12,0)</f>
        <v>Việt Nam</v>
      </c>
      <c r="N522" s="17" t="str">
        <f>VLOOKUP($B522,G2.PL1!$C$10:$AF$35,13,0)</f>
        <v>Viên</v>
      </c>
      <c r="O522" s="39">
        <v>5000</v>
      </c>
      <c r="P522" s="39">
        <v>5000</v>
      </c>
      <c r="Q522" s="39">
        <v>5000</v>
      </c>
      <c r="R522" s="39">
        <v>5000</v>
      </c>
      <c r="S522" s="40">
        <v>20000</v>
      </c>
      <c r="T522" s="19">
        <f>VLOOKUP($B522,G2.PL1!$C$10:$AF$35,17,0)</f>
        <v>289</v>
      </c>
      <c r="U522" s="18">
        <f t="shared" ref="U522:U585" si="8">S522*T522</f>
        <v>5780000</v>
      </c>
      <c r="V522" s="19" t="str">
        <f>VLOOKUP($B522,G2.PL1!$C$10:$AF$35,30,0)</f>
        <v>Công ty Cổ phần Dược Hậu Giang</v>
      </c>
      <c r="W522" s="17" t="s">
        <v>510</v>
      </c>
      <c r="X522" s="56" t="s">
        <v>219</v>
      </c>
      <c r="Y522" s="41" t="s">
        <v>511</v>
      </c>
      <c r="Z522" s="16"/>
      <c r="AA522" s="21" t="e">
        <f>VLOOKUP(W522,#REF!,2,0)</f>
        <v>#REF!</v>
      </c>
      <c r="AB522" s="16"/>
    </row>
    <row r="523" spans="1:28" ht="36">
      <c r="A523" s="38">
        <v>14</v>
      </c>
      <c r="B523" s="38" t="s">
        <v>40</v>
      </c>
      <c r="C523" s="17" t="str">
        <f>VLOOKUP(B523,G2.PL1!$C$10:$D$34,2,0)</f>
        <v>OCID</v>
      </c>
      <c r="D523" s="17" t="str">
        <f>VLOOKUP($B523,G2.PL1!$C$10:$E$34,3,0)</f>
        <v>Omeprazole (dạng hạt bao tan trong ruột)</v>
      </c>
      <c r="E523" s="17" t="str">
        <f>VLOOKUP($B523,G2.PL1!$C$10:$F$34,4,0)</f>
        <v>20mg</v>
      </c>
      <c r="F523" s="17" t="str">
        <f>VLOOKUP($B523,G2.PL1!$C$10:$AF$35,5,0)</f>
        <v>Uống</v>
      </c>
      <c r="G523" s="17" t="str">
        <f>VLOOKUP($B523,G2.PL1!$C$10:$AF$35,6,0)</f>
        <v>Viên nang cứng</v>
      </c>
      <c r="H523" s="17" t="str">
        <f>VLOOKUP($B523,G2.PL1!$C$10:$AF$35,7,0)</f>
        <v>Hộp 10 vỉ x 10 viên</v>
      </c>
      <c r="I523" s="38" t="s">
        <v>13</v>
      </c>
      <c r="J523" s="17" t="str">
        <f>VLOOKUP($B523,G2.PL1!$C$10:$AF$35,9,0)</f>
        <v>36 tháng</v>
      </c>
      <c r="K523" s="17" t="str">
        <f>VLOOKUP($B523,G2.PL1!$C$10:$AF$35,10,0)</f>
        <v>VN-10166-10</v>
      </c>
      <c r="L523" s="17" t="str">
        <f>VLOOKUP($B523,G2.PL1!$C$10:$AF$35,11,0)</f>
        <v>Cadila Healthcare Ltd.</v>
      </c>
      <c r="M523" s="17" t="str">
        <f>VLOOKUP($B523,G2.PL1!$C$10:$AF$35,12,0)</f>
        <v>Ấn Độ</v>
      </c>
      <c r="N523" s="17" t="str">
        <f>VLOOKUP($B523,G2.PL1!$C$10:$AF$35,13,0)</f>
        <v>Viên</v>
      </c>
      <c r="O523" s="39">
        <v>5000</v>
      </c>
      <c r="P523" s="39">
        <v>5000</v>
      </c>
      <c r="Q523" s="39">
        <v>5000</v>
      </c>
      <c r="R523" s="39">
        <v>5000</v>
      </c>
      <c r="S523" s="40">
        <v>20000</v>
      </c>
      <c r="T523" s="19">
        <f>VLOOKUP($B523,G2.PL1!$C$10:$AF$35,17,0)</f>
        <v>215</v>
      </c>
      <c r="U523" s="18">
        <f t="shared" si="8"/>
        <v>4300000</v>
      </c>
      <c r="V523" s="19" t="str">
        <f>VLOOKUP($B523,G2.PL1!$C$10:$AF$35,30,0)</f>
        <v>Công ty Cổ phần Dược phẩm Thiết bị Y tế Hà Nội</v>
      </c>
      <c r="W523" s="17" t="s">
        <v>510</v>
      </c>
      <c r="X523" s="56" t="s">
        <v>219</v>
      </c>
      <c r="Y523" s="41" t="s">
        <v>511</v>
      </c>
      <c r="Z523" s="16"/>
      <c r="AA523" s="21" t="e">
        <f>VLOOKUP(W523,#REF!,2,0)</f>
        <v>#REF!</v>
      </c>
      <c r="AB523" s="16"/>
    </row>
    <row r="524" spans="1:28" ht="48">
      <c r="A524" s="38">
        <v>8</v>
      </c>
      <c r="B524" s="38" t="s">
        <v>75</v>
      </c>
      <c r="C524" s="17" t="str">
        <f>VLOOKUP(B524,G2.PL1!$C$10:$D$34,2,0)</f>
        <v>Zanimex 1,5g</v>
      </c>
      <c r="D524" s="17" t="str">
        <f>VLOOKUP($B524,G2.PL1!$C$10:$E$34,3,0)</f>
        <v>Cefuroxim (dưới dạng Cefuroxim natri)</v>
      </c>
      <c r="E524" s="17" t="str">
        <f>VLOOKUP($B524,G2.PL1!$C$10:$F$34,4,0)</f>
        <v>1,5g</v>
      </c>
      <c r="F524" s="17" t="str">
        <f>VLOOKUP($B524,G2.PL1!$C$10:$AF$35,5,0)</f>
        <v>Tiêm</v>
      </c>
      <c r="G524" s="17" t="str">
        <f>VLOOKUP($B524,G2.PL1!$C$10:$AF$35,6,0)</f>
        <v>Thuốc bột pha tiêm</v>
      </c>
      <c r="H524" s="17" t="str">
        <f>VLOOKUP($B524,G2.PL1!$C$10:$AF$35,7,0)</f>
        <v>Hộp 10 lọ</v>
      </c>
      <c r="I524" s="38" t="s">
        <v>13</v>
      </c>
      <c r="J524" s="17" t="str">
        <f>VLOOKUP($B524,G2.PL1!$C$10:$AF$35,9,0)</f>
        <v>24 tháng</v>
      </c>
      <c r="K524" s="17" t="str">
        <f>VLOOKUP($B524,G2.PL1!$C$10:$AF$35,10,0)</f>
        <v>VD-34181-20</v>
      </c>
      <c r="L524" s="17" t="str">
        <f>VLOOKUP($B524,G2.PL1!$C$10:$AF$35,11,0)</f>
        <v>Chi nhánh 3 - Công ty cổ phần dược phẩm Imexpharm tại Bình Dương</v>
      </c>
      <c r="M524" s="17" t="str">
        <f>VLOOKUP($B524,G2.PL1!$C$10:$AF$35,12,0)</f>
        <v>Việt Nam</v>
      </c>
      <c r="N524" s="17" t="str">
        <f>VLOOKUP($B524,G2.PL1!$C$10:$AF$35,13,0)</f>
        <v>Lọ</v>
      </c>
      <c r="O524" s="39">
        <v>1000</v>
      </c>
      <c r="P524" s="39">
        <v>1000</v>
      </c>
      <c r="Q524" s="39">
        <v>1000</v>
      </c>
      <c r="R524" s="39">
        <v>1000</v>
      </c>
      <c r="S524" s="40">
        <v>4000</v>
      </c>
      <c r="T524" s="19">
        <f>VLOOKUP($B524,G2.PL1!$C$10:$AF$35,17,0)</f>
        <v>21000</v>
      </c>
      <c r="U524" s="18">
        <f t="shared" si="8"/>
        <v>84000000</v>
      </c>
      <c r="V524" s="19" t="str">
        <f>VLOOKUP($B524,G2.PL1!$C$10:$AF$35,30,0)</f>
        <v xml:space="preserve">Công ty CP Dược phẩm Imexpharm </v>
      </c>
      <c r="W524" s="17" t="s">
        <v>494</v>
      </c>
      <c r="X524" s="56" t="s">
        <v>219</v>
      </c>
      <c r="Y524" s="41" t="s">
        <v>495</v>
      </c>
      <c r="Z524" s="16"/>
      <c r="AA524" s="21" t="e">
        <f>VLOOKUP(W524,#REF!,2,0)</f>
        <v>#REF!</v>
      </c>
      <c r="AB524" s="16"/>
    </row>
    <row r="525" spans="1:28" ht="36">
      <c r="A525" s="17">
        <v>1</v>
      </c>
      <c r="B525" s="17" t="s">
        <v>6</v>
      </c>
      <c r="C525" s="17" t="str">
        <f>VLOOKUP(B525,G2.PL1!$C$10:$D$34,2,0)</f>
        <v>Cefoxitine Gerda 1G</v>
      </c>
      <c r="D525" s="17" t="str">
        <f>VLOOKUP($B525,G2.PL1!$C$10:$E$34,3,0)</f>
        <v>Cefoxitin  (dưới dạng Cefoxitin natri)</v>
      </c>
      <c r="E525" s="17" t="str">
        <f>VLOOKUP($B525,G2.PL1!$C$10:$F$34,4,0)</f>
        <v>1g</v>
      </c>
      <c r="F525" s="17" t="str">
        <f>VLOOKUP($B525,G2.PL1!$C$10:$AF$35,5,0)</f>
        <v>Tiêm</v>
      </c>
      <c r="G525" s="17" t="str">
        <f>VLOOKUP($B525,G2.PL1!$C$10:$AF$35,6,0)</f>
        <v>Bột pha dung dịch tiêm</v>
      </c>
      <c r="H525" s="17" t="str">
        <f>VLOOKUP($B525,G2.PL1!$C$10:$AF$35,7,0)</f>
        <v>Hộp 10 lọ</v>
      </c>
      <c r="I525" s="17" t="s">
        <v>3</v>
      </c>
      <c r="J525" s="17" t="str">
        <f>VLOOKUP($B525,G2.PL1!$C$10:$AF$35,9,0)</f>
        <v>24 tháng</v>
      </c>
      <c r="K525" s="17" t="str">
        <f>VLOOKUP($B525,G2.PL1!$C$10:$AF$35,10,0)</f>
        <v>VN-20445-17</v>
      </c>
      <c r="L525" s="17" t="str">
        <f>VLOOKUP($B525,G2.PL1!$C$10:$AF$35,11,0)</f>
        <v>LDP Laboratorios
 Torlan SA</v>
      </c>
      <c r="M525" s="17" t="str">
        <f>VLOOKUP($B525,G2.PL1!$C$10:$AF$35,12,0)</f>
        <v>Tây Ban Nha</v>
      </c>
      <c r="N525" s="17" t="str">
        <f>VLOOKUP($B525,G2.PL1!$C$10:$AF$35,13,0)</f>
        <v>Lọ</v>
      </c>
      <c r="O525" s="18">
        <v>100</v>
      </c>
      <c r="P525" s="18">
        <v>100</v>
      </c>
      <c r="Q525" s="18">
        <v>100</v>
      </c>
      <c r="R525" s="18">
        <v>100</v>
      </c>
      <c r="S525" s="18">
        <v>400</v>
      </c>
      <c r="T525" s="19">
        <f>VLOOKUP($B525,G2.PL1!$C$10:$AF$35,17,0)</f>
        <v>123000</v>
      </c>
      <c r="U525" s="18">
        <f t="shared" si="8"/>
        <v>49200000</v>
      </c>
      <c r="V525" s="19" t="str">
        <f>VLOOKUP($B525,G2.PL1!$C$10:$AF$35,30,0)</f>
        <v>Công ty Trách nhiệm hữu hạn Dược Phẩm Tự Đức</v>
      </c>
      <c r="W525" s="17" t="s">
        <v>234</v>
      </c>
      <c r="X525" s="20" t="s">
        <v>219</v>
      </c>
      <c r="Y525" s="17" t="s">
        <v>235</v>
      </c>
      <c r="Z525" s="16"/>
      <c r="AA525" s="21" t="e">
        <f>VLOOKUP(W525,#REF!,2,0)</f>
        <v>#REF!</v>
      </c>
      <c r="AB525" s="16"/>
    </row>
    <row r="526" spans="1:28" ht="48">
      <c r="A526" s="17">
        <v>2</v>
      </c>
      <c r="B526" s="17" t="s">
        <v>86</v>
      </c>
      <c r="C526" s="17" t="str">
        <f>VLOOKUP(B526,G2.PL1!$C$10:$D$34,2,0)</f>
        <v>Cefoxitin 1g</v>
      </c>
      <c r="D526" s="17" t="str">
        <f>VLOOKUP($B526,G2.PL1!$C$10:$E$34,3,0)</f>
        <v xml:space="preserve">Cefoxitin (dưới dạng Cefoxitin natri) </v>
      </c>
      <c r="E526" s="17" t="str">
        <f>VLOOKUP($B526,G2.PL1!$C$10:$F$34,4,0)</f>
        <v>1g</v>
      </c>
      <c r="F526" s="17" t="str">
        <f>VLOOKUP($B526,G2.PL1!$C$10:$AF$35,5,0)</f>
        <v>Tiêm</v>
      </c>
      <c r="G526" s="17" t="str">
        <f>VLOOKUP($B526,G2.PL1!$C$10:$AF$35,6,0)</f>
        <v>Thuốc bột pha tiêm</v>
      </c>
      <c r="H526" s="17" t="str">
        <f>VLOOKUP($B526,G2.PL1!$C$10:$AF$35,7,0)</f>
        <v>Hộp 10 lọ</v>
      </c>
      <c r="I526" s="17" t="s">
        <v>13</v>
      </c>
      <c r="J526" s="17" t="str">
        <f>VLOOKUP($B526,G2.PL1!$C$10:$AF$35,9,0)</f>
        <v>24 tháng</v>
      </c>
      <c r="K526" s="17" t="str">
        <f>VLOOKUP($B526,G2.PL1!$C$10:$AF$35,10,0)</f>
        <v>VD-26841-17</v>
      </c>
      <c r="L526" s="17" t="str">
        <f>VLOOKUP($B526,G2.PL1!$C$10:$AF$35,11,0)</f>
        <v>Chi nhánh 3- Công ty cổ phần dược phẩm Imexpharm tại Bình Dương</v>
      </c>
      <c r="M526" s="17" t="str">
        <f>VLOOKUP($B526,G2.PL1!$C$10:$AF$35,12,0)</f>
        <v>Việt Nam</v>
      </c>
      <c r="N526" s="17" t="str">
        <f>VLOOKUP($B526,G2.PL1!$C$10:$AF$35,13,0)</f>
        <v>Lọ</v>
      </c>
      <c r="O526" s="18">
        <v>60</v>
      </c>
      <c r="P526" s="18">
        <v>60</v>
      </c>
      <c r="Q526" s="18">
        <v>60</v>
      </c>
      <c r="R526" s="18">
        <v>60</v>
      </c>
      <c r="S526" s="18">
        <v>240</v>
      </c>
      <c r="T526" s="19">
        <f>VLOOKUP($B526,G2.PL1!$C$10:$AF$35,17,0)</f>
        <v>54900</v>
      </c>
      <c r="U526" s="18">
        <f t="shared" si="8"/>
        <v>13176000</v>
      </c>
      <c r="V526" s="19" t="str">
        <f>VLOOKUP($B526,G2.PL1!$C$10:$AF$35,30,0)</f>
        <v>Công ty Cổ phần Dược phẩm Nam Hà</v>
      </c>
      <c r="W526" s="17" t="s">
        <v>234</v>
      </c>
      <c r="X526" s="20" t="s">
        <v>219</v>
      </c>
      <c r="Y526" s="17" t="s">
        <v>235</v>
      </c>
      <c r="Z526" s="16"/>
      <c r="AA526" s="21" t="e">
        <f>VLOOKUP(W526,#REF!,2,0)</f>
        <v>#REF!</v>
      </c>
      <c r="AB526" s="16"/>
    </row>
    <row r="527" spans="1:28" ht="48">
      <c r="A527" s="38">
        <v>8</v>
      </c>
      <c r="B527" s="38" t="s">
        <v>75</v>
      </c>
      <c r="C527" s="17" t="str">
        <f>VLOOKUP(B527,G2.PL1!$C$10:$D$34,2,0)</f>
        <v>Zanimex 1,5g</v>
      </c>
      <c r="D527" s="17" t="str">
        <f>VLOOKUP($B527,G2.PL1!$C$10:$E$34,3,0)</f>
        <v>Cefuroxim (dưới dạng Cefuroxim natri)</v>
      </c>
      <c r="E527" s="17" t="str">
        <f>VLOOKUP($B527,G2.PL1!$C$10:$F$34,4,0)</f>
        <v>1,5g</v>
      </c>
      <c r="F527" s="17" t="str">
        <f>VLOOKUP($B527,G2.PL1!$C$10:$AF$35,5,0)</f>
        <v>Tiêm</v>
      </c>
      <c r="G527" s="17" t="str">
        <f>VLOOKUP($B527,G2.PL1!$C$10:$AF$35,6,0)</f>
        <v>Thuốc bột pha tiêm</v>
      </c>
      <c r="H527" s="17" t="str">
        <f>VLOOKUP($B527,G2.PL1!$C$10:$AF$35,7,0)</f>
        <v>Hộp 10 lọ</v>
      </c>
      <c r="I527" s="38" t="s">
        <v>13</v>
      </c>
      <c r="J527" s="17" t="str">
        <f>VLOOKUP($B527,G2.PL1!$C$10:$AF$35,9,0)</f>
        <v>24 tháng</v>
      </c>
      <c r="K527" s="17" t="str">
        <f>VLOOKUP($B527,G2.PL1!$C$10:$AF$35,10,0)</f>
        <v>VD-34181-20</v>
      </c>
      <c r="L527" s="17" t="str">
        <f>VLOOKUP($B527,G2.PL1!$C$10:$AF$35,11,0)</f>
        <v>Chi nhánh 3 - Công ty cổ phần dược phẩm Imexpharm tại Bình Dương</v>
      </c>
      <c r="M527" s="17" t="str">
        <f>VLOOKUP($B527,G2.PL1!$C$10:$AF$35,12,0)</f>
        <v>Việt Nam</v>
      </c>
      <c r="N527" s="17" t="str">
        <f>VLOOKUP($B527,G2.PL1!$C$10:$AF$35,13,0)</f>
        <v>Lọ</v>
      </c>
      <c r="O527" s="39">
        <v>4000</v>
      </c>
      <c r="P527" s="39">
        <v>4000</v>
      </c>
      <c r="Q527" s="39">
        <v>4200</v>
      </c>
      <c r="R527" s="39">
        <v>4200</v>
      </c>
      <c r="S527" s="40">
        <v>16400</v>
      </c>
      <c r="T527" s="19">
        <f>VLOOKUP($B527,G2.PL1!$C$10:$AF$35,17,0)</f>
        <v>21000</v>
      </c>
      <c r="U527" s="18">
        <f t="shared" si="8"/>
        <v>344400000</v>
      </c>
      <c r="V527" s="19" t="str">
        <f>VLOOKUP($B527,G2.PL1!$C$10:$AF$35,30,0)</f>
        <v xml:space="preserve">Công ty CP Dược phẩm Imexpharm </v>
      </c>
      <c r="W527" s="17" t="s">
        <v>234</v>
      </c>
      <c r="X527" s="56" t="s">
        <v>219</v>
      </c>
      <c r="Y527" s="41" t="s">
        <v>235</v>
      </c>
      <c r="Z527" s="16"/>
      <c r="AA527" s="21" t="e">
        <f>VLOOKUP(W527,#REF!,2,0)</f>
        <v>#REF!</v>
      </c>
      <c r="AB527" s="16"/>
    </row>
    <row r="528" spans="1:28" ht="60">
      <c r="A528" s="38">
        <v>9</v>
      </c>
      <c r="B528" s="38" t="s">
        <v>70</v>
      </c>
      <c r="C528" s="17" t="str">
        <f>VLOOKUP(B528,G2.PL1!$C$10:$D$34,2,0)</f>
        <v xml:space="preserve">Cifga </v>
      </c>
      <c r="D528" s="17" t="str">
        <f>VLOOKUP($B528,G2.PL1!$C$10:$E$34,3,0)</f>
        <v>Ciprofloxacin (dưới dạng Ciprofloxacin hydroclorid)</v>
      </c>
      <c r="E528" s="17" t="str">
        <f>VLOOKUP($B528,G2.PL1!$C$10:$F$34,4,0)</f>
        <v>500mg</v>
      </c>
      <c r="F528" s="17" t="str">
        <f>VLOOKUP($B528,G2.PL1!$C$10:$AF$35,5,0)</f>
        <v>Uống</v>
      </c>
      <c r="G528" s="17" t="str">
        <f>VLOOKUP($B528,G2.PL1!$C$10:$AF$35,6,0)</f>
        <v>viên nén bao phim</v>
      </c>
      <c r="H528" s="17" t="str">
        <f>VLOOKUP($B528,G2.PL1!$C$10:$AF$35,7,0)</f>
        <v>hộp 2 vỉ x 10 viên</v>
      </c>
      <c r="I528" s="38" t="s">
        <v>13</v>
      </c>
      <c r="J528" s="17" t="str">
        <f>VLOOKUP($B528,G2.PL1!$C$10:$AF$35,9,0)</f>
        <v xml:space="preserve">36 tháng </v>
      </c>
      <c r="K528" s="17" t="str">
        <f>VLOOKUP($B528,G2.PL1!$C$10:$AF$35,10,0)</f>
        <v>VD-20549-14</v>
      </c>
      <c r="L528" s="17" t="str">
        <f>VLOOKUP($B528,G2.PL1!$C$10:$AF$35,11,0)</f>
        <v>Công ty Cổ phần Dược Hậu Giang - Chi nhánh nhà máy Dược phẩm DHG tại Hậu Giang</v>
      </c>
      <c r="M528" s="17" t="str">
        <f>VLOOKUP($B528,G2.PL1!$C$10:$AF$35,12,0)</f>
        <v>Việt Nam</v>
      </c>
      <c r="N528" s="17" t="str">
        <f>VLOOKUP($B528,G2.PL1!$C$10:$AF$35,13,0)</f>
        <v>Viên</v>
      </c>
      <c r="O528" s="39">
        <v>800</v>
      </c>
      <c r="P528" s="39">
        <v>800</v>
      </c>
      <c r="Q528" s="39">
        <v>900</v>
      </c>
      <c r="R528" s="39">
        <v>900</v>
      </c>
      <c r="S528" s="40">
        <v>3400</v>
      </c>
      <c r="T528" s="19">
        <f>VLOOKUP($B528,G2.PL1!$C$10:$AF$35,17,0)</f>
        <v>889</v>
      </c>
      <c r="U528" s="18">
        <f t="shared" si="8"/>
        <v>3022600</v>
      </c>
      <c r="V528" s="19" t="str">
        <f>VLOOKUP($B528,G2.PL1!$C$10:$AF$35,30,0)</f>
        <v>Công ty Cổ phần Dược Hậu Giang</v>
      </c>
      <c r="W528" s="17" t="s">
        <v>234</v>
      </c>
      <c r="X528" s="56" t="s">
        <v>219</v>
      </c>
      <c r="Y528" s="41" t="s">
        <v>235</v>
      </c>
      <c r="Z528" s="16"/>
      <c r="AA528" s="21" t="e">
        <f>VLOOKUP(W528,#REF!,2,0)</f>
        <v>#REF!</v>
      </c>
      <c r="AB528" s="16"/>
    </row>
    <row r="529" spans="1:28" ht="36">
      <c r="A529" s="38">
        <v>14</v>
      </c>
      <c r="B529" s="38" t="s">
        <v>40</v>
      </c>
      <c r="C529" s="17" t="str">
        <f>VLOOKUP(B529,G2.PL1!$C$10:$D$34,2,0)</f>
        <v>OCID</v>
      </c>
      <c r="D529" s="17" t="str">
        <f>VLOOKUP($B529,G2.PL1!$C$10:$E$34,3,0)</f>
        <v>Omeprazole (dạng hạt bao tan trong ruột)</v>
      </c>
      <c r="E529" s="17" t="str">
        <f>VLOOKUP($B529,G2.PL1!$C$10:$F$34,4,0)</f>
        <v>20mg</v>
      </c>
      <c r="F529" s="17" t="str">
        <f>VLOOKUP($B529,G2.PL1!$C$10:$AF$35,5,0)</f>
        <v>Uống</v>
      </c>
      <c r="G529" s="17" t="str">
        <f>VLOOKUP($B529,G2.PL1!$C$10:$AF$35,6,0)</f>
        <v>Viên nang cứng</v>
      </c>
      <c r="H529" s="17" t="str">
        <f>VLOOKUP($B529,G2.PL1!$C$10:$AF$35,7,0)</f>
        <v>Hộp 10 vỉ x 10 viên</v>
      </c>
      <c r="I529" s="38" t="s">
        <v>13</v>
      </c>
      <c r="J529" s="17" t="str">
        <f>VLOOKUP($B529,G2.PL1!$C$10:$AF$35,9,0)</f>
        <v>36 tháng</v>
      </c>
      <c r="K529" s="17" t="str">
        <f>VLOOKUP($B529,G2.PL1!$C$10:$AF$35,10,0)</f>
        <v>VN-10166-10</v>
      </c>
      <c r="L529" s="17" t="str">
        <f>VLOOKUP($B529,G2.PL1!$C$10:$AF$35,11,0)</f>
        <v>Cadila Healthcare Ltd.</v>
      </c>
      <c r="M529" s="17" t="str">
        <f>VLOOKUP($B529,G2.PL1!$C$10:$AF$35,12,0)</f>
        <v>Ấn Độ</v>
      </c>
      <c r="N529" s="17" t="str">
        <f>VLOOKUP($B529,G2.PL1!$C$10:$AF$35,13,0)</f>
        <v>Viên</v>
      </c>
      <c r="O529" s="39">
        <v>7000</v>
      </c>
      <c r="P529" s="39">
        <v>7000</v>
      </c>
      <c r="Q529" s="39">
        <v>7000</v>
      </c>
      <c r="R529" s="39">
        <v>7000</v>
      </c>
      <c r="S529" s="40">
        <v>28000</v>
      </c>
      <c r="T529" s="19">
        <f>VLOOKUP($B529,G2.PL1!$C$10:$AF$35,17,0)</f>
        <v>215</v>
      </c>
      <c r="U529" s="18">
        <f t="shared" si="8"/>
        <v>6020000</v>
      </c>
      <c r="V529" s="19" t="str">
        <f>VLOOKUP($B529,G2.PL1!$C$10:$AF$35,30,0)</f>
        <v>Công ty Cổ phần Dược phẩm Thiết bị Y tế Hà Nội</v>
      </c>
      <c r="W529" s="17" t="s">
        <v>234</v>
      </c>
      <c r="X529" s="56" t="s">
        <v>219</v>
      </c>
      <c r="Y529" s="41" t="s">
        <v>235</v>
      </c>
      <c r="Z529" s="16"/>
      <c r="AA529" s="21" t="e">
        <f>VLOOKUP(W529,#REF!,2,0)</f>
        <v>#REF!</v>
      </c>
      <c r="AB529" s="16"/>
    </row>
    <row r="530" spans="1:28" ht="60">
      <c r="A530" s="38">
        <v>9</v>
      </c>
      <c r="B530" s="38" t="s">
        <v>70</v>
      </c>
      <c r="C530" s="17" t="str">
        <f>VLOOKUP(B530,G2.PL1!$C$10:$D$34,2,0)</f>
        <v xml:space="preserve">Cifga </v>
      </c>
      <c r="D530" s="17" t="str">
        <f>VLOOKUP($B530,G2.PL1!$C$10:$E$34,3,0)</f>
        <v>Ciprofloxacin (dưới dạng Ciprofloxacin hydroclorid)</v>
      </c>
      <c r="E530" s="17" t="str">
        <f>VLOOKUP($B530,G2.PL1!$C$10:$F$34,4,0)</f>
        <v>500mg</v>
      </c>
      <c r="F530" s="17" t="str">
        <f>VLOOKUP($B530,G2.PL1!$C$10:$AF$35,5,0)</f>
        <v>Uống</v>
      </c>
      <c r="G530" s="17" t="str">
        <f>VLOOKUP($B530,G2.PL1!$C$10:$AF$35,6,0)</f>
        <v>viên nén bao phim</v>
      </c>
      <c r="H530" s="17" t="str">
        <f>VLOOKUP($B530,G2.PL1!$C$10:$AF$35,7,0)</f>
        <v>hộp 2 vỉ x 10 viên</v>
      </c>
      <c r="I530" s="38" t="s">
        <v>13</v>
      </c>
      <c r="J530" s="17" t="str">
        <f>VLOOKUP($B530,G2.PL1!$C$10:$AF$35,9,0)</f>
        <v xml:space="preserve">36 tháng </v>
      </c>
      <c r="K530" s="17" t="str">
        <f>VLOOKUP($B530,G2.PL1!$C$10:$AF$35,10,0)</f>
        <v>VD-20549-14</v>
      </c>
      <c r="L530" s="17" t="str">
        <f>VLOOKUP($B530,G2.PL1!$C$10:$AF$35,11,0)</f>
        <v>Công ty Cổ phần Dược Hậu Giang - Chi nhánh nhà máy Dược phẩm DHG tại Hậu Giang</v>
      </c>
      <c r="M530" s="17" t="str">
        <f>VLOOKUP($B530,G2.PL1!$C$10:$AF$35,12,0)</f>
        <v>Việt Nam</v>
      </c>
      <c r="N530" s="17" t="str">
        <f>VLOOKUP($B530,G2.PL1!$C$10:$AF$35,13,0)</f>
        <v>Viên</v>
      </c>
      <c r="O530" s="39">
        <v>9000</v>
      </c>
      <c r="P530" s="39">
        <v>9000</v>
      </c>
      <c r="Q530" s="39">
        <v>9000</v>
      </c>
      <c r="R530" s="39">
        <v>9000</v>
      </c>
      <c r="S530" s="40">
        <v>36000</v>
      </c>
      <c r="T530" s="19">
        <f>VLOOKUP($B530,G2.PL1!$C$10:$AF$35,17,0)</f>
        <v>889</v>
      </c>
      <c r="U530" s="18">
        <f t="shared" si="8"/>
        <v>32004000</v>
      </c>
      <c r="V530" s="19" t="str">
        <f>VLOOKUP($B530,G2.PL1!$C$10:$AF$35,30,0)</f>
        <v>Công ty Cổ phần Dược Hậu Giang</v>
      </c>
      <c r="W530" s="17" t="s">
        <v>627</v>
      </c>
      <c r="X530" s="56" t="s">
        <v>219</v>
      </c>
      <c r="Y530" s="41" t="s">
        <v>628</v>
      </c>
      <c r="Z530" s="16"/>
      <c r="AA530" s="21" t="e">
        <f>VLOOKUP(W530,#REF!,2,0)</f>
        <v>#REF!</v>
      </c>
      <c r="AB530" s="16"/>
    </row>
    <row r="531" spans="1:28" ht="60">
      <c r="A531" s="38">
        <v>9</v>
      </c>
      <c r="B531" s="38" t="s">
        <v>70</v>
      </c>
      <c r="C531" s="17" t="str">
        <f>VLOOKUP(B531,G2.PL1!$C$10:$D$34,2,0)</f>
        <v xml:space="preserve">Cifga </v>
      </c>
      <c r="D531" s="17" t="str">
        <f>VLOOKUP($B531,G2.PL1!$C$10:$E$34,3,0)</f>
        <v>Ciprofloxacin (dưới dạng Ciprofloxacin hydroclorid)</v>
      </c>
      <c r="E531" s="17" t="str">
        <f>VLOOKUP($B531,G2.PL1!$C$10:$F$34,4,0)</f>
        <v>500mg</v>
      </c>
      <c r="F531" s="17" t="str">
        <f>VLOOKUP($B531,G2.PL1!$C$10:$AF$35,5,0)</f>
        <v>Uống</v>
      </c>
      <c r="G531" s="17" t="str">
        <f>VLOOKUP($B531,G2.PL1!$C$10:$AF$35,6,0)</f>
        <v>viên nén bao phim</v>
      </c>
      <c r="H531" s="17" t="str">
        <f>VLOOKUP($B531,G2.PL1!$C$10:$AF$35,7,0)</f>
        <v>hộp 2 vỉ x 10 viên</v>
      </c>
      <c r="I531" s="38" t="s">
        <v>13</v>
      </c>
      <c r="J531" s="17" t="str">
        <f>VLOOKUP($B531,G2.PL1!$C$10:$AF$35,9,0)</f>
        <v xml:space="preserve">36 tháng </v>
      </c>
      <c r="K531" s="17" t="str">
        <f>VLOOKUP($B531,G2.PL1!$C$10:$AF$35,10,0)</f>
        <v>VD-20549-14</v>
      </c>
      <c r="L531" s="17" t="str">
        <f>VLOOKUP($B531,G2.PL1!$C$10:$AF$35,11,0)</f>
        <v>Công ty Cổ phần Dược Hậu Giang - Chi nhánh nhà máy Dược phẩm DHG tại Hậu Giang</v>
      </c>
      <c r="M531" s="17" t="str">
        <f>VLOOKUP($B531,G2.PL1!$C$10:$AF$35,12,0)</f>
        <v>Việt Nam</v>
      </c>
      <c r="N531" s="17" t="str">
        <f>VLOOKUP($B531,G2.PL1!$C$10:$AF$35,13,0)</f>
        <v>Viên</v>
      </c>
      <c r="O531" s="39">
        <v>1000</v>
      </c>
      <c r="P531" s="39">
        <v>1000</v>
      </c>
      <c r="Q531" s="39">
        <v>1000</v>
      </c>
      <c r="R531" s="39">
        <v>1000</v>
      </c>
      <c r="S531" s="40">
        <v>4000</v>
      </c>
      <c r="T531" s="19">
        <f>VLOOKUP($B531,G2.PL1!$C$10:$AF$35,17,0)</f>
        <v>889</v>
      </c>
      <c r="U531" s="18">
        <f t="shared" si="8"/>
        <v>3556000</v>
      </c>
      <c r="V531" s="19" t="str">
        <f>VLOOKUP($B531,G2.PL1!$C$10:$AF$35,30,0)</f>
        <v>Công ty Cổ phần Dược Hậu Giang</v>
      </c>
      <c r="W531" s="17" t="s">
        <v>506</v>
      </c>
      <c r="X531" s="56" t="s">
        <v>219</v>
      </c>
      <c r="Y531" s="41" t="s">
        <v>507</v>
      </c>
      <c r="Z531" s="16"/>
      <c r="AA531" s="21" t="e">
        <f>VLOOKUP(W531,#REF!,2,0)</f>
        <v>#REF!</v>
      </c>
      <c r="AB531" s="16"/>
    </row>
    <row r="532" spans="1:28" ht="60">
      <c r="A532" s="38">
        <v>12</v>
      </c>
      <c r="B532" s="38" t="s">
        <v>54</v>
      </c>
      <c r="C532" s="17" t="str">
        <f>VLOOKUP(B532,G2.PL1!$C$10:$D$34,2,0)</f>
        <v>Raciper 20mg</v>
      </c>
      <c r="D532" s="17" t="str">
        <f>VLOOKUP($B532,G2.PL1!$C$10:$E$34,3,0)</f>
        <v xml:space="preserve">Esomeprazole (dưới dạng Esomeprazole magnesium vô định hình) </v>
      </c>
      <c r="E532" s="17" t="str">
        <f>VLOOKUP($B532,G2.PL1!$C$10:$F$34,4,0)</f>
        <v>20mg</v>
      </c>
      <c r="F532" s="17" t="str">
        <f>VLOOKUP($B532,G2.PL1!$C$10:$AF$35,5,0)</f>
        <v>Uống</v>
      </c>
      <c r="G532" s="17" t="str">
        <f>VLOOKUP($B532,G2.PL1!$C$10:$AF$35,6,0)</f>
        <v>Viên nén bao phim kháng acid dạ dày</v>
      </c>
      <c r="H532" s="17" t="str">
        <f>VLOOKUP($B532,G2.PL1!$C$10:$AF$35,7,0)</f>
        <v>Hộp 2 vỉ x 7 viên; Hộp 4 vỉ x 7 viên</v>
      </c>
      <c r="I532" s="38" t="s">
        <v>13</v>
      </c>
      <c r="J532" s="17" t="str">
        <f>VLOOKUP($B532,G2.PL1!$C$10:$AF$35,9,0)</f>
        <v>24 tháng</v>
      </c>
      <c r="K532" s="17" t="str">
        <f>VLOOKUP($B532,G2.PL1!$C$10:$AF$35,10,0)</f>
        <v>VN-16032-12</v>
      </c>
      <c r="L532" s="17" t="str">
        <f>VLOOKUP($B532,G2.PL1!$C$10:$AF$35,11,0)</f>
        <v>Sun Pharmaceutical Industries Limited</v>
      </c>
      <c r="M532" s="17" t="str">
        <f>VLOOKUP($B532,G2.PL1!$C$10:$AF$35,12,0)</f>
        <v>Ấn Độ</v>
      </c>
      <c r="N532" s="17" t="str">
        <f>VLOOKUP($B532,G2.PL1!$C$10:$AF$35,13,0)</f>
        <v>Viên</v>
      </c>
      <c r="O532" s="39">
        <v>66982</v>
      </c>
      <c r="P532" s="39">
        <v>66982</v>
      </c>
      <c r="Q532" s="39">
        <v>66982</v>
      </c>
      <c r="R532" s="39">
        <v>66982</v>
      </c>
      <c r="S532" s="40">
        <v>267928</v>
      </c>
      <c r="T532" s="19">
        <f>VLOOKUP($B532,G2.PL1!$C$10:$AF$35,17,0)</f>
        <v>950</v>
      </c>
      <c r="U532" s="18">
        <f t="shared" si="8"/>
        <v>254531600</v>
      </c>
      <c r="V532" s="19" t="str">
        <f>VLOOKUP($B532,G2.PL1!$C$10:$AF$35,30,0)</f>
        <v>Công ty Cổ phần Dược phẩm Thiết bị Y tế Hà Nội</v>
      </c>
      <c r="W532" s="17" t="s">
        <v>506</v>
      </c>
      <c r="X532" s="56" t="s">
        <v>219</v>
      </c>
      <c r="Y532" s="41" t="s">
        <v>507</v>
      </c>
      <c r="Z532" s="16"/>
      <c r="AA532" s="21" t="e">
        <f>VLOOKUP(W532,#REF!,2,0)</f>
        <v>#REF!</v>
      </c>
      <c r="AB532" s="16"/>
    </row>
    <row r="533" spans="1:28" ht="60">
      <c r="A533" s="38">
        <v>13</v>
      </c>
      <c r="B533" s="38" t="s">
        <v>48</v>
      </c>
      <c r="C533" s="17" t="str">
        <f>VLOOKUP(B533,G2.PL1!$C$10:$D$34,2,0)</f>
        <v>Glumeform 500</v>
      </c>
      <c r="D533" s="17" t="str">
        <f>VLOOKUP($B533,G2.PL1!$C$10:$E$34,3,0)</f>
        <v xml:space="preserve">Metformin hydroclorid </v>
      </c>
      <c r="E533" s="17" t="str">
        <f>VLOOKUP($B533,G2.PL1!$C$10:$F$34,4,0)</f>
        <v>500mg</v>
      </c>
      <c r="F533" s="17" t="str">
        <f>VLOOKUP($B533,G2.PL1!$C$10:$AF$35,5,0)</f>
        <v>Uống</v>
      </c>
      <c r="G533" s="17" t="str">
        <f>VLOOKUP($B533,G2.PL1!$C$10:$AF$35,6,0)</f>
        <v>viên nén bao phim</v>
      </c>
      <c r="H533" s="17" t="str">
        <f>VLOOKUP($B533,G2.PL1!$C$10:$AF$35,7,0)</f>
        <v>hộp 10 vỉ x 10 viên</v>
      </c>
      <c r="I533" s="38" t="s">
        <v>13</v>
      </c>
      <c r="J533" s="17" t="str">
        <f>VLOOKUP($B533,G2.PL1!$C$10:$AF$35,9,0)</f>
        <v xml:space="preserve">36 tháng </v>
      </c>
      <c r="K533" s="17" t="str">
        <f>VLOOKUP($B533,G2.PL1!$C$10:$AF$35,10,0)</f>
        <v>VD-21779-14</v>
      </c>
      <c r="L533" s="17" t="str">
        <f>VLOOKUP($B533,G2.PL1!$C$10:$AF$35,11,0)</f>
        <v>Công ty Cổ phần Dược Hậu Giang - Chi nhánh nhà máy Dược phẩm DHG tại Hậu Giang</v>
      </c>
      <c r="M533" s="17" t="str">
        <f>VLOOKUP($B533,G2.PL1!$C$10:$AF$35,12,0)</f>
        <v>Việt Nam</v>
      </c>
      <c r="N533" s="17" t="str">
        <f>VLOOKUP($B533,G2.PL1!$C$10:$AF$35,13,0)</f>
        <v>Viên</v>
      </c>
      <c r="O533" s="39">
        <v>633</v>
      </c>
      <c r="P533" s="39">
        <v>633</v>
      </c>
      <c r="Q533" s="39">
        <v>633</v>
      </c>
      <c r="R533" s="39">
        <v>636</v>
      </c>
      <c r="S533" s="40">
        <v>2535</v>
      </c>
      <c r="T533" s="19">
        <f>VLOOKUP($B533,G2.PL1!$C$10:$AF$35,17,0)</f>
        <v>289</v>
      </c>
      <c r="U533" s="18">
        <f t="shared" si="8"/>
        <v>732615</v>
      </c>
      <c r="V533" s="19" t="str">
        <f>VLOOKUP($B533,G2.PL1!$C$10:$AF$35,30,0)</f>
        <v>Công ty Cổ phần Dược Hậu Giang</v>
      </c>
      <c r="W533" s="17" t="s">
        <v>506</v>
      </c>
      <c r="X533" s="56" t="s">
        <v>219</v>
      </c>
      <c r="Y533" s="41" t="s">
        <v>507</v>
      </c>
      <c r="Z533" s="16"/>
      <c r="AA533" s="21" t="e">
        <f>VLOOKUP(W533,#REF!,2,0)</f>
        <v>#REF!</v>
      </c>
      <c r="AB533" s="16"/>
    </row>
    <row r="534" spans="1:28" ht="60">
      <c r="A534" s="38">
        <v>9</v>
      </c>
      <c r="B534" s="38" t="s">
        <v>70</v>
      </c>
      <c r="C534" s="17" t="str">
        <f>VLOOKUP(B534,G2.PL1!$C$10:$D$34,2,0)</f>
        <v xml:space="preserve">Cifga </v>
      </c>
      <c r="D534" s="17" t="str">
        <f>VLOOKUP($B534,G2.PL1!$C$10:$E$34,3,0)</f>
        <v>Ciprofloxacin (dưới dạng Ciprofloxacin hydroclorid)</v>
      </c>
      <c r="E534" s="17" t="str">
        <f>VLOOKUP($B534,G2.PL1!$C$10:$F$34,4,0)</f>
        <v>500mg</v>
      </c>
      <c r="F534" s="17" t="str">
        <f>VLOOKUP($B534,G2.PL1!$C$10:$AF$35,5,0)</f>
        <v>Uống</v>
      </c>
      <c r="G534" s="17" t="str">
        <f>VLOOKUP($B534,G2.PL1!$C$10:$AF$35,6,0)</f>
        <v>viên nén bao phim</v>
      </c>
      <c r="H534" s="17" t="str">
        <f>VLOOKUP($B534,G2.PL1!$C$10:$AF$35,7,0)</f>
        <v>hộp 2 vỉ x 10 viên</v>
      </c>
      <c r="I534" s="38" t="s">
        <v>13</v>
      </c>
      <c r="J534" s="17" t="str">
        <f>VLOOKUP($B534,G2.PL1!$C$10:$AF$35,9,0)</f>
        <v xml:space="preserve">36 tháng </v>
      </c>
      <c r="K534" s="17" t="str">
        <f>VLOOKUP($B534,G2.PL1!$C$10:$AF$35,10,0)</f>
        <v>VD-20549-14</v>
      </c>
      <c r="L534" s="17" t="str">
        <f>VLOOKUP($B534,G2.PL1!$C$10:$AF$35,11,0)</f>
        <v>Công ty Cổ phần Dược Hậu Giang - Chi nhánh nhà máy Dược phẩm DHG tại Hậu Giang</v>
      </c>
      <c r="M534" s="17" t="str">
        <f>VLOOKUP($B534,G2.PL1!$C$10:$AF$35,12,0)</f>
        <v>Việt Nam</v>
      </c>
      <c r="N534" s="17" t="str">
        <f>VLOOKUP($B534,G2.PL1!$C$10:$AF$35,13,0)</f>
        <v>Viên</v>
      </c>
      <c r="O534" s="39">
        <v>4475</v>
      </c>
      <c r="P534" s="39">
        <v>4475</v>
      </c>
      <c r="Q534" s="39">
        <v>4475</v>
      </c>
      <c r="R534" s="39">
        <v>4475</v>
      </c>
      <c r="S534" s="40">
        <v>17900</v>
      </c>
      <c r="T534" s="19">
        <f>VLOOKUP($B534,G2.PL1!$C$10:$AF$35,17,0)</f>
        <v>889</v>
      </c>
      <c r="U534" s="18">
        <f t="shared" si="8"/>
        <v>15913100</v>
      </c>
      <c r="V534" s="19" t="str">
        <f>VLOOKUP($B534,G2.PL1!$C$10:$AF$35,30,0)</f>
        <v>Công ty Cổ phần Dược Hậu Giang</v>
      </c>
      <c r="W534" s="17" t="s">
        <v>670</v>
      </c>
      <c r="X534" s="56" t="s">
        <v>219</v>
      </c>
      <c r="Y534" s="41" t="s">
        <v>671</v>
      </c>
      <c r="Z534" s="16"/>
      <c r="AA534" s="21" t="e">
        <f>VLOOKUP(W534,#REF!,2,0)</f>
        <v>#REF!</v>
      </c>
      <c r="AB534" s="16"/>
    </row>
    <row r="535" spans="1:28" ht="36">
      <c r="A535" s="38">
        <v>14</v>
      </c>
      <c r="B535" s="38" t="s">
        <v>40</v>
      </c>
      <c r="C535" s="17" t="str">
        <f>VLOOKUP(B535,G2.PL1!$C$10:$D$34,2,0)</f>
        <v>OCID</v>
      </c>
      <c r="D535" s="17" t="str">
        <f>VLOOKUP($B535,G2.PL1!$C$10:$E$34,3,0)</f>
        <v>Omeprazole (dạng hạt bao tan trong ruột)</v>
      </c>
      <c r="E535" s="17" t="str">
        <f>VLOOKUP($B535,G2.PL1!$C$10:$F$34,4,0)</f>
        <v>20mg</v>
      </c>
      <c r="F535" s="17" t="str">
        <f>VLOOKUP($B535,G2.PL1!$C$10:$AF$35,5,0)</f>
        <v>Uống</v>
      </c>
      <c r="G535" s="17" t="str">
        <f>VLOOKUP($B535,G2.PL1!$C$10:$AF$35,6,0)</f>
        <v>Viên nang cứng</v>
      </c>
      <c r="H535" s="17" t="str">
        <f>VLOOKUP($B535,G2.PL1!$C$10:$AF$35,7,0)</f>
        <v>Hộp 10 vỉ x 10 viên</v>
      </c>
      <c r="I535" s="38" t="s">
        <v>13</v>
      </c>
      <c r="J535" s="17" t="str">
        <f>VLOOKUP($B535,G2.PL1!$C$10:$AF$35,9,0)</f>
        <v>36 tháng</v>
      </c>
      <c r="K535" s="17" t="str">
        <f>VLOOKUP($B535,G2.PL1!$C$10:$AF$35,10,0)</f>
        <v>VN-10166-10</v>
      </c>
      <c r="L535" s="17" t="str">
        <f>VLOOKUP($B535,G2.PL1!$C$10:$AF$35,11,0)</f>
        <v>Cadila Healthcare Ltd.</v>
      </c>
      <c r="M535" s="17" t="str">
        <f>VLOOKUP($B535,G2.PL1!$C$10:$AF$35,12,0)</f>
        <v>Ấn Độ</v>
      </c>
      <c r="N535" s="17" t="str">
        <f>VLOOKUP($B535,G2.PL1!$C$10:$AF$35,13,0)</f>
        <v>Viên</v>
      </c>
      <c r="O535" s="39">
        <v>2200</v>
      </c>
      <c r="P535" s="39">
        <v>2200</v>
      </c>
      <c r="Q535" s="39">
        <v>2200</v>
      </c>
      <c r="R535" s="39">
        <v>2200</v>
      </c>
      <c r="S535" s="40">
        <v>8800</v>
      </c>
      <c r="T535" s="19">
        <f>VLOOKUP($B535,G2.PL1!$C$10:$AF$35,17,0)</f>
        <v>215</v>
      </c>
      <c r="U535" s="18">
        <f t="shared" si="8"/>
        <v>1892000</v>
      </c>
      <c r="V535" s="19" t="str">
        <f>VLOOKUP($B535,G2.PL1!$C$10:$AF$35,30,0)</f>
        <v>Công ty Cổ phần Dược phẩm Thiết bị Y tế Hà Nội</v>
      </c>
      <c r="W535" s="17" t="s">
        <v>670</v>
      </c>
      <c r="X535" s="56" t="s">
        <v>219</v>
      </c>
      <c r="Y535" s="41" t="s">
        <v>671</v>
      </c>
      <c r="Z535" s="16"/>
      <c r="AA535" s="21" t="e">
        <f>VLOOKUP(W535,#REF!,2,0)</f>
        <v>#REF!</v>
      </c>
      <c r="AB535" s="16"/>
    </row>
    <row r="536" spans="1:28" ht="48">
      <c r="A536" s="38">
        <v>8</v>
      </c>
      <c r="B536" s="38" t="s">
        <v>75</v>
      </c>
      <c r="C536" s="17" t="str">
        <f>VLOOKUP(B536,G2.PL1!$C$10:$D$34,2,0)</f>
        <v>Zanimex 1,5g</v>
      </c>
      <c r="D536" s="17" t="str">
        <f>VLOOKUP($B536,G2.PL1!$C$10:$E$34,3,0)</f>
        <v>Cefuroxim (dưới dạng Cefuroxim natri)</v>
      </c>
      <c r="E536" s="17" t="str">
        <f>VLOOKUP($B536,G2.PL1!$C$10:$F$34,4,0)</f>
        <v>1,5g</v>
      </c>
      <c r="F536" s="17" t="str">
        <f>VLOOKUP($B536,G2.PL1!$C$10:$AF$35,5,0)</f>
        <v>Tiêm</v>
      </c>
      <c r="G536" s="17" t="str">
        <f>VLOOKUP($B536,G2.PL1!$C$10:$AF$35,6,0)</f>
        <v>Thuốc bột pha tiêm</v>
      </c>
      <c r="H536" s="17" t="str">
        <f>VLOOKUP($B536,G2.PL1!$C$10:$AF$35,7,0)</f>
        <v>Hộp 10 lọ</v>
      </c>
      <c r="I536" s="38" t="s">
        <v>13</v>
      </c>
      <c r="J536" s="17" t="str">
        <f>VLOOKUP($B536,G2.PL1!$C$10:$AF$35,9,0)</f>
        <v>24 tháng</v>
      </c>
      <c r="K536" s="17" t="str">
        <f>VLOOKUP($B536,G2.PL1!$C$10:$AF$35,10,0)</f>
        <v>VD-34181-20</v>
      </c>
      <c r="L536" s="17" t="str">
        <f>VLOOKUP($B536,G2.PL1!$C$10:$AF$35,11,0)</f>
        <v>Chi nhánh 3 - Công ty cổ phần dược phẩm Imexpharm tại Bình Dương</v>
      </c>
      <c r="M536" s="17" t="str">
        <f>VLOOKUP($B536,G2.PL1!$C$10:$AF$35,12,0)</f>
        <v>Việt Nam</v>
      </c>
      <c r="N536" s="17" t="str">
        <f>VLOOKUP($B536,G2.PL1!$C$10:$AF$35,13,0)</f>
        <v>Lọ</v>
      </c>
      <c r="O536" s="39">
        <v>550</v>
      </c>
      <c r="P536" s="39">
        <v>550</v>
      </c>
      <c r="Q536" s="39">
        <v>550</v>
      </c>
      <c r="R536" s="39">
        <v>550</v>
      </c>
      <c r="S536" s="40">
        <v>2200</v>
      </c>
      <c r="T536" s="19">
        <f>VLOOKUP($B536,G2.PL1!$C$10:$AF$35,17,0)</f>
        <v>21000</v>
      </c>
      <c r="U536" s="18">
        <f t="shared" si="8"/>
        <v>46200000</v>
      </c>
      <c r="V536" s="19" t="str">
        <f>VLOOKUP($B536,G2.PL1!$C$10:$AF$35,30,0)</f>
        <v xml:space="preserve">Công ty CP Dược phẩm Imexpharm </v>
      </c>
      <c r="W536" s="17" t="s">
        <v>700</v>
      </c>
      <c r="X536" s="56" t="s">
        <v>512</v>
      </c>
      <c r="Y536" s="41" t="s">
        <v>701</v>
      </c>
      <c r="Z536" s="16"/>
      <c r="AA536" s="21" t="e">
        <f>VLOOKUP(W536,#REF!,2,0)</f>
        <v>#REF!</v>
      </c>
      <c r="AB536" s="16"/>
    </row>
    <row r="537" spans="1:28" ht="36">
      <c r="A537" s="38">
        <v>14</v>
      </c>
      <c r="B537" s="38" t="s">
        <v>40</v>
      </c>
      <c r="C537" s="17" t="str">
        <f>VLOOKUP(B537,G2.PL1!$C$10:$D$34,2,0)</f>
        <v>OCID</v>
      </c>
      <c r="D537" s="17" t="str">
        <f>VLOOKUP($B537,G2.PL1!$C$10:$E$34,3,0)</f>
        <v>Omeprazole (dạng hạt bao tan trong ruột)</v>
      </c>
      <c r="E537" s="17" t="str">
        <f>VLOOKUP($B537,G2.PL1!$C$10:$F$34,4,0)</f>
        <v>20mg</v>
      </c>
      <c r="F537" s="17" t="str">
        <f>VLOOKUP($B537,G2.PL1!$C$10:$AF$35,5,0)</f>
        <v>Uống</v>
      </c>
      <c r="G537" s="17" t="str">
        <f>VLOOKUP($B537,G2.PL1!$C$10:$AF$35,6,0)</f>
        <v>Viên nang cứng</v>
      </c>
      <c r="H537" s="17" t="str">
        <f>VLOOKUP($B537,G2.PL1!$C$10:$AF$35,7,0)</f>
        <v>Hộp 10 vỉ x 10 viên</v>
      </c>
      <c r="I537" s="38" t="s">
        <v>13</v>
      </c>
      <c r="J537" s="17" t="str">
        <f>VLOOKUP($B537,G2.PL1!$C$10:$AF$35,9,0)</f>
        <v>36 tháng</v>
      </c>
      <c r="K537" s="17" t="str">
        <f>VLOOKUP($B537,G2.PL1!$C$10:$AF$35,10,0)</f>
        <v>VN-10166-10</v>
      </c>
      <c r="L537" s="17" t="str">
        <f>VLOOKUP($B537,G2.PL1!$C$10:$AF$35,11,0)</f>
        <v>Cadila Healthcare Ltd.</v>
      </c>
      <c r="M537" s="17" t="str">
        <f>VLOOKUP($B537,G2.PL1!$C$10:$AF$35,12,0)</f>
        <v>Ấn Độ</v>
      </c>
      <c r="N537" s="17" t="str">
        <f>VLOOKUP($B537,G2.PL1!$C$10:$AF$35,13,0)</f>
        <v>Viên</v>
      </c>
      <c r="O537" s="39">
        <v>20000</v>
      </c>
      <c r="P537" s="39">
        <v>20000</v>
      </c>
      <c r="Q537" s="39">
        <v>20000</v>
      </c>
      <c r="R537" s="39">
        <v>20000</v>
      </c>
      <c r="S537" s="40">
        <v>80000</v>
      </c>
      <c r="T537" s="19">
        <f>VLOOKUP($B537,G2.PL1!$C$10:$AF$35,17,0)</f>
        <v>215</v>
      </c>
      <c r="U537" s="18">
        <f t="shared" si="8"/>
        <v>17200000</v>
      </c>
      <c r="V537" s="19" t="str">
        <f>VLOOKUP($B537,G2.PL1!$C$10:$AF$35,30,0)</f>
        <v>Công ty Cổ phần Dược phẩm Thiết bị Y tế Hà Nội</v>
      </c>
      <c r="W537" s="17" t="s">
        <v>700</v>
      </c>
      <c r="X537" s="56" t="s">
        <v>512</v>
      </c>
      <c r="Y537" s="41" t="s">
        <v>701</v>
      </c>
      <c r="Z537" s="16"/>
      <c r="AA537" s="21" t="e">
        <f>VLOOKUP(W537,#REF!,2,0)</f>
        <v>#REF!</v>
      </c>
      <c r="AB537" s="16"/>
    </row>
    <row r="538" spans="1:28" ht="36">
      <c r="A538" s="32">
        <v>3</v>
      </c>
      <c r="B538" s="32" t="s">
        <v>81</v>
      </c>
      <c r="C538" s="17" t="str">
        <f>VLOOKUP(B538,G2.PL1!$C$10:$D$34,2,0)</f>
        <v>Oxitan 100mg/20ml</v>
      </c>
      <c r="D538" s="17" t="str">
        <f>VLOOKUP($B538,G2.PL1!$C$10:$E$34,3,0)</f>
        <v>Oxaliplatin</v>
      </c>
      <c r="E538" s="17" t="str">
        <f>VLOOKUP($B538,G2.PL1!$C$10:$F$34,4,0)</f>
        <v>100mg/ 20ml</v>
      </c>
      <c r="F538" s="17" t="str">
        <f>VLOOKUP($B538,G2.PL1!$C$10:$AF$35,5,0)</f>
        <v>Tiêm truyền tĩnh mạch</v>
      </c>
      <c r="G538" s="17" t="str">
        <f>VLOOKUP($B538,G2.PL1!$C$10:$AF$35,6,0)</f>
        <v>Dung dịch đậm đặc để pha tiêm truyền</v>
      </c>
      <c r="H538" s="17" t="str">
        <f>VLOOKUP($B538,G2.PL1!$C$10:$AF$35,7,0)</f>
        <v>Hộp 1 lọ 20ml</v>
      </c>
      <c r="I538" s="32" t="s">
        <v>13</v>
      </c>
      <c r="J538" s="17" t="str">
        <f>VLOOKUP($B538,G2.PL1!$C$10:$AF$35,9,0)</f>
        <v>24 tháng</v>
      </c>
      <c r="K538" s="17" t="str">
        <f>VLOOKUP($B538,G2.PL1!$C$10:$AF$35,10,0)</f>
        <v>890114071223 (VN-20247-17)</v>
      </c>
      <c r="L538" s="17" t="str">
        <f>VLOOKUP($B538,G2.PL1!$C$10:$AF$35,11,0)</f>
        <v>Fresenius Kabi Oncology Limited</v>
      </c>
      <c r="M538" s="17" t="str">
        <f>VLOOKUP($B538,G2.PL1!$C$10:$AF$35,12,0)</f>
        <v>Ấn Độ</v>
      </c>
      <c r="N538" s="17" t="str">
        <f>VLOOKUP($B538,G2.PL1!$C$10:$AF$35,13,0)</f>
        <v>Lọ</v>
      </c>
      <c r="O538" s="33">
        <v>1</v>
      </c>
      <c r="P538" s="33">
        <v>1</v>
      </c>
      <c r="Q538" s="33">
        <v>1</v>
      </c>
      <c r="R538" s="33">
        <v>1</v>
      </c>
      <c r="S538" s="18">
        <v>4</v>
      </c>
      <c r="T538" s="19">
        <f>VLOOKUP($B538,G2.PL1!$C$10:$AF$35,17,0)</f>
        <v>330510</v>
      </c>
      <c r="U538" s="18">
        <f t="shared" si="8"/>
        <v>1322040</v>
      </c>
      <c r="V538" s="19" t="str">
        <f>VLOOKUP($B538,G2.PL1!$C$10:$AF$35,30,0)</f>
        <v>Công ty Cổ phần Dược liệu Trung ương 2</v>
      </c>
      <c r="W538" s="17" t="s">
        <v>396</v>
      </c>
      <c r="X538" s="34" t="s">
        <v>237</v>
      </c>
      <c r="Y538" s="17" t="s">
        <v>397</v>
      </c>
      <c r="Z538" s="16"/>
      <c r="AA538" s="21" t="e">
        <f>VLOOKUP(W538,#REF!,2,0)</f>
        <v>#REF!</v>
      </c>
      <c r="AB538" s="16"/>
    </row>
    <row r="539" spans="1:28" ht="48">
      <c r="A539" s="38">
        <v>8</v>
      </c>
      <c r="B539" s="38" t="s">
        <v>75</v>
      </c>
      <c r="C539" s="17" t="str">
        <f>VLOOKUP(B539,G2.PL1!$C$10:$D$34,2,0)</f>
        <v>Zanimex 1,5g</v>
      </c>
      <c r="D539" s="17" t="str">
        <f>VLOOKUP($B539,G2.PL1!$C$10:$E$34,3,0)</f>
        <v>Cefuroxim (dưới dạng Cefuroxim natri)</v>
      </c>
      <c r="E539" s="17" t="str">
        <f>VLOOKUP($B539,G2.PL1!$C$10:$F$34,4,0)</f>
        <v>1,5g</v>
      </c>
      <c r="F539" s="17" t="str">
        <f>VLOOKUP($B539,G2.PL1!$C$10:$AF$35,5,0)</f>
        <v>Tiêm</v>
      </c>
      <c r="G539" s="17" t="str">
        <f>VLOOKUP($B539,G2.PL1!$C$10:$AF$35,6,0)</f>
        <v>Thuốc bột pha tiêm</v>
      </c>
      <c r="H539" s="17" t="str">
        <f>VLOOKUP($B539,G2.PL1!$C$10:$AF$35,7,0)</f>
        <v>Hộp 10 lọ</v>
      </c>
      <c r="I539" s="38" t="s">
        <v>13</v>
      </c>
      <c r="J539" s="17" t="str">
        <f>VLOOKUP($B539,G2.PL1!$C$10:$AF$35,9,0)</f>
        <v>24 tháng</v>
      </c>
      <c r="K539" s="17" t="str">
        <f>VLOOKUP($B539,G2.PL1!$C$10:$AF$35,10,0)</f>
        <v>VD-34181-20</v>
      </c>
      <c r="L539" s="17" t="str">
        <f>VLOOKUP($B539,G2.PL1!$C$10:$AF$35,11,0)</f>
        <v>Chi nhánh 3 - Công ty cổ phần dược phẩm Imexpharm tại Bình Dương</v>
      </c>
      <c r="M539" s="17" t="str">
        <f>VLOOKUP($B539,G2.PL1!$C$10:$AF$35,12,0)</f>
        <v>Việt Nam</v>
      </c>
      <c r="N539" s="17" t="str">
        <f>VLOOKUP($B539,G2.PL1!$C$10:$AF$35,13,0)</f>
        <v>Lọ</v>
      </c>
      <c r="O539" s="39">
        <v>120</v>
      </c>
      <c r="P539" s="39">
        <v>120</v>
      </c>
      <c r="Q539" s="39">
        <v>120</v>
      </c>
      <c r="R539" s="39">
        <v>140</v>
      </c>
      <c r="S539" s="40">
        <v>500</v>
      </c>
      <c r="T539" s="19">
        <f>VLOOKUP($B539,G2.PL1!$C$10:$AF$35,17,0)</f>
        <v>21000</v>
      </c>
      <c r="U539" s="18">
        <f t="shared" si="8"/>
        <v>10500000</v>
      </c>
      <c r="V539" s="19" t="str">
        <f>VLOOKUP($B539,G2.PL1!$C$10:$AF$35,30,0)</f>
        <v xml:space="preserve">Công ty CP Dược phẩm Imexpharm </v>
      </c>
      <c r="W539" s="17" t="s">
        <v>396</v>
      </c>
      <c r="X539" s="56" t="s">
        <v>237</v>
      </c>
      <c r="Y539" s="41" t="s">
        <v>397</v>
      </c>
      <c r="Z539" s="16"/>
      <c r="AA539" s="21" t="e">
        <f>VLOOKUP(W539,#REF!,2,0)</f>
        <v>#REF!</v>
      </c>
      <c r="AB539" s="16"/>
    </row>
    <row r="540" spans="1:28" ht="48">
      <c r="A540" s="38">
        <v>10</v>
      </c>
      <c r="B540" s="32" t="s">
        <v>65</v>
      </c>
      <c r="C540" s="17" t="str">
        <f>VLOOKUP(B540,G2.PL1!$C$10:$D$34,2,0)</f>
        <v>Docetaxel "Ebewe"</v>
      </c>
      <c r="D540" s="17" t="str">
        <f>VLOOKUP($B540,G2.PL1!$C$10:$E$34,3,0)</f>
        <v>Docetaxel</v>
      </c>
      <c r="E540" s="17" t="str">
        <f>VLOOKUP($B540,G2.PL1!$C$10:$F$34,4,0)</f>
        <v>10mg/ml</v>
      </c>
      <c r="F540" s="17" t="str">
        <f>VLOOKUP($B540,G2.PL1!$C$10:$AF$35,5,0)</f>
        <v>Tiêm truyền tĩnh mạch</v>
      </c>
      <c r="G540" s="17" t="str">
        <f>VLOOKUP($B540,G2.PL1!$C$10:$AF$35,6,0)</f>
        <v>Dung dịch đậm đặc để pha dung dịch tiêm truyền</v>
      </c>
      <c r="H540" s="17" t="str">
        <f>VLOOKUP($B540,G2.PL1!$C$10:$AF$35,7,0)</f>
        <v>Hộp 1 lọ 2ml</v>
      </c>
      <c r="I540" s="32" t="s">
        <v>3</v>
      </c>
      <c r="J540" s="17" t="str">
        <f>VLOOKUP($B540,G2.PL1!$C$10:$AF$35,9,0)</f>
        <v xml:space="preserve"> 24 tháng</v>
      </c>
      <c r="K540" s="17" t="str">
        <f>VLOOKUP($B540,G2.PL1!$C$10:$AF$35,10,0)</f>
        <v>VN-17425-13</v>
      </c>
      <c r="L540" s="17" t="str">
        <f>VLOOKUP($B540,G2.PL1!$C$10:$AF$35,11,0)</f>
        <v>Fareva Unterach GmbH (tên cũ: Ebewe Pharma Ges.m.b.H.Nfg.KG)</v>
      </c>
      <c r="M540" s="17" t="str">
        <f>VLOOKUP($B540,G2.PL1!$C$10:$AF$35,12,0)</f>
        <v>Áo</v>
      </c>
      <c r="N540" s="17" t="str">
        <f>VLOOKUP($B540,G2.PL1!$C$10:$AF$35,13,0)</f>
        <v>Lọ</v>
      </c>
      <c r="O540" s="40">
        <v>4</v>
      </c>
      <c r="P540" s="40">
        <v>1</v>
      </c>
      <c r="Q540" s="40">
        <v>1</v>
      </c>
      <c r="R540" s="40">
        <v>1</v>
      </c>
      <c r="S540" s="40">
        <v>7</v>
      </c>
      <c r="T540" s="19">
        <f>VLOOKUP($B540,G2.PL1!$C$10:$AF$35,17,0)</f>
        <v>314668</v>
      </c>
      <c r="U540" s="18">
        <f t="shared" si="8"/>
        <v>2202676</v>
      </c>
      <c r="V540" s="19" t="str">
        <f>VLOOKUP($B540,G2.PL1!$C$10:$AF$35,30,0)</f>
        <v>Công ty Cổ phần Dược liệu Trung ương 2</v>
      </c>
      <c r="W540" s="17" t="s">
        <v>396</v>
      </c>
      <c r="X540" s="34" t="s">
        <v>237</v>
      </c>
      <c r="Y540" s="32" t="s">
        <v>397</v>
      </c>
      <c r="Z540" s="16"/>
      <c r="AA540" s="21" t="e">
        <f>VLOOKUP(W540,#REF!,2,0)</f>
        <v>#REF!</v>
      </c>
      <c r="AB540" s="16"/>
    </row>
    <row r="541" spans="1:28" ht="48">
      <c r="A541" s="38">
        <v>11</v>
      </c>
      <c r="B541" s="32" t="s">
        <v>63</v>
      </c>
      <c r="C541" s="17" t="str">
        <f>VLOOKUP(B541,G2.PL1!$C$10:$D$34,2,0)</f>
        <v>Docetaxel "Ebewe"</v>
      </c>
      <c r="D541" s="17" t="str">
        <f>VLOOKUP($B541,G2.PL1!$C$10:$E$34,3,0)</f>
        <v>Docetaxel</v>
      </c>
      <c r="E541" s="17" t="str">
        <f>VLOOKUP($B541,G2.PL1!$C$10:$F$34,4,0)</f>
        <v>10mg/ml</v>
      </c>
      <c r="F541" s="17" t="str">
        <f>VLOOKUP($B541,G2.PL1!$C$10:$AF$35,5,0)</f>
        <v>Tiêm truyền tĩnh mạch</v>
      </c>
      <c r="G541" s="17" t="str">
        <f>VLOOKUP($B541,G2.PL1!$C$10:$AF$35,6,0)</f>
        <v>Dung dịch đậm đặc để pha dung dịch tiêm truyền</v>
      </c>
      <c r="H541" s="17" t="str">
        <f>VLOOKUP($B541,G2.PL1!$C$10:$AF$35,7,0)</f>
        <v>Hộp 1 lọ 8 ml</v>
      </c>
      <c r="I541" s="32" t="s">
        <v>3</v>
      </c>
      <c r="J541" s="17" t="str">
        <f>VLOOKUP($B541,G2.PL1!$C$10:$AF$35,9,0)</f>
        <v>24 tháng</v>
      </c>
      <c r="K541" s="17" t="str">
        <f>VLOOKUP($B541,G2.PL1!$C$10:$AF$35,10,0)</f>
        <v>VN-17425-13</v>
      </c>
      <c r="L541" s="17" t="str">
        <f>VLOOKUP($B541,G2.PL1!$C$10:$AF$35,11,0)</f>
        <v>Fareva Unterach GmbH (tên cũ: Ebewe Pharma Ges.m.b.H.Nfg.KG)</v>
      </c>
      <c r="M541" s="17" t="str">
        <f>VLOOKUP($B541,G2.PL1!$C$10:$AF$35,12,0)</f>
        <v>Áo</v>
      </c>
      <c r="N541" s="17" t="str">
        <f>VLOOKUP($B541,G2.PL1!$C$10:$AF$35,13,0)</f>
        <v>Lọ</v>
      </c>
      <c r="O541" s="40">
        <v>0</v>
      </c>
      <c r="P541" s="40">
        <v>1</v>
      </c>
      <c r="Q541" s="40">
        <v>1</v>
      </c>
      <c r="R541" s="40">
        <v>1</v>
      </c>
      <c r="S541" s="40">
        <v>3</v>
      </c>
      <c r="T541" s="19">
        <f>VLOOKUP($B541,G2.PL1!$C$10:$AF$35,17,0)</f>
        <v>668439</v>
      </c>
      <c r="U541" s="18">
        <f t="shared" si="8"/>
        <v>2005317</v>
      </c>
      <c r="V541" s="19" t="str">
        <f>VLOOKUP($B541,G2.PL1!$C$10:$AF$35,30,0)</f>
        <v>Công ty Cổ phần Dược liệu Trung ương 2</v>
      </c>
      <c r="W541" s="17" t="s">
        <v>396</v>
      </c>
      <c r="X541" s="34" t="s">
        <v>237</v>
      </c>
      <c r="Y541" s="32" t="s">
        <v>397</v>
      </c>
      <c r="Z541" s="16"/>
      <c r="AA541" s="21" t="e">
        <f>VLOOKUP(W541,#REF!,2,0)</f>
        <v>#REF!</v>
      </c>
      <c r="AB541" s="16"/>
    </row>
    <row r="542" spans="1:28" ht="60">
      <c r="A542" s="38">
        <v>12</v>
      </c>
      <c r="B542" s="38" t="s">
        <v>54</v>
      </c>
      <c r="C542" s="17" t="str">
        <f>VLOOKUP(B542,G2.PL1!$C$10:$D$34,2,0)</f>
        <v>Raciper 20mg</v>
      </c>
      <c r="D542" s="17" t="str">
        <f>VLOOKUP($B542,G2.PL1!$C$10:$E$34,3,0)</f>
        <v xml:space="preserve">Esomeprazole (dưới dạng Esomeprazole magnesium vô định hình) </v>
      </c>
      <c r="E542" s="17" t="str">
        <f>VLOOKUP($B542,G2.PL1!$C$10:$F$34,4,0)</f>
        <v>20mg</v>
      </c>
      <c r="F542" s="17" t="str">
        <f>VLOOKUP($B542,G2.PL1!$C$10:$AF$35,5,0)</f>
        <v>Uống</v>
      </c>
      <c r="G542" s="17" t="str">
        <f>VLOOKUP($B542,G2.PL1!$C$10:$AF$35,6,0)</f>
        <v>Viên nén bao phim kháng acid dạ dày</v>
      </c>
      <c r="H542" s="17" t="str">
        <f>VLOOKUP($B542,G2.PL1!$C$10:$AF$35,7,0)</f>
        <v>Hộp 2 vỉ x 7 viên; Hộp 4 vỉ x 7 viên</v>
      </c>
      <c r="I542" s="38" t="s">
        <v>13</v>
      </c>
      <c r="J542" s="17" t="str">
        <f>VLOOKUP($B542,G2.PL1!$C$10:$AF$35,9,0)</f>
        <v>24 tháng</v>
      </c>
      <c r="K542" s="17" t="str">
        <f>VLOOKUP($B542,G2.PL1!$C$10:$AF$35,10,0)</f>
        <v>VN-16032-12</v>
      </c>
      <c r="L542" s="17" t="str">
        <f>VLOOKUP($B542,G2.PL1!$C$10:$AF$35,11,0)</f>
        <v>Sun Pharmaceutical Industries Limited</v>
      </c>
      <c r="M542" s="17" t="str">
        <f>VLOOKUP($B542,G2.PL1!$C$10:$AF$35,12,0)</f>
        <v>Ấn Độ</v>
      </c>
      <c r="N542" s="17" t="str">
        <f>VLOOKUP($B542,G2.PL1!$C$10:$AF$35,13,0)</f>
        <v>Viên</v>
      </c>
      <c r="O542" s="39">
        <v>40900</v>
      </c>
      <c r="P542" s="39">
        <v>40900</v>
      </c>
      <c r="Q542" s="39">
        <v>40900</v>
      </c>
      <c r="R542" s="39">
        <v>40900</v>
      </c>
      <c r="S542" s="40">
        <v>163600</v>
      </c>
      <c r="T542" s="19">
        <f>VLOOKUP($B542,G2.PL1!$C$10:$AF$35,17,0)</f>
        <v>950</v>
      </c>
      <c r="U542" s="18">
        <f t="shared" si="8"/>
        <v>155420000</v>
      </c>
      <c r="V542" s="19" t="str">
        <f>VLOOKUP($B542,G2.PL1!$C$10:$AF$35,30,0)</f>
        <v>Công ty Cổ phần Dược phẩm Thiết bị Y tế Hà Nội</v>
      </c>
      <c r="W542" s="17" t="s">
        <v>396</v>
      </c>
      <c r="X542" s="56" t="s">
        <v>237</v>
      </c>
      <c r="Y542" s="41" t="s">
        <v>397</v>
      </c>
      <c r="Z542" s="16"/>
      <c r="AA542" s="21" t="e">
        <f>VLOOKUP(W542,#REF!,2,0)</f>
        <v>#REF!</v>
      </c>
      <c r="AB542" s="16"/>
    </row>
    <row r="543" spans="1:28" ht="36">
      <c r="A543" s="38">
        <v>17</v>
      </c>
      <c r="B543" s="38" t="s">
        <v>27</v>
      </c>
      <c r="C543" s="17" t="str">
        <f>VLOOKUP(B543,G2.PL1!$C$10:$D$34,2,0)</f>
        <v>Oxitan 50mg/10ml</v>
      </c>
      <c r="D543" s="17" t="str">
        <f>VLOOKUP($B543,G2.PL1!$C$10:$E$34,3,0)</f>
        <v>Oxaliplatin</v>
      </c>
      <c r="E543" s="17" t="str">
        <f>VLOOKUP($B543,G2.PL1!$C$10:$F$34,4,0)</f>
        <v>50mg/ 10ml</v>
      </c>
      <c r="F543" s="17" t="str">
        <f>VLOOKUP($B543,G2.PL1!$C$10:$AF$35,5,0)</f>
        <v>Tiêm truyền tĩnh mạch</v>
      </c>
      <c r="G543" s="17" t="str">
        <f>VLOOKUP($B543,G2.PL1!$C$10:$AF$35,6,0)</f>
        <v>Dung dịch tiêm truyền</v>
      </c>
      <c r="H543" s="17" t="str">
        <f>VLOOKUP($B543,G2.PL1!$C$10:$AF$35,7,0)</f>
        <v>Hộp 1 lọ 10ml</v>
      </c>
      <c r="I543" s="38" t="s">
        <v>13</v>
      </c>
      <c r="J543" s="17" t="str">
        <f>VLOOKUP($B543,G2.PL1!$C$10:$AF$35,9,0)</f>
        <v>24 tháng</v>
      </c>
      <c r="K543" s="17" t="str">
        <f>VLOOKUP($B543,G2.PL1!$C$10:$AF$35,10,0)</f>
        <v>VN-20417-17</v>
      </c>
      <c r="L543" s="17" t="str">
        <f>VLOOKUP($B543,G2.PL1!$C$10:$AF$35,11,0)</f>
        <v>Fresenius Kabi Oncology Limited</v>
      </c>
      <c r="M543" s="17" t="str">
        <f>VLOOKUP($B543,G2.PL1!$C$10:$AF$35,12,0)</f>
        <v>Ấn Độ</v>
      </c>
      <c r="N543" s="17" t="str">
        <f>VLOOKUP($B543,G2.PL1!$C$10:$AF$35,13,0)</f>
        <v>Lọ</v>
      </c>
      <c r="O543" s="39">
        <v>1</v>
      </c>
      <c r="P543" s="39">
        <v>1</v>
      </c>
      <c r="Q543" s="39">
        <v>2</v>
      </c>
      <c r="R543" s="39">
        <v>2</v>
      </c>
      <c r="S543" s="40">
        <v>6</v>
      </c>
      <c r="T543" s="19">
        <f>VLOOKUP($B543,G2.PL1!$C$10:$AF$35,17,0)</f>
        <v>260000</v>
      </c>
      <c r="U543" s="18">
        <f t="shared" si="8"/>
        <v>1560000</v>
      </c>
      <c r="V543" s="19" t="str">
        <f>VLOOKUP($B543,G2.PL1!$C$10:$AF$35,30,0)</f>
        <v>Công ty Cổ phần Dược liệu Trung ương 2</v>
      </c>
      <c r="W543" s="17" t="s">
        <v>396</v>
      </c>
      <c r="X543" s="56" t="s">
        <v>237</v>
      </c>
      <c r="Y543" s="41" t="s">
        <v>397</v>
      </c>
      <c r="Z543" s="16"/>
      <c r="AA543" s="21" t="e">
        <f>VLOOKUP(W543,#REF!,2,0)</f>
        <v>#REF!</v>
      </c>
      <c r="AB543" s="16"/>
    </row>
    <row r="544" spans="1:28" ht="36">
      <c r="A544" s="38">
        <v>18</v>
      </c>
      <c r="B544" s="38" t="s">
        <v>20</v>
      </c>
      <c r="C544" s="17" t="str">
        <f>VLOOKUP(B544,G2.PL1!$C$10:$D$34,2,0)</f>
        <v>Intaxel</v>
      </c>
      <c r="D544" s="17" t="str">
        <f>VLOOKUP($B544,G2.PL1!$C$10:$E$34,3,0)</f>
        <v>Paclitaxel</v>
      </c>
      <c r="E544" s="17" t="str">
        <f>VLOOKUP($B544,G2.PL1!$C$10:$F$34,4,0)</f>
        <v>30mg/5ml</v>
      </c>
      <c r="F544" s="17" t="str">
        <f>VLOOKUP($B544,G2.PL1!$C$10:$AF$35,5,0)</f>
        <v>Tiêm truyền tĩnh mạch</v>
      </c>
      <c r="G544" s="17" t="str">
        <f>VLOOKUP($B544,G2.PL1!$C$10:$AF$35,6,0)</f>
        <v>Dung dịch tiêm truyền</v>
      </c>
      <c r="H544" s="17" t="str">
        <f>VLOOKUP($B544,G2.PL1!$C$10:$AF$35,7,0)</f>
        <v>Hộp 1 lọ</v>
      </c>
      <c r="I544" s="38" t="s">
        <v>13</v>
      </c>
      <c r="J544" s="17" t="str">
        <f>VLOOKUP($B544,G2.PL1!$C$10:$AF$35,9,0)</f>
        <v>24 tháng</v>
      </c>
      <c r="K544" s="17" t="str">
        <f>VLOOKUP($B544,G2.PL1!$C$10:$AF$35,10,0)</f>
        <v>VN-21731-19</v>
      </c>
      <c r="L544" s="17" t="str">
        <f>VLOOKUP($B544,G2.PL1!$C$10:$AF$35,11,0)</f>
        <v>Fresenius Kabi Oncology Limited</v>
      </c>
      <c r="M544" s="17" t="str">
        <f>VLOOKUP($B544,G2.PL1!$C$10:$AF$35,12,0)</f>
        <v>Ấn Độ</v>
      </c>
      <c r="N544" s="17" t="str">
        <f>VLOOKUP($B544,G2.PL1!$C$10:$AF$35,13,0)</f>
        <v>Lọ</v>
      </c>
      <c r="O544" s="39">
        <v>2</v>
      </c>
      <c r="P544" s="39">
        <v>2</v>
      </c>
      <c r="Q544" s="39">
        <v>3</v>
      </c>
      <c r="R544" s="39">
        <v>3</v>
      </c>
      <c r="S544" s="40">
        <v>10</v>
      </c>
      <c r="T544" s="19">
        <f>VLOOKUP($B544,G2.PL1!$C$10:$AF$35,17,0)</f>
        <v>186089</v>
      </c>
      <c r="U544" s="18">
        <f t="shared" si="8"/>
        <v>1860890</v>
      </c>
      <c r="V544" s="19" t="str">
        <f>VLOOKUP($B544,G2.PL1!$C$10:$AF$35,30,0)</f>
        <v>Công ty TNHH Thương Mại và Dược phẩm Sang</v>
      </c>
      <c r="W544" s="17" t="s">
        <v>396</v>
      </c>
      <c r="X544" s="56" t="s">
        <v>237</v>
      </c>
      <c r="Y544" s="41" t="s">
        <v>397</v>
      </c>
      <c r="Z544" s="16"/>
      <c r="AA544" s="21" t="e">
        <f>VLOOKUP(W544,#REF!,2,0)</f>
        <v>#REF!</v>
      </c>
      <c r="AB544" s="16"/>
    </row>
    <row r="545" spans="1:28" ht="48">
      <c r="A545" s="38">
        <v>8</v>
      </c>
      <c r="B545" s="38" t="s">
        <v>75</v>
      </c>
      <c r="C545" s="17" t="str">
        <f>VLOOKUP(B545,G2.PL1!$C$10:$D$34,2,0)</f>
        <v>Zanimex 1,5g</v>
      </c>
      <c r="D545" s="17" t="str">
        <f>VLOOKUP($B545,G2.PL1!$C$10:$E$34,3,0)</f>
        <v>Cefuroxim (dưới dạng Cefuroxim natri)</v>
      </c>
      <c r="E545" s="17" t="str">
        <f>VLOOKUP($B545,G2.PL1!$C$10:$F$34,4,0)</f>
        <v>1,5g</v>
      </c>
      <c r="F545" s="17" t="str">
        <f>VLOOKUP($B545,G2.PL1!$C$10:$AF$35,5,0)</f>
        <v>Tiêm</v>
      </c>
      <c r="G545" s="17" t="str">
        <f>VLOOKUP($B545,G2.PL1!$C$10:$AF$35,6,0)</f>
        <v>Thuốc bột pha tiêm</v>
      </c>
      <c r="H545" s="17" t="str">
        <f>VLOOKUP($B545,G2.PL1!$C$10:$AF$35,7,0)</f>
        <v>Hộp 10 lọ</v>
      </c>
      <c r="I545" s="38" t="s">
        <v>13</v>
      </c>
      <c r="J545" s="17" t="str">
        <f>VLOOKUP($B545,G2.PL1!$C$10:$AF$35,9,0)</f>
        <v>24 tháng</v>
      </c>
      <c r="K545" s="17" t="str">
        <f>VLOOKUP($B545,G2.PL1!$C$10:$AF$35,10,0)</f>
        <v>VD-34181-20</v>
      </c>
      <c r="L545" s="17" t="str">
        <f>VLOOKUP($B545,G2.PL1!$C$10:$AF$35,11,0)</f>
        <v>Chi nhánh 3 - Công ty cổ phần dược phẩm Imexpharm tại Bình Dương</v>
      </c>
      <c r="M545" s="17" t="str">
        <f>VLOOKUP($B545,G2.PL1!$C$10:$AF$35,12,0)</f>
        <v>Việt Nam</v>
      </c>
      <c r="N545" s="17" t="str">
        <f>VLOOKUP($B545,G2.PL1!$C$10:$AF$35,13,0)</f>
        <v>Lọ</v>
      </c>
      <c r="O545" s="39">
        <v>2000</v>
      </c>
      <c r="P545" s="39">
        <v>2000</v>
      </c>
      <c r="Q545" s="39">
        <v>2000</v>
      </c>
      <c r="R545" s="39">
        <v>2000</v>
      </c>
      <c r="S545" s="40">
        <v>8000</v>
      </c>
      <c r="T545" s="19">
        <f>VLOOKUP($B545,G2.PL1!$C$10:$AF$35,17,0)</f>
        <v>21000</v>
      </c>
      <c r="U545" s="18">
        <f t="shared" si="8"/>
        <v>168000000</v>
      </c>
      <c r="V545" s="19" t="str">
        <f>VLOOKUP($B545,G2.PL1!$C$10:$AF$35,30,0)</f>
        <v xml:space="preserve">Công ty CP Dược phẩm Imexpharm </v>
      </c>
      <c r="W545" s="17" t="s">
        <v>531</v>
      </c>
      <c r="X545" s="56" t="s">
        <v>237</v>
      </c>
      <c r="Y545" s="41" t="s">
        <v>532</v>
      </c>
      <c r="Z545" s="16"/>
      <c r="AA545" s="21" t="e">
        <f>VLOOKUP(W545,#REF!,2,0)</f>
        <v>#REF!</v>
      </c>
      <c r="AB545" s="16"/>
    </row>
    <row r="546" spans="1:28" ht="60">
      <c r="A546" s="38">
        <v>9</v>
      </c>
      <c r="B546" s="38" t="s">
        <v>70</v>
      </c>
      <c r="C546" s="17" t="str">
        <f>VLOOKUP(B546,G2.PL1!$C$10:$D$34,2,0)</f>
        <v xml:space="preserve">Cifga </v>
      </c>
      <c r="D546" s="17" t="str">
        <f>VLOOKUP($B546,G2.PL1!$C$10:$E$34,3,0)</f>
        <v>Ciprofloxacin (dưới dạng Ciprofloxacin hydroclorid)</v>
      </c>
      <c r="E546" s="17" t="str">
        <f>VLOOKUP($B546,G2.PL1!$C$10:$F$34,4,0)</f>
        <v>500mg</v>
      </c>
      <c r="F546" s="17" t="str">
        <f>VLOOKUP($B546,G2.PL1!$C$10:$AF$35,5,0)</f>
        <v>Uống</v>
      </c>
      <c r="G546" s="17" t="str">
        <f>VLOOKUP($B546,G2.PL1!$C$10:$AF$35,6,0)</f>
        <v>viên nén bao phim</v>
      </c>
      <c r="H546" s="17" t="str">
        <f>VLOOKUP($B546,G2.PL1!$C$10:$AF$35,7,0)</f>
        <v>hộp 2 vỉ x 10 viên</v>
      </c>
      <c r="I546" s="38" t="s">
        <v>13</v>
      </c>
      <c r="J546" s="17" t="str">
        <f>VLOOKUP($B546,G2.PL1!$C$10:$AF$35,9,0)</f>
        <v xml:space="preserve">36 tháng </v>
      </c>
      <c r="K546" s="17" t="str">
        <f>VLOOKUP($B546,G2.PL1!$C$10:$AF$35,10,0)</f>
        <v>VD-20549-14</v>
      </c>
      <c r="L546" s="17" t="str">
        <f>VLOOKUP($B546,G2.PL1!$C$10:$AF$35,11,0)</f>
        <v>Công ty Cổ phần Dược Hậu Giang - Chi nhánh nhà máy Dược phẩm DHG tại Hậu Giang</v>
      </c>
      <c r="M546" s="17" t="str">
        <f>VLOOKUP($B546,G2.PL1!$C$10:$AF$35,12,0)</f>
        <v>Việt Nam</v>
      </c>
      <c r="N546" s="17" t="str">
        <f>VLOOKUP($B546,G2.PL1!$C$10:$AF$35,13,0)</f>
        <v>Viên</v>
      </c>
      <c r="O546" s="39">
        <v>5000</v>
      </c>
      <c r="P546" s="39">
        <v>5000</v>
      </c>
      <c r="Q546" s="39">
        <v>5000</v>
      </c>
      <c r="R546" s="39">
        <v>5000</v>
      </c>
      <c r="S546" s="40">
        <v>20000</v>
      </c>
      <c r="T546" s="19">
        <f>VLOOKUP($B546,G2.PL1!$C$10:$AF$35,17,0)</f>
        <v>889</v>
      </c>
      <c r="U546" s="18">
        <f t="shared" si="8"/>
        <v>17780000</v>
      </c>
      <c r="V546" s="19" t="str">
        <f>VLOOKUP($B546,G2.PL1!$C$10:$AF$35,30,0)</f>
        <v>Công ty Cổ phần Dược Hậu Giang</v>
      </c>
      <c r="W546" s="17" t="s">
        <v>531</v>
      </c>
      <c r="X546" s="56" t="s">
        <v>237</v>
      </c>
      <c r="Y546" s="41" t="s">
        <v>532</v>
      </c>
      <c r="Z546" s="16"/>
      <c r="AA546" s="21" t="e">
        <f>VLOOKUP(W546,#REF!,2,0)</f>
        <v>#REF!</v>
      </c>
      <c r="AB546" s="16"/>
    </row>
    <row r="547" spans="1:28" ht="60">
      <c r="A547" s="38">
        <v>12</v>
      </c>
      <c r="B547" s="38" t="s">
        <v>54</v>
      </c>
      <c r="C547" s="17" t="str">
        <f>VLOOKUP(B547,G2.PL1!$C$10:$D$34,2,0)</f>
        <v>Raciper 20mg</v>
      </c>
      <c r="D547" s="17" t="str">
        <f>VLOOKUP($B547,G2.PL1!$C$10:$E$34,3,0)</f>
        <v xml:space="preserve">Esomeprazole (dưới dạng Esomeprazole magnesium vô định hình) </v>
      </c>
      <c r="E547" s="17" t="str">
        <f>VLOOKUP($B547,G2.PL1!$C$10:$F$34,4,0)</f>
        <v>20mg</v>
      </c>
      <c r="F547" s="17" t="str">
        <f>VLOOKUP($B547,G2.PL1!$C$10:$AF$35,5,0)</f>
        <v>Uống</v>
      </c>
      <c r="G547" s="17" t="str">
        <f>VLOOKUP($B547,G2.PL1!$C$10:$AF$35,6,0)</f>
        <v>Viên nén bao phim kháng acid dạ dày</v>
      </c>
      <c r="H547" s="17" t="str">
        <f>VLOOKUP($B547,G2.PL1!$C$10:$AF$35,7,0)</f>
        <v>Hộp 2 vỉ x 7 viên; Hộp 4 vỉ x 7 viên</v>
      </c>
      <c r="I547" s="38" t="s">
        <v>13</v>
      </c>
      <c r="J547" s="17" t="str">
        <f>VLOOKUP($B547,G2.PL1!$C$10:$AF$35,9,0)</f>
        <v>24 tháng</v>
      </c>
      <c r="K547" s="17" t="str">
        <f>VLOOKUP($B547,G2.PL1!$C$10:$AF$35,10,0)</f>
        <v>VN-16032-12</v>
      </c>
      <c r="L547" s="17" t="str">
        <f>VLOOKUP($B547,G2.PL1!$C$10:$AF$35,11,0)</f>
        <v>Sun Pharmaceutical Industries Limited</v>
      </c>
      <c r="M547" s="17" t="str">
        <f>VLOOKUP($B547,G2.PL1!$C$10:$AF$35,12,0)</f>
        <v>Ấn Độ</v>
      </c>
      <c r="N547" s="17" t="str">
        <f>VLOOKUP($B547,G2.PL1!$C$10:$AF$35,13,0)</f>
        <v>Viên</v>
      </c>
      <c r="O547" s="39">
        <v>5000</v>
      </c>
      <c r="P547" s="39">
        <v>5000</v>
      </c>
      <c r="Q547" s="39">
        <v>5000</v>
      </c>
      <c r="R547" s="39">
        <v>5000</v>
      </c>
      <c r="S547" s="40">
        <v>20000</v>
      </c>
      <c r="T547" s="19">
        <f>VLOOKUP($B547,G2.PL1!$C$10:$AF$35,17,0)</f>
        <v>950</v>
      </c>
      <c r="U547" s="18">
        <f t="shared" si="8"/>
        <v>19000000</v>
      </c>
      <c r="V547" s="19" t="str">
        <f>VLOOKUP($B547,G2.PL1!$C$10:$AF$35,30,0)</f>
        <v>Công ty Cổ phần Dược phẩm Thiết bị Y tế Hà Nội</v>
      </c>
      <c r="W547" s="17" t="s">
        <v>531</v>
      </c>
      <c r="X547" s="56" t="s">
        <v>237</v>
      </c>
      <c r="Y547" s="41" t="s">
        <v>532</v>
      </c>
      <c r="Z547" s="16"/>
      <c r="AA547" s="21" t="e">
        <f>VLOOKUP(W547,#REF!,2,0)</f>
        <v>#REF!</v>
      </c>
      <c r="AB547" s="16"/>
    </row>
    <row r="548" spans="1:28" ht="60">
      <c r="A548" s="38">
        <v>13</v>
      </c>
      <c r="B548" s="38" t="s">
        <v>48</v>
      </c>
      <c r="C548" s="17" t="str">
        <f>VLOOKUP(B548,G2.PL1!$C$10:$D$34,2,0)</f>
        <v>Glumeform 500</v>
      </c>
      <c r="D548" s="17" t="str">
        <f>VLOOKUP($B548,G2.PL1!$C$10:$E$34,3,0)</f>
        <v xml:space="preserve">Metformin hydroclorid </v>
      </c>
      <c r="E548" s="17" t="str">
        <f>VLOOKUP($B548,G2.PL1!$C$10:$F$34,4,0)</f>
        <v>500mg</v>
      </c>
      <c r="F548" s="17" t="str">
        <f>VLOOKUP($B548,G2.PL1!$C$10:$AF$35,5,0)</f>
        <v>Uống</v>
      </c>
      <c r="G548" s="17" t="str">
        <f>VLOOKUP($B548,G2.PL1!$C$10:$AF$35,6,0)</f>
        <v>viên nén bao phim</v>
      </c>
      <c r="H548" s="17" t="str">
        <f>VLOOKUP($B548,G2.PL1!$C$10:$AF$35,7,0)</f>
        <v>hộp 10 vỉ x 10 viên</v>
      </c>
      <c r="I548" s="38" t="s">
        <v>13</v>
      </c>
      <c r="J548" s="17" t="str">
        <f>VLOOKUP($B548,G2.PL1!$C$10:$AF$35,9,0)</f>
        <v xml:space="preserve">36 tháng </v>
      </c>
      <c r="K548" s="17" t="str">
        <f>VLOOKUP($B548,G2.PL1!$C$10:$AF$35,10,0)</f>
        <v>VD-21779-14</v>
      </c>
      <c r="L548" s="17" t="str">
        <f>VLOOKUP($B548,G2.PL1!$C$10:$AF$35,11,0)</f>
        <v>Công ty Cổ phần Dược Hậu Giang - Chi nhánh nhà máy Dược phẩm DHG tại Hậu Giang</v>
      </c>
      <c r="M548" s="17" t="str">
        <f>VLOOKUP($B548,G2.PL1!$C$10:$AF$35,12,0)</f>
        <v>Việt Nam</v>
      </c>
      <c r="N548" s="17" t="str">
        <f>VLOOKUP($B548,G2.PL1!$C$10:$AF$35,13,0)</f>
        <v>Viên</v>
      </c>
      <c r="O548" s="39">
        <v>20000</v>
      </c>
      <c r="P548" s="39">
        <v>20000</v>
      </c>
      <c r="Q548" s="39">
        <v>20000</v>
      </c>
      <c r="R548" s="39">
        <v>20000</v>
      </c>
      <c r="S548" s="40">
        <v>80000</v>
      </c>
      <c r="T548" s="19">
        <f>VLOOKUP($B548,G2.PL1!$C$10:$AF$35,17,0)</f>
        <v>289</v>
      </c>
      <c r="U548" s="18">
        <f t="shared" si="8"/>
        <v>23120000</v>
      </c>
      <c r="V548" s="19" t="str">
        <f>VLOOKUP($B548,G2.PL1!$C$10:$AF$35,30,0)</f>
        <v>Công ty Cổ phần Dược Hậu Giang</v>
      </c>
      <c r="W548" s="17" t="s">
        <v>531</v>
      </c>
      <c r="X548" s="56" t="s">
        <v>237</v>
      </c>
      <c r="Y548" s="41" t="s">
        <v>532</v>
      </c>
      <c r="Z548" s="16"/>
      <c r="AA548" s="21" t="e">
        <f>VLOOKUP(W548,#REF!,2,0)</f>
        <v>#REF!</v>
      </c>
      <c r="AB548" s="16"/>
    </row>
    <row r="549" spans="1:28" ht="36">
      <c r="A549" s="38">
        <v>15</v>
      </c>
      <c r="B549" s="38" t="s">
        <v>39</v>
      </c>
      <c r="C549" s="17" t="str">
        <f>VLOOKUP(B549,G2.PL1!$C$10:$D$34,2,0)</f>
        <v>OCID</v>
      </c>
      <c r="D549" s="17" t="str">
        <f>VLOOKUP($B549,G2.PL1!$C$10:$E$34,3,0)</f>
        <v>Omeprazole (dạng hạt bao tan trong ruột)</v>
      </c>
      <c r="E549" s="17" t="str">
        <f>VLOOKUP($B549,G2.PL1!$C$10:$F$34,4,0)</f>
        <v>20mg</v>
      </c>
      <c r="F549" s="17" t="str">
        <f>VLOOKUP($B549,G2.PL1!$C$10:$AF$35,5,0)</f>
        <v>Uống</v>
      </c>
      <c r="G549" s="17" t="str">
        <f>VLOOKUP($B549,G2.PL1!$C$10:$AF$35,6,0)</f>
        <v>Viên nang cứng</v>
      </c>
      <c r="H549" s="17" t="str">
        <f>VLOOKUP($B549,G2.PL1!$C$10:$AF$35,7,0)</f>
        <v>Hộp 10 vỉ x 10 viên</v>
      </c>
      <c r="I549" s="38" t="s">
        <v>13</v>
      </c>
      <c r="J549" s="17" t="str">
        <f>VLOOKUP($B549,G2.PL1!$C$10:$AF$35,9,0)</f>
        <v>36 tháng</v>
      </c>
      <c r="K549" s="17" t="str">
        <f>VLOOKUP($B549,G2.PL1!$C$10:$AF$35,10,0)</f>
        <v>VN-10166-10</v>
      </c>
      <c r="L549" s="17" t="str">
        <f>VLOOKUP($B549,G2.PL1!$C$10:$AF$35,11,0)</f>
        <v>Cadila Healthcare Ltd.</v>
      </c>
      <c r="M549" s="17" t="str">
        <f>VLOOKUP($B549,G2.PL1!$C$10:$AF$35,12,0)</f>
        <v>Ấn Độ</v>
      </c>
      <c r="N549" s="17" t="str">
        <f>VLOOKUP($B549,G2.PL1!$C$10:$AF$35,13,0)</f>
        <v>Viên</v>
      </c>
      <c r="O549" s="39">
        <v>20000</v>
      </c>
      <c r="P549" s="39">
        <v>20000</v>
      </c>
      <c r="Q549" s="39">
        <v>20000</v>
      </c>
      <c r="R549" s="39">
        <v>20000</v>
      </c>
      <c r="S549" s="40">
        <v>80000</v>
      </c>
      <c r="T549" s="19">
        <f>VLOOKUP($B549,G2.PL1!$C$10:$AF$35,17,0)</f>
        <v>215</v>
      </c>
      <c r="U549" s="18">
        <f t="shared" si="8"/>
        <v>17200000</v>
      </c>
      <c r="V549" s="19" t="str">
        <f>VLOOKUP($B549,G2.PL1!$C$10:$AF$35,30,0)</f>
        <v>Công ty Cổ phần Dược phẩm Thiết bị Y tế Hà Nội</v>
      </c>
      <c r="W549" s="17" t="s">
        <v>531</v>
      </c>
      <c r="X549" s="56" t="s">
        <v>237</v>
      </c>
      <c r="Y549" s="41" t="s">
        <v>532</v>
      </c>
      <c r="Z549" s="16"/>
      <c r="AA549" s="21" t="e">
        <f>VLOOKUP(W549,#REF!,2,0)</f>
        <v>#REF!</v>
      </c>
      <c r="AB549" s="16"/>
    </row>
    <row r="550" spans="1:28" ht="60">
      <c r="A550" s="38">
        <v>9</v>
      </c>
      <c r="B550" s="38" t="s">
        <v>70</v>
      </c>
      <c r="C550" s="17" t="str">
        <f>VLOOKUP(B550,G2.PL1!$C$10:$D$34,2,0)</f>
        <v xml:space="preserve">Cifga </v>
      </c>
      <c r="D550" s="17" t="str">
        <f>VLOOKUP($B550,G2.PL1!$C$10:$E$34,3,0)</f>
        <v>Ciprofloxacin (dưới dạng Ciprofloxacin hydroclorid)</v>
      </c>
      <c r="E550" s="17" t="str">
        <f>VLOOKUP($B550,G2.PL1!$C$10:$F$34,4,0)</f>
        <v>500mg</v>
      </c>
      <c r="F550" s="17" t="str">
        <f>VLOOKUP($B550,G2.PL1!$C$10:$AF$35,5,0)</f>
        <v>Uống</v>
      </c>
      <c r="G550" s="17" t="str">
        <f>VLOOKUP($B550,G2.PL1!$C$10:$AF$35,6,0)</f>
        <v>viên nén bao phim</v>
      </c>
      <c r="H550" s="17" t="str">
        <f>VLOOKUP($B550,G2.PL1!$C$10:$AF$35,7,0)</f>
        <v>hộp 2 vỉ x 10 viên</v>
      </c>
      <c r="I550" s="38" t="s">
        <v>13</v>
      </c>
      <c r="J550" s="17" t="str">
        <f>VLOOKUP($B550,G2.PL1!$C$10:$AF$35,9,0)</f>
        <v xml:space="preserve">36 tháng </v>
      </c>
      <c r="K550" s="17" t="str">
        <f>VLOOKUP($B550,G2.PL1!$C$10:$AF$35,10,0)</f>
        <v>VD-20549-14</v>
      </c>
      <c r="L550" s="17" t="str">
        <f>VLOOKUP($B550,G2.PL1!$C$10:$AF$35,11,0)</f>
        <v>Công ty Cổ phần Dược Hậu Giang - Chi nhánh nhà máy Dược phẩm DHG tại Hậu Giang</v>
      </c>
      <c r="M550" s="17" t="str">
        <f>VLOOKUP($B550,G2.PL1!$C$10:$AF$35,12,0)</f>
        <v>Việt Nam</v>
      </c>
      <c r="N550" s="17" t="str">
        <f>VLOOKUP($B550,G2.PL1!$C$10:$AF$35,13,0)</f>
        <v>Viên</v>
      </c>
      <c r="O550" s="39">
        <v>7500</v>
      </c>
      <c r="P550" s="39">
        <v>7500</v>
      </c>
      <c r="Q550" s="39">
        <v>7500</v>
      </c>
      <c r="R550" s="39">
        <v>7500</v>
      </c>
      <c r="S550" s="40">
        <v>30000</v>
      </c>
      <c r="T550" s="19">
        <f>VLOOKUP($B550,G2.PL1!$C$10:$AF$35,17,0)</f>
        <v>889</v>
      </c>
      <c r="U550" s="18">
        <f t="shared" si="8"/>
        <v>26670000</v>
      </c>
      <c r="V550" s="19" t="str">
        <f>VLOOKUP($B550,G2.PL1!$C$10:$AF$35,30,0)</f>
        <v>Công ty Cổ phần Dược Hậu Giang</v>
      </c>
      <c r="W550" s="17" t="s">
        <v>529</v>
      </c>
      <c r="X550" s="56" t="s">
        <v>237</v>
      </c>
      <c r="Y550" s="41" t="s">
        <v>530</v>
      </c>
      <c r="Z550" s="16"/>
      <c r="AA550" s="21" t="e">
        <f>VLOOKUP(W550,#REF!,2,0)</f>
        <v>#REF!</v>
      </c>
      <c r="AB550" s="16"/>
    </row>
    <row r="551" spans="1:28" ht="60">
      <c r="A551" s="38">
        <v>13</v>
      </c>
      <c r="B551" s="38" t="s">
        <v>48</v>
      </c>
      <c r="C551" s="17" t="str">
        <f>VLOOKUP(B551,G2.PL1!$C$10:$D$34,2,0)</f>
        <v>Glumeform 500</v>
      </c>
      <c r="D551" s="17" t="str">
        <f>VLOOKUP($B551,G2.PL1!$C$10:$E$34,3,0)</f>
        <v xml:space="preserve">Metformin hydroclorid </v>
      </c>
      <c r="E551" s="17" t="str">
        <f>VLOOKUP($B551,G2.PL1!$C$10:$F$34,4,0)</f>
        <v>500mg</v>
      </c>
      <c r="F551" s="17" t="str">
        <f>VLOOKUP($B551,G2.PL1!$C$10:$AF$35,5,0)</f>
        <v>Uống</v>
      </c>
      <c r="G551" s="17" t="str">
        <f>VLOOKUP($B551,G2.PL1!$C$10:$AF$35,6,0)</f>
        <v>viên nén bao phim</v>
      </c>
      <c r="H551" s="17" t="str">
        <f>VLOOKUP($B551,G2.PL1!$C$10:$AF$35,7,0)</f>
        <v>hộp 10 vỉ x 10 viên</v>
      </c>
      <c r="I551" s="38" t="s">
        <v>13</v>
      </c>
      <c r="J551" s="17" t="str">
        <f>VLOOKUP($B551,G2.PL1!$C$10:$AF$35,9,0)</f>
        <v xml:space="preserve">36 tháng </v>
      </c>
      <c r="K551" s="17" t="str">
        <f>VLOOKUP($B551,G2.PL1!$C$10:$AF$35,10,0)</f>
        <v>VD-21779-14</v>
      </c>
      <c r="L551" s="17" t="str">
        <f>VLOOKUP($B551,G2.PL1!$C$10:$AF$35,11,0)</f>
        <v>Công ty Cổ phần Dược Hậu Giang - Chi nhánh nhà máy Dược phẩm DHG tại Hậu Giang</v>
      </c>
      <c r="M551" s="17" t="str">
        <f>VLOOKUP($B551,G2.PL1!$C$10:$AF$35,12,0)</f>
        <v>Việt Nam</v>
      </c>
      <c r="N551" s="17" t="str">
        <f>VLOOKUP($B551,G2.PL1!$C$10:$AF$35,13,0)</f>
        <v>Viên</v>
      </c>
      <c r="O551" s="39">
        <v>30000</v>
      </c>
      <c r="P551" s="39">
        <v>30000</v>
      </c>
      <c r="Q551" s="39">
        <v>30000</v>
      </c>
      <c r="R551" s="39">
        <v>30000</v>
      </c>
      <c r="S551" s="40">
        <v>120000</v>
      </c>
      <c r="T551" s="19">
        <f>VLOOKUP($B551,G2.PL1!$C$10:$AF$35,17,0)</f>
        <v>289</v>
      </c>
      <c r="U551" s="18">
        <f t="shared" si="8"/>
        <v>34680000</v>
      </c>
      <c r="V551" s="19" t="str">
        <f>VLOOKUP($B551,G2.PL1!$C$10:$AF$35,30,0)</f>
        <v>Công ty Cổ phần Dược Hậu Giang</v>
      </c>
      <c r="W551" s="17" t="s">
        <v>529</v>
      </c>
      <c r="X551" s="56" t="s">
        <v>237</v>
      </c>
      <c r="Y551" s="41" t="s">
        <v>530</v>
      </c>
      <c r="Z551" s="16"/>
      <c r="AA551" s="21" t="e">
        <f>VLOOKUP(W551,#REF!,2,0)</f>
        <v>#REF!</v>
      </c>
      <c r="AB551" s="16"/>
    </row>
    <row r="552" spans="1:28" ht="36">
      <c r="A552" s="38">
        <v>14</v>
      </c>
      <c r="B552" s="38" t="s">
        <v>40</v>
      </c>
      <c r="C552" s="17" t="str">
        <f>VLOOKUP(B552,G2.PL1!$C$10:$D$34,2,0)</f>
        <v>OCID</v>
      </c>
      <c r="D552" s="17" t="str">
        <f>VLOOKUP($B552,G2.PL1!$C$10:$E$34,3,0)</f>
        <v>Omeprazole (dạng hạt bao tan trong ruột)</v>
      </c>
      <c r="E552" s="17" t="str">
        <f>VLOOKUP($B552,G2.PL1!$C$10:$F$34,4,0)</f>
        <v>20mg</v>
      </c>
      <c r="F552" s="17" t="str">
        <f>VLOOKUP($B552,G2.PL1!$C$10:$AF$35,5,0)</f>
        <v>Uống</v>
      </c>
      <c r="G552" s="17" t="str">
        <f>VLOOKUP($B552,G2.PL1!$C$10:$AF$35,6,0)</f>
        <v>Viên nang cứng</v>
      </c>
      <c r="H552" s="17" t="str">
        <f>VLOOKUP($B552,G2.PL1!$C$10:$AF$35,7,0)</f>
        <v>Hộp 10 vỉ x 10 viên</v>
      </c>
      <c r="I552" s="38" t="s">
        <v>13</v>
      </c>
      <c r="J552" s="17" t="str">
        <f>VLOOKUP($B552,G2.PL1!$C$10:$AF$35,9,0)</f>
        <v>36 tháng</v>
      </c>
      <c r="K552" s="17" t="str">
        <f>VLOOKUP($B552,G2.PL1!$C$10:$AF$35,10,0)</f>
        <v>VN-10166-10</v>
      </c>
      <c r="L552" s="17" t="str">
        <f>VLOOKUP($B552,G2.PL1!$C$10:$AF$35,11,0)</f>
        <v>Cadila Healthcare Ltd.</v>
      </c>
      <c r="M552" s="17" t="str">
        <f>VLOOKUP($B552,G2.PL1!$C$10:$AF$35,12,0)</f>
        <v>Ấn Độ</v>
      </c>
      <c r="N552" s="17" t="str">
        <f>VLOOKUP($B552,G2.PL1!$C$10:$AF$35,13,0)</f>
        <v>Viên</v>
      </c>
      <c r="O552" s="39">
        <v>25000</v>
      </c>
      <c r="P552" s="39">
        <v>25000</v>
      </c>
      <c r="Q552" s="39">
        <v>25000</v>
      </c>
      <c r="R552" s="39">
        <v>25000</v>
      </c>
      <c r="S552" s="40">
        <v>100000</v>
      </c>
      <c r="T552" s="19">
        <f>VLOOKUP($B552,G2.PL1!$C$10:$AF$35,17,0)</f>
        <v>215</v>
      </c>
      <c r="U552" s="18">
        <f t="shared" si="8"/>
        <v>21500000</v>
      </c>
      <c r="V552" s="19" t="str">
        <f>VLOOKUP($B552,G2.PL1!$C$10:$AF$35,30,0)</f>
        <v>Công ty Cổ phần Dược phẩm Thiết bị Y tế Hà Nội</v>
      </c>
      <c r="W552" s="17" t="s">
        <v>529</v>
      </c>
      <c r="X552" s="56" t="s">
        <v>237</v>
      </c>
      <c r="Y552" s="41" t="s">
        <v>530</v>
      </c>
      <c r="Z552" s="16"/>
      <c r="AA552" s="21" t="e">
        <f>VLOOKUP(W552,#REF!,2,0)</f>
        <v>#REF!</v>
      </c>
      <c r="AB552" s="16"/>
    </row>
    <row r="553" spans="1:28" ht="60">
      <c r="A553" s="38">
        <v>9</v>
      </c>
      <c r="B553" s="38" t="s">
        <v>70</v>
      </c>
      <c r="C553" s="17" t="str">
        <f>VLOOKUP(B553,G2.PL1!$C$10:$D$34,2,0)</f>
        <v xml:space="preserve">Cifga </v>
      </c>
      <c r="D553" s="17" t="str">
        <f>VLOOKUP($B553,G2.PL1!$C$10:$E$34,3,0)</f>
        <v>Ciprofloxacin (dưới dạng Ciprofloxacin hydroclorid)</v>
      </c>
      <c r="E553" s="17" t="str">
        <f>VLOOKUP($B553,G2.PL1!$C$10:$F$34,4,0)</f>
        <v>500mg</v>
      </c>
      <c r="F553" s="17" t="str">
        <f>VLOOKUP($B553,G2.PL1!$C$10:$AF$35,5,0)</f>
        <v>Uống</v>
      </c>
      <c r="G553" s="17" t="str">
        <f>VLOOKUP($B553,G2.PL1!$C$10:$AF$35,6,0)</f>
        <v>viên nén bao phim</v>
      </c>
      <c r="H553" s="17" t="str">
        <f>VLOOKUP($B553,G2.PL1!$C$10:$AF$35,7,0)</f>
        <v>hộp 2 vỉ x 10 viên</v>
      </c>
      <c r="I553" s="38" t="s">
        <v>13</v>
      </c>
      <c r="J553" s="17" t="str">
        <f>VLOOKUP($B553,G2.PL1!$C$10:$AF$35,9,0)</f>
        <v xml:space="preserve">36 tháng </v>
      </c>
      <c r="K553" s="17" t="str">
        <f>VLOOKUP($B553,G2.PL1!$C$10:$AF$35,10,0)</f>
        <v>VD-20549-14</v>
      </c>
      <c r="L553" s="17" t="str">
        <f>VLOOKUP($B553,G2.PL1!$C$10:$AF$35,11,0)</f>
        <v>Công ty Cổ phần Dược Hậu Giang - Chi nhánh nhà máy Dược phẩm DHG tại Hậu Giang</v>
      </c>
      <c r="M553" s="17" t="str">
        <f>VLOOKUP($B553,G2.PL1!$C$10:$AF$35,12,0)</f>
        <v>Việt Nam</v>
      </c>
      <c r="N553" s="17" t="str">
        <f>VLOOKUP($B553,G2.PL1!$C$10:$AF$35,13,0)</f>
        <v>Viên</v>
      </c>
      <c r="O553" s="39">
        <v>3000</v>
      </c>
      <c r="P553" s="39">
        <v>3000</v>
      </c>
      <c r="Q553" s="39">
        <v>3000</v>
      </c>
      <c r="R553" s="39">
        <v>3000</v>
      </c>
      <c r="S553" s="40">
        <v>12000</v>
      </c>
      <c r="T553" s="19">
        <f>VLOOKUP($B553,G2.PL1!$C$10:$AF$35,17,0)</f>
        <v>889</v>
      </c>
      <c r="U553" s="18">
        <f t="shared" si="8"/>
        <v>10668000</v>
      </c>
      <c r="V553" s="19" t="str">
        <f>VLOOKUP($B553,G2.PL1!$C$10:$AF$35,30,0)</f>
        <v>Công ty Cổ phần Dược Hậu Giang</v>
      </c>
      <c r="W553" s="17" t="s">
        <v>525</v>
      </c>
      <c r="X553" s="56" t="s">
        <v>237</v>
      </c>
      <c r="Y553" s="41" t="s">
        <v>526</v>
      </c>
      <c r="Z553" s="16"/>
      <c r="AA553" s="21" t="e">
        <f>VLOOKUP(W553,#REF!,2,0)</f>
        <v>#REF!</v>
      </c>
      <c r="AB553" s="16"/>
    </row>
    <row r="554" spans="1:28" ht="60">
      <c r="A554" s="38">
        <v>12</v>
      </c>
      <c r="B554" s="38" t="s">
        <v>54</v>
      </c>
      <c r="C554" s="17" t="str">
        <f>VLOOKUP(B554,G2.PL1!$C$10:$D$34,2,0)</f>
        <v>Raciper 20mg</v>
      </c>
      <c r="D554" s="17" t="str">
        <f>VLOOKUP($B554,G2.PL1!$C$10:$E$34,3,0)</f>
        <v xml:space="preserve">Esomeprazole (dưới dạng Esomeprazole magnesium vô định hình) </v>
      </c>
      <c r="E554" s="17" t="str">
        <f>VLOOKUP($B554,G2.PL1!$C$10:$F$34,4,0)</f>
        <v>20mg</v>
      </c>
      <c r="F554" s="17" t="str">
        <f>VLOOKUP($B554,G2.PL1!$C$10:$AF$35,5,0)</f>
        <v>Uống</v>
      </c>
      <c r="G554" s="17" t="str">
        <f>VLOOKUP($B554,G2.PL1!$C$10:$AF$35,6,0)</f>
        <v>Viên nén bao phim kháng acid dạ dày</v>
      </c>
      <c r="H554" s="17" t="str">
        <f>VLOOKUP($B554,G2.PL1!$C$10:$AF$35,7,0)</f>
        <v>Hộp 2 vỉ x 7 viên; Hộp 4 vỉ x 7 viên</v>
      </c>
      <c r="I554" s="38" t="s">
        <v>13</v>
      </c>
      <c r="J554" s="17" t="str">
        <f>VLOOKUP($B554,G2.PL1!$C$10:$AF$35,9,0)</f>
        <v>24 tháng</v>
      </c>
      <c r="K554" s="17" t="str">
        <f>VLOOKUP($B554,G2.PL1!$C$10:$AF$35,10,0)</f>
        <v>VN-16032-12</v>
      </c>
      <c r="L554" s="17" t="str">
        <f>VLOOKUP($B554,G2.PL1!$C$10:$AF$35,11,0)</f>
        <v>Sun Pharmaceutical Industries Limited</v>
      </c>
      <c r="M554" s="17" t="str">
        <f>VLOOKUP($B554,G2.PL1!$C$10:$AF$35,12,0)</f>
        <v>Ấn Độ</v>
      </c>
      <c r="N554" s="17" t="str">
        <f>VLOOKUP($B554,G2.PL1!$C$10:$AF$35,13,0)</f>
        <v>Viên</v>
      </c>
      <c r="O554" s="39">
        <v>10000</v>
      </c>
      <c r="P554" s="39">
        <v>10000</v>
      </c>
      <c r="Q554" s="39">
        <v>10000</v>
      </c>
      <c r="R554" s="39">
        <v>10000</v>
      </c>
      <c r="S554" s="40">
        <v>40000</v>
      </c>
      <c r="T554" s="19">
        <f>VLOOKUP($B554,G2.PL1!$C$10:$AF$35,17,0)</f>
        <v>950</v>
      </c>
      <c r="U554" s="18">
        <f t="shared" si="8"/>
        <v>38000000</v>
      </c>
      <c r="V554" s="19" t="str">
        <f>VLOOKUP($B554,G2.PL1!$C$10:$AF$35,30,0)</f>
        <v>Công ty Cổ phần Dược phẩm Thiết bị Y tế Hà Nội</v>
      </c>
      <c r="W554" s="17" t="s">
        <v>525</v>
      </c>
      <c r="X554" s="56" t="s">
        <v>237</v>
      </c>
      <c r="Y554" s="41" t="s">
        <v>526</v>
      </c>
      <c r="Z554" s="16"/>
      <c r="AA554" s="21" t="e">
        <f>VLOOKUP(W554,#REF!,2,0)</f>
        <v>#REF!</v>
      </c>
      <c r="AB554" s="16"/>
    </row>
    <row r="555" spans="1:28" ht="48">
      <c r="A555" s="38">
        <v>8</v>
      </c>
      <c r="B555" s="38" t="s">
        <v>75</v>
      </c>
      <c r="C555" s="17" t="str">
        <f>VLOOKUP(B555,G2.PL1!$C$10:$D$34,2,0)</f>
        <v>Zanimex 1,5g</v>
      </c>
      <c r="D555" s="17" t="str">
        <f>VLOOKUP($B555,G2.PL1!$C$10:$E$34,3,0)</f>
        <v>Cefuroxim (dưới dạng Cefuroxim natri)</v>
      </c>
      <c r="E555" s="17" t="str">
        <f>VLOOKUP($B555,G2.PL1!$C$10:$F$34,4,0)</f>
        <v>1,5g</v>
      </c>
      <c r="F555" s="17" t="str">
        <f>VLOOKUP($B555,G2.PL1!$C$10:$AF$35,5,0)</f>
        <v>Tiêm</v>
      </c>
      <c r="G555" s="17" t="str">
        <f>VLOOKUP($B555,G2.PL1!$C$10:$AF$35,6,0)</f>
        <v>Thuốc bột pha tiêm</v>
      </c>
      <c r="H555" s="17" t="str">
        <f>VLOOKUP($B555,G2.PL1!$C$10:$AF$35,7,0)</f>
        <v>Hộp 10 lọ</v>
      </c>
      <c r="I555" s="38" t="s">
        <v>13</v>
      </c>
      <c r="J555" s="17" t="str">
        <f>VLOOKUP($B555,G2.PL1!$C$10:$AF$35,9,0)</f>
        <v>24 tháng</v>
      </c>
      <c r="K555" s="17" t="str">
        <f>VLOOKUP($B555,G2.PL1!$C$10:$AF$35,10,0)</f>
        <v>VD-34181-20</v>
      </c>
      <c r="L555" s="17" t="str">
        <f>VLOOKUP($B555,G2.PL1!$C$10:$AF$35,11,0)</f>
        <v>Chi nhánh 3 - Công ty cổ phần dược phẩm Imexpharm tại Bình Dương</v>
      </c>
      <c r="M555" s="17" t="str">
        <f>VLOOKUP($B555,G2.PL1!$C$10:$AF$35,12,0)</f>
        <v>Việt Nam</v>
      </c>
      <c r="N555" s="17" t="str">
        <f>VLOOKUP($B555,G2.PL1!$C$10:$AF$35,13,0)</f>
        <v>Lọ</v>
      </c>
      <c r="O555" s="39">
        <v>200</v>
      </c>
      <c r="P555" s="39">
        <v>200</v>
      </c>
      <c r="Q555" s="39">
        <v>200</v>
      </c>
      <c r="R555" s="39">
        <v>200</v>
      </c>
      <c r="S555" s="40">
        <v>800</v>
      </c>
      <c r="T555" s="19">
        <f>VLOOKUP($B555,G2.PL1!$C$10:$AF$35,17,0)</f>
        <v>21000</v>
      </c>
      <c r="U555" s="18">
        <f t="shared" si="8"/>
        <v>16800000</v>
      </c>
      <c r="V555" s="19" t="str">
        <f>VLOOKUP($B555,G2.PL1!$C$10:$AF$35,30,0)</f>
        <v xml:space="preserve">Công ty CP Dược phẩm Imexpharm </v>
      </c>
      <c r="W555" s="17" t="s">
        <v>523</v>
      </c>
      <c r="X555" s="56" t="s">
        <v>237</v>
      </c>
      <c r="Y555" s="41" t="s">
        <v>524</v>
      </c>
      <c r="Z555" s="16"/>
      <c r="AA555" s="21" t="e">
        <f>VLOOKUP(W555,#REF!,2,0)</f>
        <v>#REF!</v>
      </c>
      <c r="AB555" s="16"/>
    </row>
    <row r="556" spans="1:28" ht="60">
      <c r="A556" s="38">
        <v>9</v>
      </c>
      <c r="B556" s="38" t="s">
        <v>70</v>
      </c>
      <c r="C556" s="17" t="str">
        <f>VLOOKUP(B556,G2.PL1!$C$10:$D$34,2,0)</f>
        <v xml:space="preserve">Cifga </v>
      </c>
      <c r="D556" s="17" t="str">
        <f>VLOOKUP($B556,G2.PL1!$C$10:$E$34,3,0)</f>
        <v>Ciprofloxacin (dưới dạng Ciprofloxacin hydroclorid)</v>
      </c>
      <c r="E556" s="17" t="str">
        <f>VLOOKUP($B556,G2.PL1!$C$10:$F$34,4,0)</f>
        <v>500mg</v>
      </c>
      <c r="F556" s="17" t="str">
        <f>VLOOKUP($B556,G2.PL1!$C$10:$AF$35,5,0)</f>
        <v>Uống</v>
      </c>
      <c r="G556" s="17" t="str">
        <f>VLOOKUP($B556,G2.PL1!$C$10:$AF$35,6,0)</f>
        <v>viên nén bao phim</v>
      </c>
      <c r="H556" s="17" t="str">
        <f>VLOOKUP($B556,G2.PL1!$C$10:$AF$35,7,0)</f>
        <v>hộp 2 vỉ x 10 viên</v>
      </c>
      <c r="I556" s="38" t="s">
        <v>13</v>
      </c>
      <c r="J556" s="17" t="str">
        <f>VLOOKUP($B556,G2.PL1!$C$10:$AF$35,9,0)</f>
        <v xml:space="preserve">36 tháng </v>
      </c>
      <c r="K556" s="17" t="str">
        <f>VLOOKUP($B556,G2.PL1!$C$10:$AF$35,10,0)</f>
        <v>VD-20549-14</v>
      </c>
      <c r="L556" s="17" t="str">
        <f>VLOOKUP($B556,G2.PL1!$C$10:$AF$35,11,0)</f>
        <v>Công ty Cổ phần Dược Hậu Giang - Chi nhánh nhà máy Dược phẩm DHG tại Hậu Giang</v>
      </c>
      <c r="M556" s="17" t="str">
        <f>VLOOKUP($B556,G2.PL1!$C$10:$AF$35,12,0)</f>
        <v>Việt Nam</v>
      </c>
      <c r="N556" s="17" t="str">
        <f>VLOOKUP($B556,G2.PL1!$C$10:$AF$35,13,0)</f>
        <v>Viên</v>
      </c>
      <c r="O556" s="39">
        <v>2270</v>
      </c>
      <c r="P556" s="39">
        <v>2270</v>
      </c>
      <c r="Q556" s="39">
        <v>2275</v>
      </c>
      <c r="R556" s="39">
        <v>2275</v>
      </c>
      <c r="S556" s="40">
        <v>9090</v>
      </c>
      <c r="T556" s="19">
        <f>VLOOKUP($B556,G2.PL1!$C$10:$AF$35,17,0)</f>
        <v>889</v>
      </c>
      <c r="U556" s="18">
        <f t="shared" si="8"/>
        <v>8081010</v>
      </c>
      <c r="V556" s="19" t="str">
        <f>VLOOKUP($B556,G2.PL1!$C$10:$AF$35,30,0)</f>
        <v>Công ty Cổ phần Dược Hậu Giang</v>
      </c>
      <c r="W556" s="17" t="s">
        <v>523</v>
      </c>
      <c r="X556" s="56" t="s">
        <v>237</v>
      </c>
      <c r="Y556" s="41" t="s">
        <v>524</v>
      </c>
      <c r="Z556" s="16"/>
      <c r="AA556" s="21" t="e">
        <f>VLOOKUP(W556,#REF!,2,0)</f>
        <v>#REF!</v>
      </c>
      <c r="AB556" s="16"/>
    </row>
    <row r="557" spans="1:28" ht="60">
      <c r="A557" s="38">
        <v>12</v>
      </c>
      <c r="B557" s="38" t="s">
        <v>54</v>
      </c>
      <c r="C557" s="17" t="str">
        <f>VLOOKUP(B557,G2.PL1!$C$10:$D$34,2,0)</f>
        <v>Raciper 20mg</v>
      </c>
      <c r="D557" s="17" t="str">
        <f>VLOOKUP($B557,G2.PL1!$C$10:$E$34,3,0)</f>
        <v xml:space="preserve">Esomeprazole (dưới dạng Esomeprazole magnesium vô định hình) </v>
      </c>
      <c r="E557" s="17" t="str">
        <f>VLOOKUP($B557,G2.PL1!$C$10:$F$34,4,0)</f>
        <v>20mg</v>
      </c>
      <c r="F557" s="17" t="str">
        <f>VLOOKUP($B557,G2.PL1!$C$10:$AF$35,5,0)</f>
        <v>Uống</v>
      </c>
      <c r="G557" s="17" t="str">
        <f>VLOOKUP($B557,G2.PL1!$C$10:$AF$35,6,0)</f>
        <v>Viên nén bao phim kháng acid dạ dày</v>
      </c>
      <c r="H557" s="17" t="str">
        <f>VLOOKUP($B557,G2.PL1!$C$10:$AF$35,7,0)</f>
        <v>Hộp 2 vỉ x 7 viên; Hộp 4 vỉ x 7 viên</v>
      </c>
      <c r="I557" s="38" t="s">
        <v>13</v>
      </c>
      <c r="J557" s="17" t="str">
        <f>VLOOKUP($B557,G2.PL1!$C$10:$AF$35,9,0)</f>
        <v>24 tháng</v>
      </c>
      <c r="K557" s="17" t="str">
        <f>VLOOKUP($B557,G2.PL1!$C$10:$AF$35,10,0)</f>
        <v>VN-16032-12</v>
      </c>
      <c r="L557" s="17" t="str">
        <f>VLOOKUP($B557,G2.PL1!$C$10:$AF$35,11,0)</f>
        <v>Sun Pharmaceutical Industries Limited</v>
      </c>
      <c r="M557" s="17" t="str">
        <f>VLOOKUP($B557,G2.PL1!$C$10:$AF$35,12,0)</f>
        <v>Ấn Độ</v>
      </c>
      <c r="N557" s="17" t="str">
        <f>VLOOKUP($B557,G2.PL1!$C$10:$AF$35,13,0)</f>
        <v>Viên</v>
      </c>
      <c r="O557" s="39">
        <v>1750</v>
      </c>
      <c r="P557" s="39">
        <v>1750</v>
      </c>
      <c r="Q557" s="39">
        <v>1750</v>
      </c>
      <c r="R557" s="39">
        <v>1750</v>
      </c>
      <c r="S557" s="40">
        <v>7000</v>
      </c>
      <c r="T557" s="19">
        <f>VLOOKUP($B557,G2.PL1!$C$10:$AF$35,17,0)</f>
        <v>950</v>
      </c>
      <c r="U557" s="18">
        <f t="shared" si="8"/>
        <v>6650000</v>
      </c>
      <c r="V557" s="19" t="str">
        <f>VLOOKUP($B557,G2.PL1!$C$10:$AF$35,30,0)</f>
        <v>Công ty Cổ phần Dược phẩm Thiết bị Y tế Hà Nội</v>
      </c>
      <c r="W557" s="17" t="s">
        <v>523</v>
      </c>
      <c r="X557" s="56" t="s">
        <v>237</v>
      </c>
      <c r="Y557" s="41" t="s">
        <v>524</v>
      </c>
      <c r="Z557" s="16"/>
      <c r="AA557" s="21" t="e">
        <f>VLOOKUP(W557,#REF!,2,0)</f>
        <v>#REF!</v>
      </c>
      <c r="AB557" s="16"/>
    </row>
    <row r="558" spans="1:28" ht="60">
      <c r="A558" s="38">
        <v>13</v>
      </c>
      <c r="B558" s="38" t="s">
        <v>48</v>
      </c>
      <c r="C558" s="17" t="str">
        <f>VLOOKUP(B558,G2.PL1!$C$10:$D$34,2,0)</f>
        <v>Glumeform 500</v>
      </c>
      <c r="D558" s="17" t="str">
        <f>VLOOKUP($B558,G2.PL1!$C$10:$E$34,3,0)</f>
        <v xml:space="preserve">Metformin hydroclorid </v>
      </c>
      <c r="E558" s="17" t="str">
        <f>VLOOKUP($B558,G2.PL1!$C$10:$F$34,4,0)</f>
        <v>500mg</v>
      </c>
      <c r="F558" s="17" t="str">
        <f>VLOOKUP($B558,G2.PL1!$C$10:$AF$35,5,0)</f>
        <v>Uống</v>
      </c>
      <c r="G558" s="17" t="str">
        <f>VLOOKUP($B558,G2.PL1!$C$10:$AF$35,6,0)</f>
        <v>viên nén bao phim</v>
      </c>
      <c r="H558" s="17" t="str">
        <f>VLOOKUP($B558,G2.PL1!$C$10:$AF$35,7,0)</f>
        <v>hộp 10 vỉ x 10 viên</v>
      </c>
      <c r="I558" s="38" t="s">
        <v>13</v>
      </c>
      <c r="J558" s="17" t="str">
        <f>VLOOKUP($B558,G2.PL1!$C$10:$AF$35,9,0)</f>
        <v xml:space="preserve">36 tháng </v>
      </c>
      <c r="K558" s="17" t="str">
        <f>VLOOKUP($B558,G2.PL1!$C$10:$AF$35,10,0)</f>
        <v>VD-21779-14</v>
      </c>
      <c r="L558" s="17" t="str">
        <f>VLOOKUP($B558,G2.PL1!$C$10:$AF$35,11,0)</f>
        <v>Công ty Cổ phần Dược Hậu Giang - Chi nhánh nhà máy Dược phẩm DHG tại Hậu Giang</v>
      </c>
      <c r="M558" s="17" t="str">
        <f>VLOOKUP($B558,G2.PL1!$C$10:$AF$35,12,0)</f>
        <v>Việt Nam</v>
      </c>
      <c r="N558" s="17" t="str">
        <f>VLOOKUP($B558,G2.PL1!$C$10:$AF$35,13,0)</f>
        <v>Viên</v>
      </c>
      <c r="O558" s="39">
        <v>17500</v>
      </c>
      <c r="P558" s="39">
        <v>17500</v>
      </c>
      <c r="Q558" s="39">
        <v>17500</v>
      </c>
      <c r="R558" s="39">
        <v>17500</v>
      </c>
      <c r="S558" s="40">
        <v>70000</v>
      </c>
      <c r="T558" s="19">
        <f>VLOOKUP($B558,G2.PL1!$C$10:$AF$35,17,0)</f>
        <v>289</v>
      </c>
      <c r="U558" s="18">
        <f t="shared" si="8"/>
        <v>20230000</v>
      </c>
      <c r="V558" s="19" t="str">
        <f>VLOOKUP($B558,G2.PL1!$C$10:$AF$35,30,0)</f>
        <v>Công ty Cổ phần Dược Hậu Giang</v>
      </c>
      <c r="W558" s="17" t="s">
        <v>523</v>
      </c>
      <c r="X558" s="56" t="s">
        <v>237</v>
      </c>
      <c r="Y558" s="41" t="s">
        <v>524</v>
      </c>
      <c r="Z558" s="16"/>
      <c r="AA558" s="21" t="e">
        <f>VLOOKUP(W558,#REF!,2,0)</f>
        <v>#REF!</v>
      </c>
      <c r="AB558" s="16"/>
    </row>
    <row r="559" spans="1:28" ht="36">
      <c r="A559" s="38">
        <v>15</v>
      </c>
      <c r="B559" s="38" t="s">
        <v>39</v>
      </c>
      <c r="C559" s="17" t="str">
        <f>VLOOKUP(B559,G2.PL1!$C$10:$D$34,2,0)</f>
        <v>OCID</v>
      </c>
      <c r="D559" s="17" t="str">
        <f>VLOOKUP($B559,G2.PL1!$C$10:$E$34,3,0)</f>
        <v>Omeprazole (dạng hạt bao tan trong ruột)</v>
      </c>
      <c r="E559" s="17" t="str">
        <f>VLOOKUP($B559,G2.PL1!$C$10:$F$34,4,0)</f>
        <v>20mg</v>
      </c>
      <c r="F559" s="17" t="str">
        <f>VLOOKUP($B559,G2.PL1!$C$10:$AF$35,5,0)</f>
        <v>Uống</v>
      </c>
      <c r="G559" s="17" t="str">
        <f>VLOOKUP($B559,G2.PL1!$C$10:$AF$35,6,0)</f>
        <v>Viên nang cứng</v>
      </c>
      <c r="H559" s="17" t="str">
        <f>VLOOKUP($B559,G2.PL1!$C$10:$AF$35,7,0)</f>
        <v>Hộp 10 vỉ x 10 viên</v>
      </c>
      <c r="I559" s="38" t="s">
        <v>13</v>
      </c>
      <c r="J559" s="17" t="str">
        <f>VLOOKUP($B559,G2.PL1!$C$10:$AF$35,9,0)</f>
        <v>36 tháng</v>
      </c>
      <c r="K559" s="17" t="str">
        <f>VLOOKUP($B559,G2.PL1!$C$10:$AF$35,10,0)</f>
        <v>VN-10166-10</v>
      </c>
      <c r="L559" s="17" t="str">
        <f>VLOOKUP($B559,G2.PL1!$C$10:$AF$35,11,0)</f>
        <v>Cadila Healthcare Ltd.</v>
      </c>
      <c r="M559" s="17" t="str">
        <f>VLOOKUP($B559,G2.PL1!$C$10:$AF$35,12,0)</f>
        <v>Ấn Độ</v>
      </c>
      <c r="N559" s="17" t="str">
        <f>VLOOKUP($B559,G2.PL1!$C$10:$AF$35,13,0)</f>
        <v>Viên</v>
      </c>
      <c r="O559" s="39">
        <v>7335</v>
      </c>
      <c r="P559" s="39">
        <v>7335</v>
      </c>
      <c r="Q559" s="39">
        <v>7335</v>
      </c>
      <c r="R559" s="39">
        <v>7335</v>
      </c>
      <c r="S559" s="40">
        <v>29340</v>
      </c>
      <c r="T559" s="19">
        <f>VLOOKUP($B559,G2.PL1!$C$10:$AF$35,17,0)</f>
        <v>215</v>
      </c>
      <c r="U559" s="18">
        <f t="shared" si="8"/>
        <v>6308100</v>
      </c>
      <c r="V559" s="19" t="str">
        <f>VLOOKUP($B559,G2.PL1!$C$10:$AF$35,30,0)</f>
        <v>Công ty Cổ phần Dược phẩm Thiết bị Y tế Hà Nội</v>
      </c>
      <c r="W559" s="17" t="s">
        <v>523</v>
      </c>
      <c r="X559" s="56" t="s">
        <v>237</v>
      </c>
      <c r="Y559" s="41" t="s">
        <v>524</v>
      </c>
      <c r="Z559" s="16"/>
      <c r="AA559" s="21" t="e">
        <f>VLOOKUP(W559,#REF!,2,0)</f>
        <v>#REF!</v>
      </c>
      <c r="AB559" s="16"/>
    </row>
    <row r="560" spans="1:28" ht="60">
      <c r="A560" s="38">
        <v>13</v>
      </c>
      <c r="B560" s="38" t="s">
        <v>48</v>
      </c>
      <c r="C560" s="17" t="str">
        <f>VLOOKUP(B560,G2.PL1!$C$10:$D$34,2,0)</f>
        <v>Glumeform 500</v>
      </c>
      <c r="D560" s="17" t="str">
        <f>VLOOKUP($B560,G2.PL1!$C$10:$E$34,3,0)</f>
        <v xml:space="preserve">Metformin hydroclorid </v>
      </c>
      <c r="E560" s="17" t="str">
        <f>VLOOKUP($B560,G2.PL1!$C$10:$F$34,4,0)</f>
        <v>500mg</v>
      </c>
      <c r="F560" s="17" t="str">
        <f>VLOOKUP($B560,G2.PL1!$C$10:$AF$35,5,0)</f>
        <v>Uống</v>
      </c>
      <c r="G560" s="17" t="str">
        <f>VLOOKUP($B560,G2.PL1!$C$10:$AF$35,6,0)</f>
        <v>viên nén bao phim</v>
      </c>
      <c r="H560" s="17" t="str">
        <f>VLOOKUP($B560,G2.PL1!$C$10:$AF$35,7,0)</f>
        <v>hộp 10 vỉ x 10 viên</v>
      </c>
      <c r="I560" s="38" t="s">
        <v>13</v>
      </c>
      <c r="J560" s="17" t="str">
        <f>VLOOKUP($B560,G2.PL1!$C$10:$AF$35,9,0)</f>
        <v xml:space="preserve">36 tháng </v>
      </c>
      <c r="K560" s="17" t="str">
        <f>VLOOKUP($B560,G2.PL1!$C$10:$AF$35,10,0)</f>
        <v>VD-21779-14</v>
      </c>
      <c r="L560" s="17" t="str">
        <f>VLOOKUP($B560,G2.PL1!$C$10:$AF$35,11,0)</f>
        <v>Công ty Cổ phần Dược Hậu Giang - Chi nhánh nhà máy Dược phẩm DHG tại Hậu Giang</v>
      </c>
      <c r="M560" s="17" t="str">
        <f>VLOOKUP($B560,G2.PL1!$C$10:$AF$35,12,0)</f>
        <v>Việt Nam</v>
      </c>
      <c r="N560" s="17" t="str">
        <f>VLOOKUP($B560,G2.PL1!$C$10:$AF$35,13,0)</f>
        <v>Viên</v>
      </c>
      <c r="O560" s="39">
        <v>5000</v>
      </c>
      <c r="P560" s="39">
        <v>5000</v>
      </c>
      <c r="Q560" s="39">
        <v>5000</v>
      </c>
      <c r="R560" s="39">
        <v>5000</v>
      </c>
      <c r="S560" s="40">
        <v>20000</v>
      </c>
      <c r="T560" s="19">
        <f>VLOOKUP($B560,G2.PL1!$C$10:$AF$35,17,0)</f>
        <v>289</v>
      </c>
      <c r="U560" s="18">
        <f t="shared" si="8"/>
        <v>5780000</v>
      </c>
      <c r="V560" s="19" t="str">
        <f>VLOOKUP($B560,G2.PL1!$C$10:$AF$35,30,0)</f>
        <v>Công ty Cổ phần Dược Hậu Giang</v>
      </c>
      <c r="W560" s="17" t="s">
        <v>519</v>
      </c>
      <c r="X560" s="56" t="s">
        <v>237</v>
      </c>
      <c r="Y560" s="41" t="s">
        <v>520</v>
      </c>
      <c r="Z560" s="16"/>
      <c r="AA560" s="21" t="e">
        <f>VLOOKUP(W560,#REF!,2,0)</f>
        <v>#REF!</v>
      </c>
      <c r="AB560" s="16"/>
    </row>
    <row r="561" spans="1:28" ht="48">
      <c r="A561" s="38">
        <v>8</v>
      </c>
      <c r="B561" s="38" t="s">
        <v>75</v>
      </c>
      <c r="C561" s="17" t="str">
        <f>VLOOKUP(B561,G2.PL1!$C$10:$D$34,2,0)</f>
        <v>Zanimex 1,5g</v>
      </c>
      <c r="D561" s="17" t="str">
        <f>VLOOKUP($B561,G2.PL1!$C$10:$E$34,3,0)</f>
        <v>Cefuroxim (dưới dạng Cefuroxim natri)</v>
      </c>
      <c r="E561" s="17" t="str">
        <f>VLOOKUP($B561,G2.PL1!$C$10:$F$34,4,0)</f>
        <v>1,5g</v>
      </c>
      <c r="F561" s="17" t="str">
        <f>VLOOKUP($B561,G2.PL1!$C$10:$AF$35,5,0)</f>
        <v>Tiêm</v>
      </c>
      <c r="G561" s="17" t="str">
        <f>VLOOKUP($B561,G2.PL1!$C$10:$AF$35,6,0)</f>
        <v>Thuốc bột pha tiêm</v>
      </c>
      <c r="H561" s="17" t="str">
        <f>VLOOKUP($B561,G2.PL1!$C$10:$AF$35,7,0)</f>
        <v>Hộp 10 lọ</v>
      </c>
      <c r="I561" s="38" t="s">
        <v>13</v>
      </c>
      <c r="J561" s="17" t="str">
        <f>VLOOKUP($B561,G2.PL1!$C$10:$AF$35,9,0)</f>
        <v>24 tháng</v>
      </c>
      <c r="K561" s="17" t="str">
        <f>VLOOKUP($B561,G2.PL1!$C$10:$AF$35,10,0)</f>
        <v>VD-34181-20</v>
      </c>
      <c r="L561" s="17" t="str">
        <f>VLOOKUP($B561,G2.PL1!$C$10:$AF$35,11,0)</f>
        <v>Chi nhánh 3 - Công ty cổ phần dược phẩm Imexpharm tại Bình Dương</v>
      </c>
      <c r="M561" s="17" t="str">
        <f>VLOOKUP($B561,G2.PL1!$C$10:$AF$35,12,0)</f>
        <v>Việt Nam</v>
      </c>
      <c r="N561" s="17" t="str">
        <f>VLOOKUP($B561,G2.PL1!$C$10:$AF$35,13,0)</f>
        <v>Lọ</v>
      </c>
      <c r="O561" s="39">
        <v>70</v>
      </c>
      <c r="P561" s="39">
        <v>70</v>
      </c>
      <c r="Q561" s="39">
        <v>70</v>
      </c>
      <c r="R561" s="39">
        <v>70</v>
      </c>
      <c r="S561" s="40">
        <v>280</v>
      </c>
      <c r="T561" s="19">
        <f>VLOOKUP($B561,G2.PL1!$C$10:$AF$35,17,0)</f>
        <v>21000</v>
      </c>
      <c r="U561" s="18">
        <f t="shared" si="8"/>
        <v>5880000</v>
      </c>
      <c r="V561" s="19" t="str">
        <f>VLOOKUP($B561,G2.PL1!$C$10:$AF$35,30,0)</f>
        <v xml:space="preserve">Công ty CP Dược phẩm Imexpharm </v>
      </c>
      <c r="W561" s="17" t="s">
        <v>517</v>
      </c>
      <c r="X561" s="56" t="s">
        <v>237</v>
      </c>
      <c r="Y561" s="41" t="s">
        <v>518</v>
      </c>
      <c r="Z561" s="16"/>
      <c r="AA561" s="21" t="e">
        <f>VLOOKUP(W561,#REF!,2,0)</f>
        <v>#REF!</v>
      </c>
      <c r="AB561" s="16"/>
    </row>
    <row r="562" spans="1:28" ht="36">
      <c r="A562" s="17">
        <v>1</v>
      </c>
      <c r="B562" s="17" t="s">
        <v>6</v>
      </c>
      <c r="C562" s="17" t="str">
        <f>VLOOKUP(B562,G2.PL1!$C$10:$D$34,2,0)</f>
        <v>Cefoxitine Gerda 1G</v>
      </c>
      <c r="D562" s="17" t="str">
        <f>VLOOKUP($B562,G2.PL1!$C$10:$E$34,3,0)</f>
        <v>Cefoxitin  (dưới dạng Cefoxitin natri)</v>
      </c>
      <c r="E562" s="17" t="str">
        <f>VLOOKUP($B562,G2.PL1!$C$10:$F$34,4,0)</f>
        <v>1g</v>
      </c>
      <c r="F562" s="17" t="str">
        <f>VLOOKUP($B562,G2.PL1!$C$10:$AF$35,5,0)</f>
        <v>Tiêm</v>
      </c>
      <c r="G562" s="17" t="str">
        <f>VLOOKUP($B562,G2.PL1!$C$10:$AF$35,6,0)</f>
        <v>Bột pha dung dịch tiêm</v>
      </c>
      <c r="H562" s="17" t="str">
        <f>VLOOKUP($B562,G2.PL1!$C$10:$AF$35,7,0)</f>
        <v>Hộp 10 lọ</v>
      </c>
      <c r="I562" s="17" t="s">
        <v>3</v>
      </c>
      <c r="J562" s="17" t="str">
        <f>VLOOKUP($B562,G2.PL1!$C$10:$AF$35,9,0)</f>
        <v>24 tháng</v>
      </c>
      <c r="K562" s="17" t="str">
        <f>VLOOKUP($B562,G2.PL1!$C$10:$AF$35,10,0)</f>
        <v>VN-20445-17</v>
      </c>
      <c r="L562" s="17" t="str">
        <f>VLOOKUP($B562,G2.PL1!$C$10:$AF$35,11,0)</f>
        <v>LDP Laboratorios
 Torlan SA</v>
      </c>
      <c r="M562" s="17" t="str">
        <f>VLOOKUP($B562,G2.PL1!$C$10:$AF$35,12,0)</f>
        <v>Tây Ban Nha</v>
      </c>
      <c r="N562" s="17" t="str">
        <f>VLOOKUP($B562,G2.PL1!$C$10:$AF$35,13,0)</f>
        <v>Lọ</v>
      </c>
      <c r="O562" s="18">
        <v>1000</v>
      </c>
      <c r="P562" s="18">
        <v>1000</v>
      </c>
      <c r="Q562" s="18">
        <v>1000</v>
      </c>
      <c r="R562" s="18">
        <v>1000</v>
      </c>
      <c r="S562" s="18">
        <v>4000</v>
      </c>
      <c r="T562" s="19">
        <f>VLOOKUP($B562,G2.PL1!$C$10:$AF$35,17,0)</f>
        <v>123000</v>
      </c>
      <c r="U562" s="18">
        <f t="shared" si="8"/>
        <v>492000000</v>
      </c>
      <c r="V562" s="19" t="str">
        <f>VLOOKUP($B562,G2.PL1!$C$10:$AF$35,30,0)</f>
        <v>Công ty Trách nhiệm hữu hạn Dược Phẩm Tự Đức</v>
      </c>
      <c r="W562" s="17" t="s">
        <v>236</v>
      </c>
      <c r="X562" s="20" t="s">
        <v>237</v>
      </c>
      <c r="Y562" s="53">
        <v>54010</v>
      </c>
      <c r="Z562" s="16"/>
      <c r="AA562" s="21" t="e">
        <f>VLOOKUP(W562,#REF!,2,0)</f>
        <v>#REF!</v>
      </c>
      <c r="AB562" s="16"/>
    </row>
    <row r="563" spans="1:28" ht="48">
      <c r="A563" s="38">
        <v>8</v>
      </c>
      <c r="B563" s="38" t="s">
        <v>75</v>
      </c>
      <c r="C563" s="17" t="str">
        <f>VLOOKUP(B563,G2.PL1!$C$10:$D$34,2,0)</f>
        <v>Zanimex 1,5g</v>
      </c>
      <c r="D563" s="17" t="str">
        <f>VLOOKUP($B563,G2.PL1!$C$10:$E$34,3,0)</f>
        <v>Cefuroxim (dưới dạng Cefuroxim natri)</v>
      </c>
      <c r="E563" s="17" t="str">
        <f>VLOOKUP($B563,G2.PL1!$C$10:$F$34,4,0)</f>
        <v>1,5g</v>
      </c>
      <c r="F563" s="17" t="str">
        <f>VLOOKUP($B563,G2.PL1!$C$10:$AF$35,5,0)</f>
        <v>Tiêm</v>
      </c>
      <c r="G563" s="17" t="str">
        <f>VLOOKUP($B563,G2.PL1!$C$10:$AF$35,6,0)</f>
        <v>Thuốc bột pha tiêm</v>
      </c>
      <c r="H563" s="17" t="str">
        <f>VLOOKUP($B563,G2.PL1!$C$10:$AF$35,7,0)</f>
        <v>Hộp 10 lọ</v>
      </c>
      <c r="I563" s="38" t="s">
        <v>13</v>
      </c>
      <c r="J563" s="17" t="str">
        <f>VLOOKUP($B563,G2.PL1!$C$10:$AF$35,9,0)</f>
        <v>24 tháng</v>
      </c>
      <c r="K563" s="17" t="str">
        <f>VLOOKUP($B563,G2.PL1!$C$10:$AF$35,10,0)</f>
        <v>VD-34181-20</v>
      </c>
      <c r="L563" s="17" t="str">
        <f>VLOOKUP($B563,G2.PL1!$C$10:$AF$35,11,0)</f>
        <v>Chi nhánh 3 - Công ty cổ phần dược phẩm Imexpharm tại Bình Dương</v>
      </c>
      <c r="M563" s="17" t="str">
        <f>VLOOKUP($B563,G2.PL1!$C$10:$AF$35,12,0)</f>
        <v>Việt Nam</v>
      </c>
      <c r="N563" s="17" t="str">
        <f>VLOOKUP($B563,G2.PL1!$C$10:$AF$35,13,0)</f>
        <v>Lọ</v>
      </c>
      <c r="O563" s="39">
        <v>300</v>
      </c>
      <c r="P563" s="39">
        <v>300</v>
      </c>
      <c r="Q563" s="39">
        <v>300</v>
      </c>
      <c r="R563" s="39">
        <v>300</v>
      </c>
      <c r="S563" s="40">
        <v>1200</v>
      </c>
      <c r="T563" s="19">
        <f>VLOOKUP($B563,G2.PL1!$C$10:$AF$35,17,0)</f>
        <v>21000</v>
      </c>
      <c r="U563" s="18">
        <f t="shared" si="8"/>
        <v>25200000</v>
      </c>
      <c r="V563" s="19" t="str">
        <f>VLOOKUP($B563,G2.PL1!$C$10:$AF$35,30,0)</f>
        <v xml:space="preserve">Công ty CP Dược phẩm Imexpharm </v>
      </c>
      <c r="W563" s="17" t="s">
        <v>527</v>
      </c>
      <c r="X563" s="56" t="s">
        <v>237</v>
      </c>
      <c r="Y563" s="41" t="s">
        <v>528</v>
      </c>
      <c r="Z563" s="16"/>
      <c r="AA563" s="21" t="e">
        <f>VLOOKUP(W563,#REF!,2,0)</f>
        <v>#REF!</v>
      </c>
      <c r="AB563" s="16"/>
    </row>
    <row r="564" spans="1:28" ht="60">
      <c r="A564" s="38">
        <v>9</v>
      </c>
      <c r="B564" s="38" t="s">
        <v>70</v>
      </c>
      <c r="C564" s="17" t="str">
        <f>VLOOKUP(B564,G2.PL1!$C$10:$D$34,2,0)</f>
        <v xml:space="preserve">Cifga </v>
      </c>
      <c r="D564" s="17" t="str">
        <f>VLOOKUP($B564,G2.PL1!$C$10:$E$34,3,0)</f>
        <v>Ciprofloxacin (dưới dạng Ciprofloxacin hydroclorid)</v>
      </c>
      <c r="E564" s="17" t="str">
        <f>VLOOKUP($B564,G2.PL1!$C$10:$F$34,4,0)</f>
        <v>500mg</v>
      </c>
      <c r="F564" s="17" t="str">
        <f>VLOOKUP($B564,G2.PL1!$C$10:$AF$35,5,0)</f>
        <v>Uống</v>
      </c>
      <c r="G564" s="17" t="str">
        <f>VLOOKUP($B564,G2.PL1!$C$10:$AF$35,6,0)</f>
        <v>viên nén bao phim</v>
      </c>
      <c r="H564" s="17" t="str">
        <f>VLOOKUP($B564,G2.PL1!$C$10:$AF$35,7,0)</f>
        <v>hộp 2 vỉ x 10 viên</v>
      </c>
      <c r="I564" s="38" t="s">
        <v>13</v>
      </c>
      <c r="J564" s="17" t="str">
        <f>VLOOKUP($B564,G2.PL1!$C$10:$AF$35,9,0)</f>
        <v xml:space="preserve">36 tháng </v>
      </c>
      <c r="K564" s="17" t="str">
        <f>VLOOKUP($B564,G2.PL1!$C$10:$AF$35,10,0)</f>
        <v>VD-20549-14</v>
      </c>
      <c r="L564" s="17" t="str">
        <f>VLOOKUP($B564,G2.PL1!$C$10:$AF$35,11,0)</f>
        <v>Công ty Cổ phần Dược Hậu Giang - Chi nhánh nhà máy Dược phẩm DHG tại Hậu Giang</v>
      </c>
      <c r="M564" s="17" t="str">
        <f>VLOOKUP($B564,G2.PL1!$C$10:$AF$35,12,0)</f>
        <v>Việt Nam</v>
      </c>
      <c r="N564" s="17" t="str">
        <f>VLOOKUP($B564,G2.PL1!$C$10:$AF$35,13,0)</f>
        <v>Viên</v>
      </c>
      <c r="O564" s="39">
        <v>1500</v>
      </c>
      <c r="P564" s="39">
        <v>1500</v>
      </c>
      <c r="Q564" s="39">
        <v>1500</v>
      </c>
      <c r="R564" s="39">
        <v>1500</v>
      </c>
      <c r="S564" s="40">
        <v>6000</v>
      </c>
      <c r="T564" s="19">
        <f>VLOOKUP($B564,G2.PL1!$C$10:$AF$35,17,0)</f>
        <v>889</v>
      </c>
      <c r="U564" s="18">
        <f t="shared" si="8"/>
        <v>5334000</v>
      </c>
      <c r="V564" s="19" t="str">
        <f>VLOOKUP($B564,G2.PL1!$C$10:$AF$35,30,0)</f>
        <v>Công ty Cổ phần Dược Hậu Giang</v>
      </c>
      <c r="W564" s="17" t="s">
        <v>527</v>
      </c>
      <c r="X564" s="56" t="s">
        <v>237</v>
      </c>
      <c r="Y564" s="41" t="s">
        <v>528</v>
      </c>
      <c r="Z564" s="16"/>
      <c r="AA564" s="21" t="e">
        <f>VLOOKUP(W564,#REF!,2,0)</f>
        <v>#REF!</v>
      </c>
      <c r="AB564" s="16"/>
    </row>
    <row r="565" spans="1:28" ht="60">
      <c r="A565" s="38">
        <v>12</v>
      </c>
      <c r="B565" s="38" t="s">
        <v>54</v>
      </c>
      <c r="C565" s="17" t="str">
        <f>VLOOKUP(B565,G2.PL1!$C$10:$D$34,2,0)</f>
        <v>Raciper 20mg</v>
      </c>
      <c r="D565" s="17" t="str">
        <f>VLOOKUP($B565,G2.PL1!$C$10:$E$34,3,0)</f>
        <v xml:space="preserve">Esomeprazole (dưới dạng Esomeprazole magnesium vô định hình) </v>
      </c>
      <c r="E565" s="17" t="str">
        <f>VLOOKUP($B565,G2.PL1!$C$10:$F$34,4,0)</f>
        <v>20mg</v>
      </c>
      <c r="F565" s="17" t="str">
        <f>VLOOKUP($B565,G2.PL1!$C$10:$AF$35,5,0)</f>
        <v>Uống</v>
      </c>
      <c r="G565" s="17" t="str">
        <f>VLOOKUP($B565,G2.PL1!$C$10:$AF$35,6,0)</f>
        <v>Viên nén bao phim kháng acid dạ dày</v>
      </c>
      <c r="H565" s="17" t="str">
        <f>VLOOKUP($B565,G2.PL1!$C$10:$AF$35,7,0)</f>
        <v>Hộp 2 vỉ x 7 viên; Hộp 4 vỉ x 7 viên</v>
      </c>
      <c r="I565" s="38" t="s">
        <v>13</v>
      </c>
      <c r="J565" s="17" t="str">
        <f>VLOOKUP($B565,G2.PL1!$C$10:$AF$35,9,0)</f>
        <v>24 tháng</v>
      </c>
      <c r="K565" s="17" t="str">
        <f>VLOOKUP($B565,G2.PL1!$C$10:$AF$35,10,0)</f>
        <v>VN-16032-12</v>
      </c>
      <c r="L565" s="17" t="str">
        <f>VLOOKUP($B565,G2.PL1!$C$10:$AF$35,11,0)</f>
        <v>Sun Pharmaceutical Industries Limited</v>
      </c>
      <c r="M565" s="17" t="str">
        <f>VLOOKUP($B565,G2.PL1!$C$10:$AF$35,12,0)</f>
        <v>Ấn Độ</v>
      </c>
      <c r="N565" s="17" t="str">
        <f>VLOOKUP($B565,G2.PL1!$C$10:$AF$35,13,0)</f>
        <v>Viên</v>
      </c>
      <c r="O565" s="39">
        <v>12500</v>
      </c>
      <c r="P565" s="39">
        <v>12500</v>
      </c>
      <c r="Q565" s="39">
        <v>12500</v>
      </c>
      <c r="R565" s="39">
        <v>12500</v>
      </c>
      <c r="S565" s="40">
        <v>50000</v>
      </c>
      <c r="T565" s="19">
        <f>VLOOKUP($B565,G2.PL1!$C$10:$AF$35,17,0)</f>
        <v>950</v>
      </c>
      <c r="U565" s="18">
        <f t="shared" si="8"/>
        <v>47500000</v>
      </c>
      <c r="V565" s="19" t="str">
        <f>VLOOKUP($B565,G2.PL1!$C$10:$AF$35,30,0)</f>
        <v>Công ty Cổ phần Dược phẩm Thiết bị Y tế Hà Nội</v>
      </c>
      <c r="W565" s="17" t="s">
        <v>527</v>
      </c>
      <c r="X565" s="56" t="s">
        <v>237</v>
      </c>
      <c r="Y565" s="41" t="s">
        <v>528</v>
      </c>
      <c r="Z565" s="16"/>
      <c r="AA565" s="21" t="e">
        <f>VLOOKUP(W565,#REF!,2,0)</f>
        <v>#REF!</v>
      </c>
      <c r="AB565" s="16"/>
    </row>
    <row r="566" spans="1:28" ht="36">
      <c r="A566" s="38">
        <v>15</v>
      </c>
      <c r="B566" s="38" t="s">
        <v>39</v>
      </c>
      <c r="C566" s="17" t="str">
        <f>VLOOKUP(B566,G2.PL1!$C$10:$D$34,2,0)</f>
        <v>OCID</v>
      </c>
      <c r="D566" s="17" t="str">
        <f>VLOOKUP($B566,G2.PL1!$C$10:$E$34,3,0)</f>
        <v>Omeprazole (dạng hạt bao tan trong ruột)</v>
      </c>
      <c r="E566" s="17" t="str">
        <f>VLOOKUP($B566,G2.PL1!$C$10:$F$34,4,0)</f>
        <v>20mg</v>
      </c>
      <c r="F566" s="17" t="str">
        <f>VLOOKUP($B566,G2.PL1!$C$10:$AF$35,5,0)</f>
        <v>Uống</v>
      </c>
      <c r="G566" s="17" t="str">
        <f>VLOOKUP($B566,G2.PL1!$C$10:$AF$35,6,0)</f>
        <v>Viên nang cứng</v>
      </c>
      <c r="H566" s="17" t="str">
        <f>VLOOKUP($B566,G2.PL1!$C$10:$AF$35,7,0)</f>
        <v>Hộp 10 vỉ x 10 viên</v>
      </c>
      <c r="I566" s="38" t="s">
        <v>13</v>
      </c>
      <c r="J566" s="17" t="str">
        <f>VLOOKUP($B566,G2.PL1!$C$10:$AF$35,9,0)</f>
        <v>36 tháng</v>
      </c>
      <c r="K566" s="17" t="str">
        <f>VLOOKUP($B566,G2.PL1!$C$10:$AF$35,10,0)</f>
        <v>VN-10166-10</v>
      </c>
      <c r="L566" s="17" t="str">
        <f>VLOOKUP($B566,G2.PL1!$C$10:$AF$35,11,0)</f>
        <v>Cadila Healthcare Ltd.</v>
      </c>
      <c r="M566" s="17" t="str">
        <f>VLOOKUP($B566,G2.PL1!$C$10:$AF$35,12,0)</f>
        <v>Ấn Độ</v>
      </c>
      <c r="N566" s="17" t="str">
        <f>VLOOKUP($B566,G2.PL1!$C$10:$AF$35,13,0)</f>
        <v>Viên</v>
      </c>
      <c r="O566" s="39">
        <v>7500</v>
      </c>
      <c r="P566" s="39">
        <v>7500</v>
      </c>
      <c r="Q566" s="39">
        <v>7500</v>
      </c>
      <c r="R566" s="39">
        <v>7500</v>
      </c>
      <c r="S566" s="40">
        <v>30000</v>
      </c>
      <c r="T566" s="19">
        <f>VLOOKUP($B566,G2.PL1!$C$10:$AF$35,17,0)</f>
        <v>215</v>
      </c>
      <c r="U566" s="18">
        <f t="shared" si="8"/>
        <v>6450000</v>
      </c>
      <c r="V566" s="19" t="str">
        <f>VLOOKUP($B566,G2.PL1!$C$10:$AF$35,30,0)</f>
        <v>Công ty Cổ phần Dược phẩm Thiết bị Y tế Hà Nội</v>
      </c>
      <c r="W566" s="17" t="s">
        <v>527</v>
      </c>
      <c r="X566" s="56" t="s">
        <v>237</v>
      </c>
      <c r="Y566" s="41" t="s">
        <v>528</v>
      </c>
      <c r="Z566" s="16"/>
      <c r="AA566" s="21" t="e">
        <f>VLOOKUP(W566,#REF!,2,0)</f>
        <v>#REF!</v>
      </c>
      <c r="AB566" s="16"/>
    </row>
    <row r="567" spans="1:28" ht="60">
      <c r="A567" s="38">
        <v>9</v>
      </c>
      <c r="B567" s="38" t="s">
        <v>70</v>
      </c>
      <c r="C567" s="17" t="str">
        <f>VLOOKUP(B567,G2.PL1!$C$10:$D$34,2,0)</f>
        <v xml:space="preserve">Cifga </v>
      </c>
      <c r="D567" s="17" t="str">
        <f>VLOOKUP($B567,G2.PL1!$C$10:$E$34,3,0)</f>
        <v>Ciprofloxacin (dưới dạng Ciprofloxacin hydroclorid)</v>
      </c>
      <c r="E567" s="17" t="str">
        <f>VLOOKUP($B567,G2.PL1!$C$10:$F$34,4,0)</f>
        <v>500mg</v>
      </c>
      <c r="F567" s="17" t="str">
        <f>VLOOKUP($B567,G2.PL1!$C$10:$AF$35,5,0)</f>
        <v>Uống</v>
      </c>
      <c r="G567" s="17" t="str">
        <f>VLOOKUP($B567,G2.PL1!$C$10:$AF$35,6,0)</f>
        <v>viên nén bao phim</v>
      </c>
      <c r="H567" s="17" t="str">
        <f>VLOOKUP($B567,G2.PL1!$C$10:$AF$35,7,0)</f>
        <v>hộp 2 vỉ x 10 viên</v>
      </c>
      <c r="I567" s="38" t="s">
        <v>13</v>
      </c>
      <c r="J567" s="17" t="str">
        <f>VLOOKUP($B567,G2.PL1!$C$10:$AF$35,9,0)</f>
        <v xml:space="preserve">36 tháng </v>
      </c>
      <c r="K567" s="17" t="str">
        <f>VLOOKUP($B567,G2.PL1!$C$10:$AF$35,10,0)</f>
        <v>VD-20549-14</v>
      </c>
      <c r="L567" s="17" t="str">
        <f>VLOOKUP($B567,G2.PL1!$C$10:$AF$35,11,0)</f>
        <v>Công ty Cổ phần Dược Hậu Giang - Chi nhánh nhà máy Dược phẩm DHG tại Hậu Giang</v>
      </c>
      <c r="M567" s="17" t="str">
        <f>VLOOKUP($B567,G2.PL1!$C$10:$AF$35,12,0)</f>
        <v>Việt Nam</v>
      </c>
      <c r="N567" s="17" t="str">
        <f>VLOOKUP($B567,G2.PL1!$C$10:$AF$35,13,0)</f>
        <v>Viên</v>
      </c>
      <c r="O567" s="39">
        <v>5000</v>
      </c>
      <c r="P567" s="39">
        <v>5000</v>
      </c>
      <c r="Q567" s="39">
        <v>5000</v>
      </c>
      <c r="R567" s="39">
        <v>5000</v>
      </c>
      <c r="S567" s="40">
        <v>20000</v>
      </c>
      <c r="T567" s="19">
        <f>VLOOKUP($B567,G2.PL1!$C$10:$AF$35,17,0)</f>
        <v>889</v>
      </c>
      <c r="U567" s="18">
        <f t="shared" si="8"/>
        <v>17780000</v>
      </c>
      <c r="V567" s="19" t="str">
        <f>VLOOKUP($B567,G2.PL1!$C$10:$AF$35,30,0)</f>
        <v>Công ty Cổ phần Dược Hậu Giang</v>
      </c>
      <c r="W567" s="17" t="s">
        <v>515</v>
      </c>
      <c r="X567" s="56" t="s">
        <v>237</v>
      </c>
      <c r="Y567" s="41" t="s">
        <v>516</v>
      </c>
      <c r="Z567" s="16"/>
      <c r="AA567" s="21" t="e">
        <f>VLOOKUP(W567,#REF!,2,0)</f>
        <v>#REF!</v>
      </c>
      <c r="AB567" s="16"/>
    </row>
    <row r="568" spans="1:28" ht="60">
      <c r="A568" s="38">
        <v>13</v>
      </c>
      <c r="B568" s="38" t="s">
        <v>48</v>
      </c>
      <c r="C568" s="17" t="str">
        <f>VLOOKUP(B568,G2.PL1!$C$10:$D$34,2,0)</f>
        <v>Glumeform 500</v>
      </c>
      <c r="D568" s="17" t="str">
        <f>VLOOKUP($B568,G2.PL1!$C$10:$E$34,3,0)</f>
        <v xml:space="preserve">Metformin hydroclorid </v>
      </c>
      <c r="E568" s="17" t="str">
        <f>VLOOKUP($B568,G2.PL1!$C$10:$F$34,4,0)</f>
        <v>500mg</v>
      </c>
      <c r="F568" s="17" t="str">
        <f>VLOOKUP($B568,G2.PL1!$C$10:$AF$35,5,0)</f>
        <v>Uống</v>
      </c>
      <c r="G568" s="17" t="str">
        <f>VLOOKUP($B568,G2.PL1!$C$10:$AF$35,6,0)</f>
        <v>viên nén bao phim</v>
      </c>
      <c r="H568" s="17" t="str">
        <f>VLOOKUP($B568,G2.PL1!$C$10:$AF$35,7,0)</f>
        <v>hộp 10 vỉ x 10 viên</v>
      </c>
      <c r="I568" s="38" t="s">
        <v>13</v>
      </c>
      <c r="J568" s="17" t="str">
        <f>VLOOKUP($B568,G2.PL1!$C$10:$AF$35,9,0)</f>
        <v xml:space="preserve">36 tháng </v>
      </c>
      <c r="K568" s="17" t="str">
        <f>VLOOKUP($B568,G2.PL1!$C$10:$AF$35,10,0)</f>
        <v>VD-21779-14</v>
      </c>
      <c r="L568" s="17" t="str">
        <f>VLOOKUP($B568,G2.PL1!$C$10:$AF$35,11,0)</f>
        <v>Công ty Cổ phần Dược Hậu Giang - Chi nhánh nhà máy Dược phẩm DHG tại Hậu Giang</v>
      </c>
      <c r="M568" s="17" t="str">
        <f>VLOOKUP($B568,G2.PL1!$C$10:$AF$35,12,0)</f>
        <v>Việt Nam</v>
      </c>
      <c r="N568" s="17" t="str">
        <f>VLOOKUP($B568,G2.PL1!$C$10:$AF$35,13,0)</f>
        <v>Viên</v>
      </c>
      <c r="O568" s="39">
        <v>20000</v>
      </c>
      <c r="P568" s="39">
        <v>20000</v>
      </c>
      <c r="Q568" s="39">
        <v>20000</v>
      </c>
      <c r="R568" s="39">
        <v>20000</v>
      </c>
      <c r="S568" s="40">
        <v>80000</v>
      </c>
      <c r="T568" s="19">
        <f>VLOOKUP($B568,G2.PL1!$C$10:$AF$35,17,0)</f>
        <v>289</v>
      </c>
      <c r="U568" s="18">
        <f t="shared" si="8"/>
        <v>23120000</v>
      </c>
      <c r="V568" s="19" t="str">
        <f>VLOOKUP($B568,G2.PL1!$C$10:$AF$35,30,0)</f>
        <v>Công ty Cổ phần Dược Hậu Giang</v>
      </c>
      <c r="W568" s="17" t="s">
        <v>515</v>
      </c>
      <c r="X568" s="56" t="s">
        <v>237</v>
      </c>
      <c r="Y568" s="41" t="s">
        <v>516</v>
      </c>
      <c r="Z568" s="16"/>
      <c r="AA568" s="21" t="e">
        <f>VLOOKUP(W568,#REF!,2,0)</f>
        <v>#REF!</v>
      </c>
      <c r="AB568" s="16"/>
    </row>
    <row r="569" spans="1:28" ht="60">
      <c r="A569" s="38">
        <v>9</v>
      </c>
      <c r="B569" s="38" t="s">
        <v>70</v>
      </c>
      <c r="C569" s="17" t="str">
        <f>VLOOKUP(B569,G2.PL1!$C$10:$D$34,2,0)</f>
        <v xml:space="preserve">Cifga </v>
      </c>
      <c r="D569" s="17" t="str">
        <f>VLOOKUP($B569,G2.PL1!$C$10:$E$34,3,0)</f>
        <v>Ciprofloxacin (dưới dạng Ciprofloxacin hydroclorid)</v>
      </c>
      <c r="E569" s="17" t="str">
        <f>VLOOKUP($B569,G2.PL1!$C$10:$F$34,4,0)</f>
        <v>500mg</v>
      </c>
      <c r="F569" s="17" t="str">
        <f>VLOOKUP($B569,G2.PL1!$C$10:$AF$35,5,0)</f>
        <v>Uống</v>
      </c>
      <c r="G569" s="17" t="str">
        <f>VLOOKUP($B569,G2.PL1!$C$10:$AF$35,6,0)</f>
        <v>viên nén bao phim</v>
      </c>
      <c r="H569" s="17" t="str">
        <f>VLOOKUP($B569,G2.PL1!$C$10:$AF$35,7,0)</f>
        <v>hộp 2 vỉ x 10 viên</v>
      </c>
      <c r="I569" s="38" t="s">
        <v>13</v>
      </c>
      <c r="J569" s="17" t="str">
        <f>VLOOKUP($B569,G2.PL1!$C$10:$AF$35,9,0)</f>
        <v xml:space="preserve">36 tháng </v>
      </c>
      <c r="K569" s="17" t="str">
        <f>VLOOKUP($B569,G2.PL1!$C$10:$AF$35,10,0)</f>
        <v>VD-20549-14</v>
      </c>
      <c r="L569" s="17" t="str">
        <f>VLOOKUP($B569,G2.PL1!$C$10:$AF$35,11,0)</f>
        <v>Công ty Cổ phần Dược Hậu Giang - Chi nhánh nhà máy Dược phẩm DHG tại Hậu Giang</v>
      </c>
      <c r="M569" s="17" t="str">
        <f>VLOOKUP($B569,G2.PL1!$C$10:$AF$35,12,0)</f>
        <v>Việt Nam</v>
      </c>
      <c r="N569" s="17" t="str">
        <f>VLOOKUP($B569,G2.PL1!$C$10:$AF$35,13,0)</f>
        <v>Viên</v>
      </c>
      <c r="O569" s="39">
        <v>3000</v>
      </c>
      <c r="P569" s="39">
        <v>3000</v>
      </c>
      <c r="Q569" s="39">
        <v>3000</v>
      </c>
      <c r="R569" s="39">
        <v>3000</v>
      </c>
      <c r="S569" s="40">
        <v>12000</v>
      </c>
      <c r="T569" s="19">
        <f>VLOOKUP($B569,G2.PL1!$C$10:$AF$35,17,0)</f>
        <v>889</v>
      </c>
      <c r="U569" s="18">
        <f t="shared" si="8"/>
        <v>10668000</v>
      </c>
      <c r="V569" s="19" t="str">
        <f>VLOOKUP($B569,G2.PL1!$C$10:$AF$35,30,0)</f>
        <v>Công ty Cổ phần Dược Hậu Giang</v>
      </c>
      <c r="W569" s="17" t="s">
        <v>521</v>
      </c>
      <c r="X569" s="56" t="s">
        <v>237</v>
      </c>
      <c r="Y569" s="41" t="s">
        <v>522</v>
      </c>
      <c r="Z569" s="16"/>
      <c r="AA569" s="21" t="e">
        <f>VLOOKUP(W569,#REF!,2,0)</f>
        <v>#REF!</v>
      </c>
      <c r="AB569" s="16"/>
    </row>
    <row r="570" spans="1:28" ht="60">
      <c r="A570" s="38">
        <v>13</v>
      </c>
      <c r="B570" s="38" t="s">
        <v>48</v>
      </c>
      <c r="C570" s="17" t="str">
        <f>VLOOKUP(B570,G2.PL1!$C$10:$D$34,2,0)</f>
        <v>Glumeform 500</v>
      </c>
      <c r="D570" s="17" t="str">
        <f>VLOOKUP($B570,G2.PL1!$C$10:$E$34,3,0)</f>
        <v xml:space="preserve">Metformin hydroclorid </v>
      </c>
      <c r="E570" s="17" t="str">
        <f>VLOOKUP($B570,G2.PL1!$C$10:$F$34,4,0)</f>
        <v>500mg</v>
      </c>
      <c r="F570" s="17" t="str">
        <f>VLOOKUP($B570,G2.PL1!$C$10:$AF$35,5,0)</f>
        <v>Uống</v>
      </c>
      <c r="G570" s="17" t="str">
        <f>VLOOKUP($B570,G2.PL1!$C$10:$AF$35,6,0)</f>
        <v>viên nén bao phim</v>
      </c>
      <c r="H570" s="17" t="str">
        <f>VLOOKUP($B570,G2.PL1!$C$10:$AF$35,7,0)</f>
        <v>hộp 10 vỉ x 10 viên</v>
      </c>
      <c r="I570" s="38" t="s">
        <v>13</v>
      </c>
      <c r="J570" s="17" t="str">
        <f>VLOOKUP($B570,G2.PL1!$C$10:$AF$35,9,0)</f>
        <v xml:space="preserve">36 tháng </v>
      </c>
      <c r="K570" s="17" t="str">
        <f>VLOOKUP($B570,G2.PL1!$C$10:$AF$35,10,0)</f>
        <v>VD-21779-14</v>
      </c>
      <c r="L570" s="17" t="str">
        <f>VLOOKUP($B570,G2.PL1!$C$10:$AF$35,11,0)</f>
        <v>Công ty Cổ phần Dược Hậu Giang - Chi nhánh nhà máy Dược phẩm DHG tại Hậu Giang</v>
      </c>
      <c r="M570" s="17" t="str">
        <f>VLOOKUP($B570,G2.PL1!$C$10:$AF$35,12,0)</f>
        <v>Việt Nam</v>
      </c>
      <c r="N570" s="17" t="str">
        <f>VLOOKUP($B570,G2.PL1!$C$10:$AF$35,13,0)</f>
        <v>Viên</v>
      </c>
      <c r="O570" s="39">
        <v>10000</v>
      </c>
      <c r="P570" s="39">
        <v>10000</v>
      </c>
      <c r="Q570" s="39">
        <v>10000</v>
      </c>
      <c r="R570" s="39">
        <v>10000</v>
      </c>
      <c r="S570" s="40">
        <v>40000</v>
      </c>
      <c r="T570" s="19">
        <f>VLOOKUP($B570,G2.PL1!$C$10:$AF$35,17,0)</f>
        <v>289</v>
      </c>
      <c r="U570" s="18">
        <f t="shared" si="8"/>
        <v>11560000</v>
      </c>
      <c r="V570" s="19" t="str">
        <f>VLOOKUP($B570,G2.PL1!$C$10:$AF$35,30,0)</f>
        <v>Công ty Cổ phần Dược Hậu Giang</v>
      </c>
      <c r="W570" s="17" t="s">
        <v>521</v>
      </c>
      <c r="X570" s="56" t="s">
        <v>237</v>
      </c>
      <c r="Y570" s="41" t="s">
        <v>522</v>
      </c>
      <c r="Z570" s="16"/>
      <c r="AA570" s="21" t="e">
        <f>VLOOKUP(W570,#REF!,2,0)</f>
        <v>#REF!</v>
      </c>
      <c r="AB570" s="16"/>
    </row>
    <row r="571" spans="1:28" ht="60">
      <c r="A571" s="38">
        <v>13</v>
      </c>
      <c r="B571" s="38" t="s">
        <v>48</v>
      </c>
      <c r="C571" s="17" t="str">
        <f>VLOOKUP(B571,G2.PL1!$C$10:$D$34,2,0)</f>
        <v>Glumeform 500</v>
      </c>
      <c r="D571" s="17" t="str">
        <f>VLOOKUP($B571,G2.PL1!$C$10:$E$34,3,0)</f>
        <v xml:space="preserve">Metformin hydroclorid </v>
      </c>
      <c r="E571" s="17" t="str">
        <f>VLOOKUP($B571,G2.PL1!$C$10:$F$34,4,0)</f>
        <v>500mg</v>
      </c>
      <c r="F571" s="17" t="str">
        <f>VLOOKUP($B571,G2.PL1!$C$10:$AF$35,5,0)</f>
        <v>Uống</v>
      </c>
      <c r="G571" s="17" t="str">
        <f>VLOOKUP($B571,G2.PL1!$C$10:$AF$35,6,0)</f>
        <v>viên nén bao phim</v>
      </c>
      <c r="H571" s="17" t="str">
        <f>VLOOKUP($B571,G2.PL1!$C$10:$AF$35,7,0)</f>
        <v>hộp 10 vỉ x 10 viên</v>
      </c>
      <c r="I571" s="38" t="s">
        <v>13</v>
      </c>
      <c r="J571" s="17" t="str">
        <f>VLOOKUP($B571,G2.PL1!$C$10:$AF$35,9,0)</f>
        <v xml:space="preserve">36 tháng </v>
      </c>
      <c r="K571" s="17" t="str">
        <f>VLOOKUP($B571,G2.PL1!$C$10:$AF$35,10,0)</f>
        <v>VD-21779-14</v>
      </c>
      <c r="L571" s="17" t="str">
        <f>VLOOKUP($B571,G2.PL1!$C$10:$AF$35,11,0)</f>
        <v>Công ty Cổ phần Dược Hậu Giang - Chi nhánh nhà máy Dược phẩm DHG tại Hậu Giang</v>
      </c>
      <c r="M571" s="17" t="str">
        <f>VLOOKUP($B571,G2.PL1!$C$10:$AF$35,12,0)</f>
        <v>Việt Nam</v>
      </c>
      <c r="N571" s="17" t="str">
        <f>VLOOKUP($B571,G2.PL1!$C$10:$AF$35,13,0)</f>
        <v>Viên</v>
      </c>
      <c r="O571" s="39">
        <v>9000</v>
      </c>
      <c r="P571" s="39">
        <v>8000</v>
      </c>
      <c r="Q571" s="39">
        <v>9000</v>
      </c>
      <c r="R571" s="39">
        <v>9000</v>
      </c>
      <c r="S571" s="40">
        <v>35000</v>
      </c>
      <c r="T571" s="19">
        <f>VLOOKUP($B571,G2.PL1!$C$10:$AF$35,17,0)</f>
        <v>289</v>
      </c>
      <c r="U571" s="18">
        <f t="shared" si="8"/>
        <v>10115000</v>
      </c>
      <c r="V571" s="19" t="str">
        <f>VLOOKUP($B571,G2.PL1!$C$10:$AF$35,30,0)</f>
        <v>Công ty Cổ phần Dược Hậu Giang</v>
      </c>
      <c r="W571" s="17" t="s">
        <v>513</v>
      </c>
      <c r="X571" s="56" t="s">
        <v>237</v>
      </c>
      <c r="Y571" s="41" t="s">
        <v>514</v>
      </c>
      <c r="Z571" s="16"/>
      <c r="AA571" s="21" t="e">
        <f>VLOOKUP(W571,#REF!,2,0)</f>
        <v>#REF!</v>
      </c>
      <c r="AB571" s="16"/>
    </row>
    <row r="572" spans="1:28" s="14" customFormat="1" ht="36">
      <c r="A572" s="17">
        <v>1</v>
      </c>
      <c r="B572" s="17" t="s">
        <v>6</v>
      </c>
      <c r="C572" s="17" t="str">
        <f>VLOOKUP(B572,G2.PL1!$C$10:$D$34,2,0)</f>
        <v>Cefoxitine Gerda 1G</v>
      </c>
      <c r="D572" s="17" t="str">
        <f>VLOOKUP($B572,G2.PL1!$C$10:$E$34,3,0)</f>
        <v>Cefoxitin  (dưới dạng Cefoxitin natri)</v>
      </c>
      <c r="E572" s="17" t="str">
        <f>VLOOKUP($B572,G2.PL1!$C$10:$F$34,4,0)</f>
        <v>1g</v>
      </c>
      <c r="F572" s="17" t="str">
        <f>VLOOKUP($B572,G2.PL1!$C$10:$AF$35,5,0)</f>
        <v>Tiêm</v>
      </c>
      <c r="G572" s="17" t="str">
        <f>VLOOKUP($B572,G2.PL1!$C$10:$AF$35,6,0)</f>
        <v>Bột pha dung dịch tiêm</v>
      </c>
      <c r="H572" s="17" t="str">
        <f>VLOOKUP($B572,G2.PL1!$C$10:$AF$35,7,0)</f>
        <v>Hộp 10 lọ</v>
      </c>
      <c r="I572" s="17" t="s">
        <v>3</v>
      </c>
      <c r="J572" s="17" t="str">
        <f>VLOOKUP($B572,G2.PL1!$C$10:$AF$35,9,0)</f>
        <v>24 tháng</v>
      </c>
      <c r="K572" s="17" t="str">
        <f>VLOOKUP($B572,G2.PL1!$C$10:$AF$35,10,0)</f>
        <v>VN-20445-17</v>
      </c>
      <c r="L572" s="17" t="str">
        <f>VLOOKUP($B572,G2.PL1!$C$10:$AF$35,11,0)</f>
        <v>LDP Laboratorios
 Torlan SA</v>
      </c>
      <c r="M572" s="17" t="str">
        <f>VLOOKUP($B572,G2.PL1!$C$10:$AF$35,12,0)</f>
        <v>Tây Ban Nha</v>
      </c>
      <c r="N572" s="17" t="str">
        <f>VLOOKUP($B572,G2.PL1!$C$10:$AF$35,13,0)</f>
        <v>Lọ</v>
      </c>
      <c r="O572" s="18">
        <v>1600</v>
      </c>
      <c r="P572" s="18">
        <v>800</v>
      </c>
      <c r="Q572" s="18">
        <v>800</v>
      </c>
      <c r="R572" s="18">
        <v>1600</v>
      </c>
      <c r="S572" s="18">
        <v>4800</v>
      </c>
      <c r="T572" s="19">
        <f>VLOOKUP($B572,G2.PL1!$C$10:$AF$35,17,0)</f>
        <v>123000</v>
      </c>
      <c r="U572" s="18">
        <f t="shared" si="8"/>
        <v>590400000</v>
      </c>
      <c r="V572" s="19" t="str">
        <f>VLOOKUP($B572,G2.PL1!$C$10:$AF$35,30,0)</f>
        <v>Công ty Trách nhiệm hữu hạn Dược Phẩm Tự Đức</v>
      </c>
      <c r="W572" s="17" t="s">
        <v>238</v>
      </c>
      <c r="X572" s="20" t="s">
        <v>239</v>
      </c>
      <c r="Y572" s="17" t="s">
        <v>240</v>
      </c>
      <c r="Z572" s="43"/>
      <c r="AA572" s="21" t="e">
        <f>VLOOKUP(W572,#REF!,2,0)</f>
        <v>#REF!</v>
      </c>
      <c r="AB572" s="43"/>
    </row>
    <row r="573" spans="1:28" ht="60">
      <c r="A573" s="38">
        <v>9</v>
      </c>
      <c r="B573" s="38" t="s">
        <v>70</v>
      </c>
      <c r="C573" s="17" t="str">
        <f>VLOOKUP(B573,G2.PL1!$C$10:$D$34,2,0)</f>
        <v xml:space="preserve">Cifga </v>
      </c>
      <c r="D573" s="17" t="str">
        <f>VLOOKUP($B573,G2.PL1!$C$10:$E$34,3,0)</f>
        <v>Ciprofloxacin (dưới dạng Ciprofloxacin hydroclorid)</v>
      </c>
      <c r="E573" s="17" t="str">
        <f>VLOOKUP($B573,G2.PL1!$C$10:$F$34,4,0)</f>
        <v>500mg</v>
      </c>
      <c r="F573" s="17" t="str">
        <f>VLOOKUP($B573,G2.PL1!$C$10:$AF$35,5,0)</f>
        <v>Uống</v>
      </c>
      <c r="G573" s="17" t="str">
        <f>VLOOKUP($B573,G2.PL1!$C$10:$AF$35,6,0)</f>
        <v>viên nén bao phim</v>
      </c>
      <c r="H573" s="17" t="str">
        <f>VLOOKUP($B573,G2.PL1!$C$10:$AF$35,7,0)</f>
        <v>hộp 2 vỉ x 10 viên</v>
      </c>
      <c r="I573" s="38" t="s">
        <v>13</v>
      </c>
      <c r="J573" s="17" t="str">
        <f>VLOOKUP($B573,G2.PL1!$C$10:$AF$35,9,0)</f>
        <v xml:space="preserve">36 tháng </v>
      </c>
      <c r="K573" s="17" t="str">
        <f>VLOOKUP($B573,G2.PL1!$C$10:$AF$35,10,0)</f>
        <v>VD-20549-14</v>
      </c>
      <c r="L573" s="17" t="str">
        <f>VLOOKUP($B573,G2.PL1!$C$10:$AF$35,11,0)</f>
        <v>Công ty Cổ phần Dược Hậu Giang - Chi nhánh nhà máy Dược phẩm DHG tại Hậu Giang</v>
      </c>
      <c r="M573" s="17" t="str">
        <f>VLOOKUP($B573,G2.PL1!$C$10:$AF$35,12,0)</f>
        <v>Việt Nam</v>
      </c>
      <c r="N573" s="17" t="str">
        <f>VLOOKUP($B573,G2.PL1!$C$10:$AF$35,13,0)</f>
        <v>Viên</v>
      </c>
      <c r="O573" s="39">
        <v>3000</v>
      </c>
      <c r="P573" s="39">
        <v>4000</v>
      </c>
      <c r="Q573" s="39">
        <v>4000</v>
      </c>
      <c r="R573" s="39">
        <v>4000</v>
      </c>
      <c r="S573" s="40">
        <v>15000</v>
      </c>
      <c r="T573" s="19">
        <f>VLOOKUP($B573,G2.PL1!$C$10:$AF$35,17,0)</f>
        <v>889</v>
      </c>
      <c r="U573" s="18">
        <f t="shared" si="8"/>
        <v>13335000</v>
      </c>
      <c r="V573" s="19" t="str">
        <f>VLOOKUP($B573,G2.PL1!$C$10:$AF$35,30,0)</f>
        <v>Công ty Cổ phần Dược Hậu Giang</v>
      </c>
      <c r="W573" s="17" t="s">
        <v>238</v>
      </c>
      <c r="X573" s="56" t="s">
        <v>239</v>
      </c>
      <c r="Y573" s="41" t="s">
        <v>240</v>
      </c>
      <c r="Z573" s="16"/>
      <c r="AA573" s="21" t="e">
        <f>VLOOKUP(W573,#REF!,2,0)</f>
        <v>#REF!</v>
      </c>
      <c r="AB573" s="16"/>
    </row>
    <row r="574" spans="1:28" ht="60">
      <c r="A574" s="38">
        <v>12</v>
      </c>
      <c r="B574" s="38" t="s">
        <v>54</v>
      </c>
      <c r="C574" s="17" t="str">
        <f>VLOOKUP(B574,G2.PL1!$C$10:$D$34,2,0)</f>
        <v>Raciper 20mg</v>
      </c>
      <c r="D574" s="17" t="str">
        <f>VLOOKUP($B574,G2.PL1!$C$10:$E$34,3,0)</f>
        <v xml:space="preserve">Esomeprazole (dưới dạng Esomeprazole magnesium vô định hình) </v>
      </c>
      <c r="E574" s="17" t="str">
        <f>VLOOKUP($B574,G2.PL1!$C$10:$F$34,4,0)</f>
        <v>20mg</v>
      </c>
      <c r="F574" s="17" t="str">
        <f>VLOOKUP($B574,G2.PL1!$C$10:$AF$35,5,0)</f>
        <v>Uống</v>
      </c>
      <c r="G574" s="17" t="str">
        <f>VLOOKUP($B574,G2.PL1!$C$10:$AF$35,6,0)</f>
        <v>Viên nén bao phim kháng acid dạ dày</v>
      </c>
      <c r="H574" s="17" t="str">
        <f>VLOOKUP($B574,G2.PL1!$C$10:$AF$35,7,0)</f>
        <v>Hộp 2 vỉ x 7 viên; Hộp 4 vỉ x 7 viên</v>
      </c>
      <c r="I574" s="38" t="s">
        <v>13</v>
      </c>
      <c r="J574" s="17" t="str">
        <f>VLOOKUP($B574,G2.PL1!$C$10:$AF$35,9,0)</f>
        <v>24 tháng</v>
      </c>
      <c r="K574" s="17" t="str">
        <f>VLOOKUP($B574,G2.PL1!$C$10:$AF$35,10,0)</f>
        <v>VN-16032-12</v>
      </c>
      <c r="L574" s="17" t="str">
        <f>VLOOKUP($B574,G2.PL1!$C$10:$AF$35,11,0)</f>
        <v>Sun Pharmaceutical Industries Limited</v>
      </c>
      <c r="M574" s="17" t="str">
        <f>VLOOKUP($B574,G2.PL1!$C$10:$AF$35,12,0)</f>
        <v>Ấn Độ</v>
      </c>
      <c r="N574" s="17" t="str">
        <f>VLOOKUP($B574,G2.PL1!$C$10:$AF$35,13,0)</f>
        <v>Viên</v>
      </c>
      <c r="O574" s="39">
        <v>2000</v>
      </c>
      <c r="P574" s="39">
        <v>2000</v>
      </c>
      <c r="Q574" s="39">
        <v>2000</v>
      </c>
      <c r="R574" s="39">
        <v>2000</v>
      </c>
      <c r="S574" s="40">
        <v>8000</v>
      </c>
      <c r="T574" s="19">
        <f>VLOOKUP($B574,G2.PL1!$C$10:$AF$35,17,0)</f>
        <v>950</v>
      </c>
      <c r="U574" s="18">
        <f t="shared" si="8"/>
        <v>7600000</v>
      </c>
      <c r="V574" s="19" t="str">
        <f>VLOOKUP($B574,G2.PL1!$C$10:$AF$35,30,0)</f>
        <v>Công ty Cổ phần Dược phẩm Thiết bị Y tế Hà Nội</v>
      </c>
      <c r="W574" s="17" t="s">
        <v>238</v>
      </c>
      <c r="X574" s="56" t="s">
        <v>239</v>
      </c>
      <c r="Y574" s="41" t="s">
        <v>240</v>
      </c>
      <c r="Z574" s="16"/>
      <c r="AA574" s="21" t="e">
        <f>VLOOKUP(W574,#REF!,2,0)</f>
        <v>#REF!</v>
      </c>
      <c r="AB574" s="16"/>
    </row>
    <row r="575" spans="1:28" ht="36">
      <c r="A575" s="38">
        <v>15</v>
      </c>
      <c r="B575" s="38" t="s">
        <v>39</v>
      </c>
      <c r="C575" s="17" t="str">
        <f>VLOOKUP(B575,G2.PL1!$C$10:$D$34,2,0)</f>
        <v>OCID</v>
      </c>
      <c r="D575" s="17" t="str">
        <f>VLOOKUP($B575,G2.PL1!$C$10:$E$34,3,0)</f>
        <v>Omeprazole (dạng hạt bao tan trong ruột)</v>
      </c>
      <c r="E575" s="17" t="str">
        <f>VLOOKUP($B575,G2.PL1!$C$10:$F$34,4,0)</f>
        <v>20mg</v>
      </c>
      <c r="F575" s="17" t="str">
        <f>VLOOKUP($B575,G2.PL1!$C$10:$AF$35,5,0)</f>
        <v>Uống</v>
      </c>
      <c r="G575" s="17" t="str">
        <f>VLOOKUP($B575,G2.PL1!$C$10:$AF$35,6,0)</f>
        <v>Viên nang cứng</v>
      </c>
      <c r="H575" s="17" t="str">
        <f>VLOOKUP($B575,G2.PL1!$C$10:$AF$35,7,0)</f>
        <v>Hộp 10 vỉ x 10 viên</v>
      </c>
      <c r="I575" s="38" t="s">
        <v>13</v>
      </c>
      <c r="J575" s="17" t="str">
        <f>VLOOKUP($B575,G2.PL1!$C$10:$AF$35,9,0)</f>
        <v>36 tháng</v>
      </c>
      <c r="K575" s="17" t="str">
        <f>VLOOKUP($B575,G2.PL1!$C$10:$AF$35,10,0)</f>
        <v>VN-10166-10</v>
      </c>
      <c r="L575" s="17" t="str">
        <f>VLOOKUP($B575,G2.PL1!$C$10:$AF$35,11,0)</f>
        <v>Cadila Healthcare Ltd.</v>
      </c>
      <c r="M575" s="17" t="str">
        <f>VLOOKUP($B575,G2.PL1!$C$10:$AF$35,12,0)</f>
        <v>Ấn Độ</v>
      </c>
      <c r="N575" s="17" t="str">
        <f>VLOOKUP($B575,G2.PL1!$C$10:$AF$35,13,0)</f>
        <v>Viên</v>
      </c>
      <c r="O575" s="39">
        <v>2000</v>
      </c>
      <c r="P575" s="39">
        <v>3000</v>
      </c>
      <c r="Q575" s="39">
        <v>2000</v>
      </c>
      <c r="R575" s="39">
        <v>3000</v>
      </c>
      <c r="S575" s="40">
        <v>10000</v>
      </c>
      <c r="T575" s="19">
        <f>VLOOKUP($B575,G2.PL1!$C$10:$AF$35,17,0)</f>
        <v>215</v>
      </c>
      <c r="U575" s="18">
        <f t="shared" si="8"/>
        <v>2150000</v>
      </c>
      <c r="V575" s="19" t="str">
        <f>VLOOKUP($B575,G2.PL1!$C$10:$AF$35,30,0)</f>
        <v>Công ty Cổ phần Dược phẩm Thiết bị Y tế Hà Nội</v>
      </c>
      <c r="W575" s="17" t="s">
        <v>238</v>
      </c>
      <c r="X575" s="56" t="s">
        <v>239</v>
      </c>
      <c r="Y575" s="41" t="s">
        <v>240</v>
      </c>
      <c r="Z575" s="16"/>
      <c r="AA575" s="21" t="e">
        <f>VLOOKUP(W575,#REF!,2,0)</f>
        <v>#REF!</v>
      </c>
      <c r="AB575" s="16"/>
    </row>
    <row r="576" spans="1:28" ht="60">
      <c r="A576" s="38">
        <v>12</v>
      </c>
      <c r="B576" s="38" t="s">
        <v>54</v>
      </c>
      <c r="C576" s="17" t="str">
        <f>VLOOKUP(B576,G2.PL1!$C$10:$D$34,2,0)</f>
        <v>Raciper 20mg</v>
      </c>
      <c r="D576" s="17" t="str">
        <f>VLOOKUP($B576,G2.PL1!$C$10:$E$34,3,0)</f>
        <v xml:space="preserve">Esomeprazole (dưới dạng Esomeprazole magnesium vô định hình) </v>
      </c>
      <c r="E576" s="17" t="str">
        <f>VLOOKUP($B576,G2.PL1!$C$10:$F$34,4,0)</f>
        <v>20mg</v>
      </c>
      <c r="F576" s="17" t="str">
        <f>VLOOKUP($B576,G2.PL1!$C$10:$AF$35,5,0)</f>
        <v>Uống</v>
      </c>
      <c r="G576" s="17" t="str">
        <f>VLOOKUP($B576,G2.PL1!$C$10:$AF$35,6,0)</f>
        <v>Viên nén bao phim kháng acid dạ dày</v>
      </c>
      <c r="H576" s="17" t="str">
        <f>VLOOKUP($B576,G2.PL1!$C$10:$AF$35,7,0)</f>
        <v>Hộp 2 vỉ x 7 viên; Hộp 4 vỉ x 7 viên</v>
      </c>
      <c r="I576" s="38" t="s">
        <v>13</v>
      </c>
      <c r="J576" s="17" t="str">
        <f>VLOOKUP($B576,G2.PL1!$C$10:$AF$35,9,0)</f>
        <v>24 tháng</v>
      </c>
      <c r="K576" s="17" t="str">
        <f>VLOOKUP($B576,G2.PL1!$C$10:$AF$35,10,0)</f>
        <v>VN-16032-12</v>
      </c>
      <c r="L576" s="17" t="str">
        <f>VLOOKUP($B576,G2.PL1!$C$10:$AF$35,11,0)</f>
        <v>Sun Pharmaceutical Industries Limited</v>
      </c>
      <c r="M576" s="17" t="str">
        <f>VLOOKUP($B576,G2.PL1!$C$10:$AF$35,12,0)</f>
        <v>Ấn Độ</v>
      </c>
      <c r="N576" s="17" t="str">
        <f>VLOOKUP($B576,G2.PL1!$C$10:$AF$35,13,0)</f>
        <v>Viên</v>
      </c>
      <c r="O576" s="39">
        <v>10000</v>
      </c>
      <c r="P576" s="39">
        <v>20000</v>
      </c>
      <c r="Q576" s="39">
        <v>20000</v>
      </c>
      <c r="R576" s="39">
        <v>10000</v>
      </c>
      <c r="S576" s="40">
        <v>60000</v>
      </c>
      <c r="T576" s="19">
        <f>VLOOKUP($B576,G2.PL1!$C$10:$AF$35,17,0)</f>
        <v>950</v>
      </c>
      <c r="U576" s="18">
        <f t="shared" si="8"/>
        <v>57000000</v>
      </c>
      <c r="V576" s="19" t="str">
        <f>VLOOKUP($B576,G2.PL1!$C$10:$AF$35,30,0)</f>
        <v>Công ty Cổ phần Dược phẩm Thiết bị Y tế Hà Nội</v>
      </c>
      <c r="W576" s="17" t="s">
        <v>772</v>
      </c>
      <c r="X576" s="56" t="s">
        <v>239</v>
      </c>
      <c r="Y576" s="41" t="s">
        <v>773</v>
      </c>
      <c r="Z576" s="16"/>
      <c r="AA576" s="21" t="e">
        <f>VLOOKUP(W576,#REF!,2,0)</f>
        <v>#REF!</v>
      </c>
      <c r="AB576" s="16"/>
    </row>
    <row r="577" spans="1:28" ht="48">
      <c r="A577" s="17">
        <v>2</v>
      </c>
      <c r="B577" s="17" t="s">
        <v>86</v>
      </c>
      <c r="C577" s="17" t="str">
        <f>VLOOKUP(B577,G2.PL1!$C$10:$D$34,2,0)</f>
        <v>Cefoxitin 1g</v>
      </c>
      <c r="D577" s="17" t="str">
        <f>VLOOKUP($B577,G2.PL1!$C$10:$E$34,3,0)</f>
        <v xml:space="preserve">Cefoxitin (dưới dạng Cefoxitin natri) </v>
      </c>
      <c r="E577" s="17" t="str">
        <f>VLOOKUP($B577,G2.PL1!$C$10:$F$34,4,0)</f>
        <v>1g</v>
      </c>
      <c r="F577" s="17" t="str">
        <f>VLOOKUP($B577,G2.PL1!$C$10:$AF$35,5,0)</f>
        <v>Tiêm</v>
      </c>
      <c r="G577" s="17" t="str">
        <f>VLOOKUP($B577,G2.PL1!$C$10:$AF$35,6,0)</f>
        <v>Thuốc bột pha tiêm</v>
      </c>
      <c r="H577" s="17" t="str">
        <f>VLOOKUP($B577,G2.PL1!$C$10:$AF$35,7,0)</f>
        <v>Hộp 10 lọ</v>
      </c>
      <c r="I577" s="17" t="s">
        <v>13</v>
      </c>
      <c r="J577" s="17" t="str">
        <f>VLOOKUP($B577,G2.PL1!$C$10:$AF$35,9,0)</f>
        <v>24 tháng</v>
      </c>
      <c r="K577" s="17" t="str">
        <f>VLOOKUP($B577,G2.PL1!$C$10:$AF$35,10,0)</f>
        <v>VD-26841-17</v>
      </c>
      <c r="L577" s="17" t="str">
        <f>VLOOKUP($B577,G2.PL1!$C$10:$AF$35,11,0)</f>
        <v>Chi nhánh 3- Công ty cổ phần dược phẩm Imexpharm tại Bình Dương</v>
      </c>
      <c r="M577" s="17" t="str">
        <f>VLOOKUP($B577,G2.PL1!$C$10:$AF$35,12,0)</f>
        <v>Việt Nam</v>
      </c>
      <c r="N577" s="17" t="str">
        <f>VLOOKUP($B577,G2.PL1!$C$10:$AF$35,13,0)</f>
        <v>Lọ</v>
      </c>
      <c r="O577" s="18">
        <v>2000</v>
      </c>
      <c r="P577" s="18">
        <v>2000</v>
      </c>
      <c r="Q577" s="18">
        <v>2000</v>
      </c>
      <c r="R577" s="18">
        <v>2000</v>
      </c>
      <c r="S577" s="18">
        <v>8000</v>
      </c>
      <c r="T577" s="19">
        <f>VLOOKUP($B577,G2.PL1!$C$10:$AF$35,17,0)</f>
        <v>54900</v>
      </c>
      <c r="U577" s="18">
        <f t="shared" si="8"/>
        <v>439200000</v>
      </c>
      <c r="V577" s="19" t="str">
        <f>VLOOKUP($B577,G2.PL1!$C$10:$AF$35,30,0)</f>
        <v>Công ty Cổ phần Dược phẩm Nam Hà</v>
      </c>
      <c r="W577" s="17" t="s">
        <v>361</v>
      </c>
      <c r="X577" s="20" t="s">
        <v>239</v>
      </c>
      <c r="Y577" s="17" t="s">
        <v>362</v>
      </c>
      <c r="Z577" s="16"/>
      <c r="AA577" s="21" t="e">
        <f>VLOOKUP(W577,#REF!,2,0)</f>
        <v>#REF!</v>
      </c>
      <c r="AB577" s="16"/>
    </row>
    <row r="578" spans="1:28" ht="60">
      <c r="A578" s="38">
        <v>13</v>
      </c>
      <c r="B578" s="38" t="s">
        <v>48</v>
      </c>
      <c r="C578" s="17" t="str">
        <f>VLOOKUP(B578,G2.PL1!$C$10:$D$34,2,0)</f>
        <v>Glumeform 500</v>
      </c>
      <c r="D578" s="17" t="str">
        <f>VLOOKUP($B578,G2.PL1!$C$10:$E$34,3,0)</f>
        <v xml:space="preserve">Metformin hydroclorid </v>
      </c>
      <c r="E578" s="17" t="str">
        <f>VLOOKUP($B578,G2.PL1!$C$10:$F$34,4,0)</f>
        <v>500mg</v>
      </c>
      <c r="F578" s="17" t="str">
        <f>VLOOKUP($B578,G2.PL1!$C$10:$AF$35,5,0)</f>
        <v>Uống</v>
      </c>
      <c r="G578" s="17" t="str">
        <f>VLOOKUP($B578,G2.PL1!$C$10:$AF$35,6,0)</f>
        <v>viên nén bao phim</v>
      </c>
      <c r="H578" s="17" t="str">
        <f>VLOOKUP($B578,G2.PL1!$C$10:$AF$35,7,0)</f>
        <v>hộp 10 vỉ x 10 viên</v>
      </c>
      <c r="I578" s="38" t="s">
        <v>13</v>
      </c>
      <c r="J578" s="17" t="str">
        <f>VLOOKUP($B578,G2.PL1!$C$10:$AF$35,9,0)</f>
        <v xml:space="preserve">36 tháng </v>
      </c>
      <c r="K578" s="17" t="str">
        <f>VLOOKUP($B578,G2.PL1!$C$10:$AF$35,10,0)</f>
        <v>VD-21779-14</v>
      </c>
      <c r="L578" s="17" t="str">
        <f>VLOOKUP($B578,G2.PL1!$C$10:$AF$35,11,0)</f>
        <v>Công ty Cổ phần Dược Hậu Giang - Chi nhánh nhà máy Dược phẩm DHG tại Hậu Giang</v>
      </c>
      <c r="M578" s="17" t="str">
        <f>VLOOKUP($B578,G2.PL1!$C$10:$AF$35,12,0)</f>
        <v>Việt Nam</v>
      </c>
      <c r="N578" s="17" t="str">
        <f>VLOOKUP($B578,G2.PL1!$C$10:$AF$35,13,0)</f>
        <v>Viên</v>
      </c>
      <c r="O578" s="39">
        <v>12500</v>
      </c>
      <c r="P578" s="39">
        <v>12500</v>
      </c>
      <c r="Q578" s="39">
        <v>12500</v>
      </c>
      <c r="R578" s="39">
        <v>12500</v>
      </c>
      <c r="S578" s="40">
        <v>50000</v>
      </c>
      <c r="T578" s="19">
        <f>VLOOKUP($B578,G2.PL1!$C$10:$AF$35,17,0)</f>
        <v>289</v>
      </c>
      <c r="U578" s="18">
        <f t="shared" si="8"/>
        <v>14450000</v>
      </c>
      <c r="V578" s="19" t="str">
        <f>VLOOKUP($B578,G2.PL1!$C$10:$AF$35,30,0)</f>
        <v>Công ty Cổ phần Dược Hậu Giang</v>
      </c>
      <c r="W578" s="17" t="s">
        <v>361</v>
      </c>
      <c r="X578" s="56" t="s">
        <v>239</v>
      </c>
      <c r="Y578" s="41" t="s">
        <v>362</v>
      </c>
      <c r="Z578" s="16"/>
      <c r="AA578" s="21" t="e">
        <f>VLOOKUP(W578,#REF!,2,0)</f>
        <v>#REF!</v>
      </c>
      <c r="AB578" s="16"/>
    </row>
    <row r="579" spans="1:28" ht="36">
      <c r="A579" s="38">
        <v>15</v>
      </c>
      <c r="B579" s="38" t="s">
        <v>39</v>
      </c>
      <c r="C579" s="17" t="str">
        <f>VLOOKUP(B579,G2.PL1!$C$10:$D$34,2,0)</f>
        <v>OCID</v>
      </c>
      <c r="D579" s="17" t="str">
        <f>VLOOKUP($B579,G2.PL1!$C$10:$E$34,3,0)</f>
        <v>Omeprazole (dạng hạt bao tan trong ruột)</v>
      </c>
      <c r="E579" s="17" t="str">
        <f>VLOOKUP($B579,G2.PL1!$C$10:$F$34,4,0)</f>
        <v>20mg</v>
      </c>
      <c r="F579" s="17" t="str">
        <f>VLOOKUP($B579,G2.PL1!$C$10:$AF$35,5,0)</f>
        <v>Uống</v>
      </c>
      <c r="G579" s="17" t="str">
        <f>VLOOKUP($B579,G2.PL1!$C$10:$AF$35,6,0)</f>
        <v>Viên nang cứng</v>
      </c>
      <c r="H579" s="17" t="str">
        <f>VLOOKUP($B579,G2.PL1!$C$10:$AF$35,7,0)</f>
        <v>Hộp 10 vỉ x 10 viên</v>
      </c>
      <c r="I579" s="38" t="s">
        <v>13</v>
      </c>
      <c r="J579" s="17" t="str">
        <f>VLOOKUP($B579,G2.PL1!$C$10:$AF$35,9,0)</f>
        <v>36 tháng</v>
      </c>
      <c r="K579" s="17" t="str">
        <f>VLOOKUP($B579,G2.PL1!$C$10:$AF$35,10,0)</f>
        <v>VN-10166-10</v>
      </c>
      <c r="L579" s="17" t="str">
        <f>VLOOKUP($B579,G2.PL1!$C$10:$AF$35,11,0)</f>
        <v>Cadila Healthcare Ltd.</v>
      </c>
      <c r="M579" s="17" t="str">
        <f>VLOOKUP($B579,G2.PL1!$C$10:$AF$35,12,0)</f>
        <v>Ấn Độ</v>
      </c>
      <c r="N579" s="17" t="str">
        <f>VLOOKUP($B579,G2.PL1!$C$10:$AF$35,13,0)</f>
        <v>Viên</v>
      </c>
      <c r="O579" s="39">
        <v>25000</v>
      </c>
      <c r="P579" s="39">
        <v>25000</v>
      </c>
      <c r="Q579" s="39">
        <v>25000</v>
      </c>
      <c r="R579" s="39">
        <v>25000</v>
      </c>
      <c r="S579" s="40">
        <v>100000</v>
      </c>
      <c r="T579" s="19">
        <f>VLOOKUP($B579,G2.PL1!$C$10:$AF$35,17,0)</f>
        <v>215</v>
      </c>
      <c r="U579" s="18">
        <f t="shared" si="8"/>
        <v>21500000</v>
      </c>
      <c r="V579" s="19" t="str">
        <f>VLOOKUP($B579,G2.PL1!$C$10:$AF$35,30,0)</f>
        <v>Công ty Cổ phần Dược phẩm Thiết bị Y tế Hà Nội</v>
      </c>
      <c r="W579" s="17" t="s">
        <v>361</v>
      </c>
      <c r="X579" s="56" t="s">
        <v>239</v>
      </c>
      <c r="Y579" s="41" t="s">
        <v>362</v>
      </c>
      <c r="Z579" s="16"/>
      <c r="AA579" s="21" t="e">
        <f>VLOOKUP(W579,#REF!,2,0)</f>
        <v>#REF!</v>
      </c>
      <c r="AB579" s="16"/>
    </row>
    <row r="580" spans="1:28" ht="60">
      <c r="A580" s="38">
        <v>9</v>
      </c>
      <c r="B580" s="38" t="s">
        <v>70</v>
      </c>
      <c r="C580" s="17" t="str">
        <f>VLOOKUP(B580,G2.PL1!$C$10:$D$34,2,0)</f>
        <v xml:space="preserve">Cifga </v>
      </c>
      <c r="D580" s="17" t="str">
        <f>VLOOKUP($B580,G2.PL1!$C$10:$E$34,3,0)</f>
        <v>Ciprofloxacin (dưới dạng Ciprofloxacin hydroclorid)</v>
      </c>
      <c r="E580" s="17" t="str">
        <f>VLOOKUP($B580,G2.PL1!$C$10:$F$34,4,0)</f>
        <v>500mg</v>
      </c>
      <c r="F580" s="17" t="str">
        <f>VLOOKUP($B580,G2.PL1!$C$10:$AF$35,5,0)</f>
        <v>Uống</v>
      </c>
      <c r="G580" s="17" t="str">
        <f>VLOOKUP($B580,G2.PL1!$C$10:$AF$35,6,0)</f>
        <v>viên nén bao phim</v>
      </c>
      <c r="H580" s="17" t="str">
        <f>VLOOKUP($B580,G2.PL1!$C$10:$AF$35,7,0)</f>
        <v>hộp 2 vỉ x 10 viên</v>
      </c>
      <c r="I580" s="38" t="s">
        <v>13</v>
      </c>
      <c r="J580" s="17" t="str">
        <f>VLOOKUP($B580,G2.PL1!$C$10:$AF$35,9,0)</f>
        <v xml:space="preserve">36 tháng </v>
      </c>
      <c r="K580" s="17" t="str">
        <f>VLOOKUP($B580,G2.PL1!$C$10:$AF$35,10,0)</f>
        <v>VD-20549-14</v>
      </c>
      <c r="L580" s="17" t="str">
        <f>VLOOKUP($B580,G2.PL1!$C$10:$AF$35,11,0)</f>
        <v>Công ty Cổ phần Dược Hậu Giang - Chi nhánh nhà máy Dược phẩm DHG tại Hậu Giang</v>
      </c>
      <c r="M580" s="17" t="str">
        <f>VLOOKUP($B580,G2.PL1!$C$10:$AF$35,12,0)</f>
        <v>Việt Nam</v>
      </c>
      <c r="N580" s="17" t="str">
        <f>VLOOKUP($B580,G2.PL1!$C$10:$AF$35,13,0)</f>
        <v>Viên</v>
      </c>
      <c r="O580" s="39">
        <v>5000</v>
      </c>
      <c r="P580" s="39">
        <v>5000</v>
      </c>
      <c r="Q580" s="39">
        <v>5000</v>
      </c>
      <c r="R580" s="39">
        <v>5000</v>
      </c>
      <c r="S580" s="40">
        <v>20000</v>
      </c>
      <c r="T580" s="19">
        <f>VLOOKUP($B580,G2.PL1!$C$10:$AF$35,17,0)</f>
        <v>889</v>
      </c>
      <c r="U580" s="18">
        <f t="shared" si="8"/>
        <v>17780000</v>
      </c>
      <c r="V580" s="19" t="str">
        <f>VLOOKUP($B580,G2.PL1!$C$10:$AF$35,30,0)</f>
        <v>Công ty Cổ phần Dược Hậu Giang</v>
      </c>
      <c r="W580" s="17" t="s">
        <v>689</v>
      </c>
      <c r="X580" s="56" t="s">
        <v>239</v>
      </c>
      <c r="Y580" s="41" t="s">
        <v>690</v>
      </c>
      <c r="Z580" s="16"/>
      <c r="AA580" s="21" t="e">
        <f>VLOOKUP(W580,#REF!,2,0)</f>
        <v>#REF!</v>
      </c>
      <c r="AB580" s="16"/>
    </row>
    <row r="581" spans="1:28" ht="60">
      <c r="A581" s="38">
        <v>12</v>
      </c>
      <c r="B581" s="38" t="s">
        <v>54</v>
      </c>
      <c r="C581" s="17" t="str">
        <f>VLOOKUP(B581,G2.PL1!$C$10:$D$34,2,0)</f>
        <v>Raciper 20mg</v>
      </c>
      <c r="D581" s="17" t="str">
        <f>VLOOKUP($B581,G2.PL1!$C$10:$E$34,3,0)</f>
        <v xml:space="preserve">Esomeprazole (dưới dạng Esomeprazole magnesium vô định hình) </v>
      </c>
      <c r="E581" s="17" t="str">
        <f>VLOOKUP($B581,G2.PL1!$C$10:$F$34,4,0)</f>
        <v>20mg</v>
      </c>
      <c r="F581" s="17" t="str">
        <f>VLOOKUP($B581,G2.PL1!$C$10:$AF$35,5,0)</f>
        <v>Uống</v>
      </c>
      <c r="G581" s="17" t="str">
        <f>VLOOKUP($B581,G2.PL1!$C$10:$AF$35,6,0)</f>
        <v>Viên nén bao phim kháng acid dạ dày</v>
      </c>
      <c r="H581" s="17" t="str">
        <f>VLOOKUP($B581,G2.PL1!$C$10:$AF$35,7,0)</f>
        <v>Hộp 2 vỉ x 7 viên; Hộp 4 vỉ x 7 viên</v>
      </c>
      <c r="I581" s="38" t="s">
        <v>13</v>
      </c>
      <c r="J581" s="17" t="str">
        <f>VLOOKUP($B581,G2.PL1!$C$10:$AF$35,9,0)</f>
        <v>24 tháng</v>
      </c>
      <c r="K581" s="17" t="str">
        <f>VLOOKUP($B581,G2.PL1!$C$10:$AF$35,10,0)</f>
        <v>VN-16032-12</v>
      </c>
      <c r="L581" s="17" t="str">
        <f>VLOOKUP($B581,G2.PL1!$C$10:$AF$35,11,0)</f>
        <v>Sun Pharmaceutical Industries Limited</v>
      </c>
      <c r="M581" s="17" t="str">
        <f>VLOOKUP($B581,G2.PL1!$C$10:$AF$35,12,0)</f>
        <v>Ấn Độ</v>
      </c>
      <c r="N581" s="17" t="str">
        <f>VLOOKUP($B581,G2.PL1!$C$10:$AF$35,13,0)</f>
        <v>Viên</v>
      </c>
      <c r="O581" s="39">
        <v>4325</v>
      </c>
      <c r="P581" s="39">
        <v>4325</v>
      </c>
      <c r="Q581" s="39">
        <v>4325</v>
      </c>
      <c r="R581" s="39">
        <v>4325</v>
      </c>
      <c r="S581" s="40">
        <v>17300</v>
      </c>
      <c r="T581" s="19">
        <f>VLOOKUP($B581,G2.PL1!$C$10:$AF$35,17,0)</f>
        <v>950</v>
      </c>
      <c r="U581" s="18">
        <f t="shared" si="8"/>
        <v>16435000</v>
      </c>
      <c r="V581" s="19" t="str">
        <f>VLOOKUP($B581,G2.PL1!$C$10:$AF$35,30,0)</f>
        <v>Công ty Cổ phần Dược phẩm Thiết bị Y tế Hà Nội</v>
      </c>
      <c r="W581" s="17" t="s">
        <v>689</v>
      </c>
      <c r="X581" s="56" t="s">
        <v>239</v>
      </c>
      <c r="Y581" s="41" t="s">
        <v>690</v>
      </c>
      <c r="Z581" s="16"/>
      <c r="AA581" s="21" t="e">
        <f>VLOOKUP(W581,#REF!,2,0)</f>
        <v>#REF!</v>
      </c>
      <c r="AB581" s="16"/>
    </row>
    <row r="582" spans="1:28" ht="36">
      <c r="A582" s="38">
        <v>15</v>
      </c>
      <c r="B582" s="38" t="s">
        <v>39</v>
      </c>
      <c r="C582" s="17" t="str">
        <f>VLOOKUP(B582,G2.PL1!$C$10:$D$34,2,0)</f>
        <v>OCID</v>
      </c>
      <c r="D582" s="17" t="str">
        <f>VLOOKUP($B582,G2.PL1!$C$10:$E$34,3,0)</f>
        <v>Omeprazole (dạng hạt bao tan trong ruột)</v>
      </c>
      <c r="E582" s="17" t="str">
        <f>VLOOKUP($B582,G2.PL1!$C$10:$F$34,4,0)</f>
        <v>20mg</v>
      </c>
      <c r="F582" s="17" t="str">
        <f>VLOOKUP($B582,G2.PL1!$C$10:$AF$35,5,0)</f>
        <v>Uống</v>
      </c>
      <c r="G582" s="17" t="str">
        <f>VLOOKUP($B582,G2.PL1!$C$10:$AF$35,6,0)</f>
        <v>Viên nang cứng</v>
      </c>
      <c r="H582" s="17" t="str">
        <f>VLOOKUP($B582,G2.PL1!$C$10:$AF$35,7,0)</f>
        <v>Hộp 10 vỉ x 10 viên</v>
      </c>
      <c r="I582" s="38" t="s">
        <v>13</v>
      </c>
      <c r="J582" s="17" t="str">
        <f>VLOOKUP($B582,G2.PL1!$C$10:$AF$35,9,0)</f>
        <v>36 tháng</v>
      </c>
      <c r="K582" s="17" t="str">
        <f>VLOOKUP($B582,G2.PL1!$C$10:$AF$35,10,0)</f>
        <v>VN-10166-10</v>
      </c>
      <c r="L582" s="17" t="str">
        <f>VLOOKUP($B582,G2.PL1!$C$10:$AF$35,11,0)</f>
        <v>Cadila Healthcare Ltd.</v>
      </c>
      <c r="M582" s="17" t="str">
        <f>VLOOKUP($B582,G2.PL1!$C$10:$AF$35,12,0)</f>
        <v>Ấn Độ</v>
      </c>
      <c r="N582" s="17" t="str">
        <f>VLOOKUP($B582,G2.PL1!$C$10:$AF$35,13,0)</f>
        <v>Viên</v>
      </c>
      <c r="O582" s="39">
        <v>6250</v>
      </c>
      <c r="P582" s="39">
        <v>6250</v>
      </c>
      <c r="Q582" s="39">
        <v>6250</v>
      </c>
      <c r="R582" s="39">
        <v>6250</v>
      </c>
      <c r="S582" s="40">
        <v>25000</v>
      </c>
      <c r="T582" s="19">
        <f>VLOOKUP($B582,G2.PL1!$C$10:$AF$35,17,0)</f>
        <v>215</v>
      </c>
      <c r="U582" s="18">
        <f t="shared" si="8"/>
        <v>5375000</v>
      </c>
      <c r="V582" s="19" t="str">
        <f>VLOOKUP($B582,G2.PL1!$C$10:$AF$35,30,0)</f>
        <v>Công ty Cổ phần Dược phẩm Thiết bị Y tế Hà Nội</v>
      </c>
      <c r="W582" s="17" t="s">
        <v>689</v>
      </c>
      <c r="X582" s="56" t="s">
        <v>239</v>
      </c>
      <c r="Y582" s="41" t="s">
        <v>690</v>
      </c>
      <c r="Z582" s="16"/>
      <c r="AA582" s="21" t="e">
        <f>VLOOKUP(W582,#REF!,2,0)</f>
        <v>#REF!</v>
      </c>
      <c r="AB582" s="16"/>
    </row>
    <row r="583" spans="1:28" ht="36">
      <c r="A583" s="17">
        <v>1</v>
      </c>
      <c r="B583" s="17" t="s">
        <v>6</v>
      </c>
      <c r="C583" s="17" t="str">
        <f>VLOOKUP(B583,G2.PL1!$C$10:$D$34,2,0)</f>
        <v>Cefoxitine Gerda 1G</v>
      </c>
      <c r="D583" s="17" t="str">
        <f>VLOOKUP($B583,G2.PL1!$C$10:$E$34,3,0)</f>
        <v>Cefoxitin  (dưới dạng Cefoxitin natri)</v>
      </c>
      <c r="E583" s="17" t="str">
        <f>VLOOKUP($B583,G2.PL1!$C$10:$F$34,4,0)</f>
        <v>1g</v>
      </c>
      <c r="F583" s="17" t="str">
        <f>VLOOKUP($B583,G2.PL1!$C$10:$AF$35,5,0)</f>
        <v>Tiêm</v>
      </c>
      <c r="G583" s="17" t="str">
        <f>VLOOKUP($B583,G2.PL1!$C$10:$AF$35,6,0)</f>
        <v>Bột pha dung dịch tiêm</v>
      </c>
      <c r="H583" s="17" t="str">
        <f>VLOOKUP($B583,G2.PL1!$C$10:$AF$35,7,0)</f>
        <v>Hộp 10 lọ</v>
      </c>
      <c r="I583" s="17" t="s">
        <v>3</v>
      </c>
      <c r="J583" s="17" t="str">
        <f>VLOOKUP($B583,G2.PL1!$C$10:$AF$35,9,0)</f>
        <v>24 tháng</v>
      </c>
      <c r="K583" s="17" t="str">
        <f>VLOOKUP($B583,G2.PL1!$C$10:$AF$35,10,0)</f>
        <v>VN-20445-17</v>
      </c>
      <c r="L583" s="17" t="str">
        <f>VLOOKUP($B583,G2.PL1!$C$10:$AF$35,11,0)</f>
        <v>LDP Laboratorios
 Torlan SA</v>
      </c>
      <c r="M583" s="17" t="str">
        <f>VLOOKUP($B583,G2.PL1!$C$10:$AF$35,12,0)</f>
        <v>Tây Ban Nha</v>
      </c>
      <c r="N583" s="17" t="str">
        <f>VLOOKUP($B583,G2.PL1!$C$10:$AF$35,13,0)</f>
        <v>Lọ</v>
      </c>
      <c r="O583" s="18">
        <v>1200</v>
      </c>
      <c r="P583" s="18">
        <v>1200</v>
      </c>
      <c r="Q583" s="18">
        <v>1200</v>
      </c>
      <c r="R583" s="18">
        <v>1200</v>
      </c>
      <c r="S583" s="18">
        <v>4800</v>
      </c>
      <c r="T583" s="19">
        <f>VLOOKUP($B583,G2.PL1!$C$10:$AF$35,17,0)</f>
        <v>123000</v>
      </c>
      <c r="U583" s="18">
        <f t="shared" si="8"/>
        <v>590400000</v>
      </c>
      <c r="V583" s="19" t="str">
        <f>VLOOKUP($B583,G2.PL1!$C$10:$AF$35,30,0)</f>
        <v>Công ty Trách nhiệm hữu hạn Dược Phẩm Tự Đức</v>
      </c>
      <c r="W583" s="17" t="s">
        <v>241</v>
      </c>
      <c r="X583" s="20" t="s">
        <v>239</v>
      </c>
      <c r="Y583" s="17" t="s">
        <v>242</v>
      </c>
      <c r="Z583" s="16"/>
      <c r="AA583" s="21" t="e">
        <f>VLOOKUP(W583,#REF!,2,0)</f>
        <v>#REF!</v>
      </c>
      <c r="AB583" s="16"/>
    </row>
    <row r="584" spans="1:28" ht="60">
      <c r="A584" s="38">
        <v>12</v>
      </c>
      <c r="B584" s="38" t="s">
        <v>54</v>
      </c>
      <c r="C584" s="17" t="str">
        <f>VLOOKUP(B584,G2.PL1!$C$10:$D$34,2,0)</f>
        <v>Raciper 20mg</v>
      </c>
      <c r="D584" s="17" t="str">
        <f>VLOOKUP($B584,G2.PL1!$C$10:$E$34,3,0)</f>
        <v xml:space="preserve">Esomeprazole (dưới dạng Esomeprazole magnesium vô định hình) </v>
      </c>
      <c r="E584" s="17" t="str">
        <f>VLOOKUP($B584,G2.PL1!$C$10:$F$34,4,0)</f>
        <v>20mg</v>
      </c>
      <c r="F584" s="17" t="str">
        <f>VLOOKUP($B584,G2.PL1!$C$10:$AF$35,5,0)</f>
        <v>Uống</v>
      </c>
      <c r="G584" s="17" t="str">
        <f>VLOOKUP($B584,G2.PL1!$C$10:$AF$35,6,0)</f>
        <v>Viên nén bao phim kháng acid dạ dày</v>
      </c>
      <c r="H584" s="17" t="str">
        <f>VLOOKUP($B584,G2.PL1!$C$10:$AF$35,7,0)</f>
        <v>Hộp 2 vỉ x 7 viên; Hộp 4 vỉ x 7 viên</v>
      </c>
      <c r="I584" s="38" t="s">
        <v>13</v>
      </c>
      <c r="J584" s="17" t="str">
        <f>VLOOKUP($B584,G2.PL1!$C$10:$AF$35,9,0)</f>
        <v>24 tháng</v>
      </c>
      <c r="K584" s="17" t="str">
        <f>VLOOKUP($B584,G2.PL1!$C$10:$AF$35,10,0)</f>
        <v>VN-16032-12</v>
      </c>
      <c r="L584" s="17" t="str">
        <f>VLOOKUP($B584,G2.PL1!$C$10:$AF$35,11,0)</f>
        <v>Sun Pharmaceutical Industries Limited</v>
      </c>
      <c r="M584" s="17" t="str">
        <f>VLOOKUP($B584,G2.PL1!$C$10:$AF$35,12,0)</f>
        <v>Ấn Độ</v>
      </c>
      <c r="N584" s="17" t="str">
        <f>VLOOKUP($B584,G2.PL1!$C$10:$AF$35,13,0)</f>
        <v>Viên</v>
      </c>
      <c r="O584" s="39">
        <v>5000</v>
      </c>
      <c r="P584" s="39">
        <v>5000</v>
      </c>
      <c r="Q584" s="39">
        <v>5000</v>
      </c>
      <c r="R584" s="39">
        <v>5000</v>
      </c>
      <c r="S584" s="40">
        <v>20000</v>
      </c>
      <c r="T584" s="19">
        <f>VLOOKUP($B584,G2.PL1!$C$10:$AF$35,17,0)</f>
        <v>950</v>
      </c>
      <c r="U584" s="18">
        <f t="shared" si="8"/>
        <v>19000000</v>
      </c>
      <c r="V584" s="19" t="str">
        <f>VLOOKUP($B584,G2.PL1!$C$10:$AF$35,30,0)</f>
        <v>Công ty Cổ phần Dược phẩm Thiết bị Y tế Hà Nội</v>
      </c>
      <c r="W584" s="17" t="s">
        <v>241</v>
      </c>
      <c r="X584" s="56" t="s">
        <v>239</v>
      </c>
      <c r="Y584" s="41" t="s">
        <v>242</v>
      </c>
      <c r="Z584" s="16"/>
      <c r="AA584" s="21" t="e">
        <f>VLOOKUP(W584,#REF!,2,0)</f>
        <v>#REF!</v>
      </c>
      <c r="AB584" s="16"/>
    </row>
    <row r="585" spans="1:28" ht="36">
      <c r="A585" s="17">
        <v>1</v>
      </c>
      <c r="B585" s="17" t="s">
        <v>6</v>
      </c>
      <c r="C585" s="17" t="str">
        <f>VLOOKUP(B585,G2.PL1!$C$10:$D$34,2,0)</f>
        <v>Cefoxitine Gerda 1G</v>
      </c>
      <c r="D585" s="17" t="str">
        <f>VLOOKUP($B585,G2.PL1!$C$10:$E$34,3,0)</f>
        <v>Cefoxitin  (dưới dạng Cefoxitin natri)</v>
      </c>
      <c r="E585" s="17" t="str">
        <f>VLOOKUP($B585,G2.PL1!$C$10:$F$34,4,0)</f>
        <v>1g</v>
      </c>
      <c r="F585" s="17" t="str">
        <f>VLOOKUP($B585,G2.PL1!$C$10:$AF$35,5,0)</f>
        <v>Tiêm</v>
      </c>
      <c r="G585" s="17" t="str">
        <f>VLOOKUP($B585,G2.PL1!$C$10:$AF$35,6,0)</f>
        <v>Bột pha dung dịch tiêm</v>
      </c>
      <c r="H585" s="17" t="str">
        <f>VLOOKUP($B585,G2.PL1!$C$10:$AF$35,7,0)</f>
        <v>Hộp 10 lọ</v>
      </c>
      <c r="I585" s="17" t="s">
        <v>3</v>
      </c>
      <c r="J585" s="17" t="str">
        <f>VLOOKUP($B585,G2.PL1!$C$10:$AF$35,9,0)</f>
        <v>24 tháng</v>
      </c>
      <c r="K585" s="17" t="str">
        <f>VLOOKUP($B585,G2.PL1!$C$10:$AF$35,10,0)</f>
        <v>VN-20445-17</v>
      </c>
      <c r="L585" s="17" t="str">
        <f>VLOOKUP($B585,G2.PL1!$C$10:$AF$35,11,0)</f>
        <v>LDP Laboratorios
 Torlan SA</v>
      </c>
      <c r="M585" s="17" t="str">
        <f>VLOOKUP($B585,G2.PL1!$C$10:$AF$35,12,0)</f>
        <v>Tây Ban Nha</v>
      </c>
      <c r="N585" s="17" t="str">
        <f>VLOOKUP($B585,G2.PL1!$C$10:$AF$35,13,0)</f>
        <v>Lọ</v>
      </c>
      <c r="O585" s="18">
        <v>2000</v>
      </c>
      <c r="P585" s="18">
        <v>2000</v>
      </c>
      <c r="Q585" s="18">
        <v>2000</v>
      </c>
      <c r="R585" s="18">
        <v>2000</v>
      </c>
      <c r="S585" s="18">
        <v>8000</v>
      </c>
      <c r="T585" s="19">
        <f>VLOOKUP($B585,G2.PL1!$C$10:$AF$35,17,0)</f>
        <v>123000</v>
      </c>
      <c r="U585" s="18">
        <f t="shared" si="8"/>
        <v>984000000</v>
      </c>
      <c r="V585" s="19" t="str">
        <f>VLOOKUP($B585,G2.PL1!$C$10:$AF$35,30,0)</f>
        <v>Công ty Trách nhiệm hữu hạn Dược Phẩm Tự Đức</v>
      </c>
      <c r="W585" s="17" t="s">
        <v>243</v>
      </c>
      <c r="X585" s="20" t="s">
        <v>239</v>
      </c>
      <c r="Y585" s="17" t="s">
        <v>244</v>
      </c>
      <c r="Z585" s="16"/>
      <c r="AA585" s="21" t="e">
        <f>VLOOKUP(W585,#REF!,2,0)</f>
        <v>#REF!</v>
      </c>
      <c r="AB585" s="16"/>
    </row>
    <row r="586" spans="1:28" ht="36">
      <c r="A586" s="17">
        <v>1</v>
      </c>
      <c r="B586" s="17" t="s">
        <v>6</v>
      </c>
      <c r="C586" s="17" t="str">
        <f>VLOOKUP(B586,G2.PL1!$C$10:$D$34,2,0)</f>
        <v>Cefoxitine Gerda 1G</v>
      </c>
      <c r="D586" s="17" t="str">
        <f>VLOOKUP($B586,G2.PL1!$C$10:$E$34,3,0)</f>
        <v>Cefoxitin  (dưới dạng Cefoxitin natri)</v>
      </c>
      <c r="E586" s="17" t="str">
        <f>VLOOKUP($B586,G2.PL1!$C$10:$F$34,4,0)</f>
        <v>1g</v>
      </c>
      <c r="F586" s="17" t="str">
        <f>VLOOKUP($B586,G2.PL1!$C$10:$AF$35,5,0)</f>
        <v>Tiêm</v>
      </c>
      <c r="G586" s="17" t="str">
        <f>VLOOKUP($B586,G2.PL1!$C$10:$AF$35,6,0)</f>
        <v>Bột pha dung dịch tiêm</v>
      </c>
      <c r="H586" s="17" t="str">
        <f>VLOOKUP($B586,G2.PL1!$C$10:$AF$35,7,0)</f>
        <v>Hộp 10 lọ</v>
      </c>
      <c r="I586" s="17" t="s">
        <v>3</v>
      </c>
      <c r="J586" s="17" t="str">
        <f>VLOOKUP($B586,G2.PL1!$C$10:$AF$35,9,0)</f>
        <v>24 tháng</v>
      </c>
      <c r="K586" s="17" t="str">
        <f>VLOOKUP($B586,G2.PL1!$C$10:$AF$35,10,0)</f>
        <v>VN-20445-17</v>
      </c>
      <c r="L586" s="17" t="str">
        <f>VLOOKUP($B586,G2.PL1!$C$10:$AF$35,11,0)</f>
        <v>LDP Laboratorios
 Torlan SA</v>
      </c>
      <c r="M586" s="17" t="str">
        <f>VLOOKUP($B586,G2.PL1!$C$10:$AF$35,12,0)</f>
        <v>Tây Ban Nha</v>
      </c>
      <c r="N586" s="17" t="str">
        <f>VLOOKUP($B586,G2.PL1!$C$10:$AF$35,13,0)</f>
        <v>Lọ</v>
      </c>
      <c r="O586" s="18">
        <v>200</v>
      </c>
      <c r="P586" s="18">
        <v>200</v>
      </c>
      <c r="Q586" s="18">
        <v>200</v>
      </c>
      <c r="R586" s="18">
        <v>200</v>
      </c>
      <c r="S586" s="18">
        <v>800</v>
      </c>
      <c r="T586" s="19">
        <f>VLOOKUP($B586,G2.PL1!$C$10:$AF$35,17,0)</f>
        <v>123000</v>
      </c>
      <c r="U586" s="18">
        <f t="shared" ref="U586:U649" si="9">S586*T586</f>
        <v>98400000</v>
      </c>
      <c r="V586" s="19" t="str">
        <f>VLOOKUP($B586,G2.PL1!$C$10:$AF$35,30,0)</f>
        <v>Công ty Trách nhiệm hữu hạn Dược Phẩm Tự Đức</v>
      </c>
      <c r="W586" s="17" t="s">
        <v>254</v>
      </c>
      <c r="X586" s="20" t="s">
        <v>246</v>
      </c>
      <c r="Y586" s="17" t="s">
        <v>255</v>
      </c>
      <c r="Z586" s="16"/>
      <c r="AA586" s="21" t="e">
        <f>VLOOKUP(W586,#REF!,2,0)</f>
        <v>#REF!</v>
      </c>
      <c r="AB586" s="16"/>
    </row>
    <row r="587" spans="1:28" ht="48">
      <c r="A587" s="17">
        <v>2</v>
      </c>
      <c r="B587" s="17" t="s">
        <v>86</v>
      </c>
      <c r="C587" s="17" t="str">
        <f>VLOOKUP(B587,G2.PL1!$C$10:$D$34,2,0)</f>
        <v>Cefoxitin 1g</v>
      </c>
      <c r="D587" s="17" t="str">
        <f>VLOOKUP($B587,G2.PL1!$C$10:$E$34,3,0)</f>
        <v xml:space="preserve">Cefoxitin (dưới dạng Cefoxitin natri) </v>
      </c>
      <c r="E587" s="17" t="str">
        <f>VLOOKUP($B587,G2.PL1!$C$10:$F$34,4,0)</f>
        <v>1g</v>
      </c>
      <c r="F587" s="17" t="str">
        <f>VLOOKUP($B587,G2.PL1!$C$10:$AF$35,5,0)</f>
        <v>Tiêm</v>
      </c>
      <c r="G587" s="17" t="str">
        <f>VLOOKUP($B587,G2.PL1!$C$10:$AF$35,6,0)</f>
        <v>Thuốc bột pha tiêm</v>
      </c>
      <c r="H587" s="17" t="str">
        <f>VLOOKUP($B587,G2.PL1!$C$10:$AF$35,7,0)</f>
        <v>Hộp 10 lọ</v>
      </c>
      <c r="I587" s="17" t="s">
        <v>13</v>
      </c>
      <c r="J587" s="17" t="str">
        <f>VLOOKUP($B587,G2.PL1!$C$10:$AF$35,9,0)</f>
        <v>24 tháng</v>
      </c>
      <c r="K587" s="17" t="str">
        <f>VLOOKUP($B587,G2.PL1!$C$10:$AF$35,10,0)</f>
        <v>VD-26841-17</v>
      </c>
      <c r="L587" s="17" t="str">
        <f>VLOOKUP($B587,G2.PL1!$C$10:$AF$35,11,0)</f>
        <v>Chi nhánh 3- Công ty cổ phần dược phẩm Imexpharm tại Bình Dương</v>
      </c>
      <c r="M587" s="17" t="str">
        <f>VLOOKUP($B587,G2.PL1!$C$10:$AF$35,12,0)</f>
        <v>Việt Nam</v>
      </c>
      <c r="N587" s="17" t="str">
        <f>VLOOKUP($B587,G2.PL1!$C$10:$AF$35,13,0)</f>
        <v>Lọ</v>
      </c>
      <c r="O587" s="18">
        <v>500</v>
      </c>
      <c r="P587" s="18">
        <v>500</v>
      </c>
      <c r="Q587" s="18">
        <v>500</v>
      </c>
      <c r="R587" s="18">
        <v>500</v>
      </c>
      <c r="S587" s="18">
        <v>2000</v>
      </c>
      <c r="T587" s="19">
        <f>VLOOKUP($B587,G2.PL1!$C$10:$AF$35,17,0)</f>
        <v>54900</v>
      </c>
      <c r="U587" s="18">
        <f t="shared" si="9"/>
        <v>109800000</v>
      </c>
      <c r="V587" s="19" t="str">
        <f>VLOOKUP($B587,G2.PL1!$C$10:$AF$35,30,0)</f>
        <v>Công ty Cổ phần Dược phẩm Nam Hà</v>
      </c>
      <c r="W587" s="17" t="s">
        <v>254</v>
      </c>
      <c r="X587" s="20" t="s">
        <v>246</v>
      </c>
      <c r="Y587" s="17" t="s">
        <v>255</v>
      </c>
      <c r="Z587" s="16"/>
      <c r="AA587" s="21" t="e">
        <f>VLOOKUP(W587,#REF!,2,0)</f>
        <v>#REF!</v>
      </c>
      <c r="AB587" s="16"/>
    </row>
    <row r="588" spans="1:28" ht="36">
      <c r="A588" s="32">
        <v>3</v>
      </c>
      <c r="B588" s="32" t="s">
        <v>81</v>
      </c>
      <c r="C588" s="17" t="str">
        <f>VLOOKUP(B588,G2.PL1!$C$10:$D$34,2,0)</f>
        <v>Oxitan 100mg/20ml</v>
      </c>
      <c r="D588" s="17" t="str">
        <f>VLOOKUP($B588,G2.PL1!$C$10:$E$34,3,0)</f>
        <v>Oxaliplatin</v>
      </c>
      <c r="E588" s="17" t="str">
        <f>VLOOKUP($B588,G2.PL1!$C$10:$F$34,4,0)</f>
        <v>100mg/ 20ml</v>
      </c>
      <c r="F588" s="17" t="str">
        <f>VLOOKUP($B588,G2.PL1!$C$10:$AF$35,5,0)</f>
        <v>Tiêm truyền tĩnh mạch</v>
      </c>
      <c r="G588" s="17" t="str">
        <f>VLOOKUP($B588,G2.PL1!$C$10:$AF$35,6,0)</f>
        <v>Dung dịch đậm đặc để pha tiêm truyền</v>
      </c>
      <c r="H588" s="17" t="str">
        <f>VLOOKUP($B588,G2.PL1!$C$10:$AF$35,7,0)</f>
        <v>Hộp 1 lọ 20ml</v>
      </c>
      <c r="I588" s="32" t="s">
        <v>13</v>
      </c>
      <c r="J588" s="17" t="str">
        <f>VLOOKUP($B588,G2.PL1!$C$10:$AF$35,9,0)</f>
        <v>24 tháng</v>
      </c>
      <c r="K588" s="17" t="str">
        <f>VLOOKUP($B588,G2.PL1!$C$10:$AF$35,10,0)</f>
        <v>890114071223 (VN-20247-17)</v>
      </c>
      <c r="L588" s="17" t="str">
        <f>VLOOKUP($B588,G2.PL1!$C$10:$AF$35,11,0)</f>
        <v>Fresenius Kabi Oncology Limited</v>
      </c>
      <c r="M588" s="17" t="str">
        <f>VLOOKUP($B588,G2.PL1!$C$10:$AF$35,12,0)</f>
        <v>Ấn Độ</v>
      </c>
      <c r="N588" s="17" t="str">
        <f>VLOOKUP($B588,G2.PL1!$C$10:$AF$35,13,0)</f>
        <v>Lọ</v>
      </c>
      <c r="O588" s="33">
        <v>60</v>
      </c>
      <c r="P588" s="33">
        <v>60</v>
      </c>
      <c r="Q588" s="33">
        <v>60</v>
      </c>
      <c r="R588" s="33">
        <v>60</v>
      </c>
      <c r="S588" s="18">
        <v>240</v>
      </c>
      <c r="T588" s="19">
        <f>VLOOKUP($B588,G2.PL1!$C$10:$AF$35,17,0)</f>
        <v>330510</v>
      </c>
      <c r="U588" s="18">
        <f t="shared" si="9"/>
        <v>79322400</v>
      </c>
      <c r="V588" s="19" t="str">
        <f>VLOOKUP($B588,G2.PL1!$C$10:$AF$35,30,0)</f>
        <v>Công ty Cổ phần Dược liệu Trung ương 2</v>
      </c>
      <c r="W588" s="17" t="s">
        <v>254</v>
      </c>
      <c r="X588" s="34" t="s">
        <v>246</v>
      </c>
      <c r="Y588" s="17" t="s">
        <v>255</v>
      </c>
      <c r="Z588" s="16"/>
      <c r="AA588" s="21" t="e">
        <f>VLOOKUP(W588,#REF!,2,0)</f>
        <v>#REF!</v>
      </c>
      <c r="AB588" s="16"/>
    </row>
    <row r="589" spans="1:28" ht="48">
      <c r="A589" s="38">
        <v>8</v>
      </c>
      <c r="B589" s="38" t="s">
        <v>75</v>
      </c>
      <c r="C589" s="17" t="str">
        <f>VLOOKUP(B589,G2.PL1!$C$10:$D$34,2,0)</f>
        <v>Zanimex 1,5g</v>
      </c>
      <c r="D589" s="17" t="str">
        <f>VLOOKUP($B589,G2.PL1!$C$10:$E$34,3,0)</f>
        <v>Cefuroxim (dưới dạng Cefuroxim natri)</v>
      </c>
      <c r="E589" s="17" t="str">
        <f>VLOOKUP($B589,G2.PL1!$C$10:$F$34,4,0)</f>
        <v>1,5g</v>
      </c>
      <c r="F589" s="17" t="str">
        <f>VLOOKUP($B589,G2.PL1!$C$10:$AF$35,5,0)</f>
        <v>Tiêm</v>
      </c>
      <c r="G589" s="17" t="str">
        <f>VLOOKUP($B589,G2.PL1!$C$10:$AF$35,6,0)</f>
        <v>Thuốc bột pha tiêm</v>
      </c>
      <c r="H589" s="17" t="str">
        <f>VLOOKUP($B589,G2.PL1!$C$10:$AF$35,7,0)</f>
        <v>Hộp 10 lọ</v>
      </c>
      <c r="I589" s="38" t="s">
        <v>13</v>
      </c>
      <c r="J589" s="17" t="str">
        <f>VLOOKUP($B589,G2.PL1!$C$10:$AF$35,9,0)</f>
        <v>24 tháng</v>
      </c>
      <c r="K589" s="17" t="str">
        <f>VLOOKUP($B589,G2.PL1!$C$10:$AF$35,10,0)</f>
        <v>VD-34181-20</v>
      </c>
      <c r="L589" s="17" t="str">
        <f>VLOOKUP($B589,G2.PL1!$C$10:$AF$35,11,0)</f>
        <v>Chi nhánh 3 - Công ty cổ phần dược phẩm Imexpharm tại Bình Dương</v>
      </c>
      <c r="M589" s="17" t="str">
        <f>VLOOKUP($B589,G2.PL1!$C$10:$AF$35,12,0)</f>
        <v>Việt Nam</v>
      </c>
      <c r="N589" s="17" t="str">
        <f>VLOOKUP($B589,G2.PL1!$C$10:$AF$35,13,0)</f>
        <v>Lọ</v>
      </c>
      <c r="O589" s="39">
        <v>4500</v>
      </c>
      <c r="P589" s="39">
        <v>4500</v>
      </c>
      <c r="Q589" s="39">
        <v>4500</v>
      </c>
      <c r="R589" s="39">
        <v>4500</v>
      </c>
      <c r="S589" s="40">
        <v>18000</v>
      </c>
      <c r="T589" s="19">
        <f>VLOOKUP($B589,G2.PL1!$C$10:$AF$35,17,0)</f>
        <v>21000</v>
      </c>
      <c r="U589" s="18">
        <f t="shared" si="9"/>
        <v>378000000</v>
      </c>
      <c r="V589" s="19" t="str">
        <f>VLOOKUP($B589,G2.PL1!$C$10:$AF$35,30,0)</f>
        <v xml:space="preserve">Công ty CP Dược phẩm Imexpharm </v>
      </c>
      <c r="W589" s="17" t="s">
        <v>254</v>
      </c>
      <c r="X589" s="56" t="s">
        <v>246</v>
      </c>
      <c r="Y589" s="41" t="s">
        <v>255</v>
      </c>
      <c r="Z589" s="16"/>
      <c r="AA589" s="21" t="e">
        <f>VLOOKUP(W589,#REF!,2,0)</f>
        <v>#REF!</v>
      </c>
      <c r="AB589" s="16"/>
    </row>
    <row r="590" spans="1:28" ht="60">
      <c r="A590" s="38">
        <v>9</v>
      </c>
      <c r="B590" s="38" t="s">
        <v>70</v>
      </c>
      <c r="C590" s="17" t="str">
        <f>VLOOKUP(B590,G2.PL1!$C$10:$D$34,2,0)</f>
        <v xml:space="preserve">Cifga </v>
      </c>
      <c r="D590" s="17" t="str">
        <f>VLOOKUP($B590,G2.PL1!$C$10:$E$34,3,0)</f>
        <v>Ciprofloxacin (dưới dạng Ciprofloxacin hydroclorid)</v>
      </c>
      <c r="E590" s="17" t="str">
        <f>VLOOKUP($B590,G2.PL1!$C$10:$F$34,4,0)</f>
        <v>500mg</v>
      </c>
      <c r="F590" s="17" t="str">
        <f>VLOOKUP($B590,G2.PL1!$C$10:$AF$35,5,0)</f>
        <v>Uống</v>
      </c>
      <c r="G590" s="17" t="str">
        <f>VLOOKUP($B590,G2.PL1!$C$10:$AF$35,6,0)</f>
        <v>viên nén bao phim</v>
      </c>
      <c r="H590" s="17" t="str">
        <f>VLOOKUP($B590,G2.PL1!$C$10:$AF$35,7,0)</f>
        <v>hộp 2 vỉ x 10 viên</v>
      </c>
      <c r="I590" s="38" t="s">
        <v>13</v>
      </c>
      <c r="J590" s="17" t="str">
        <f>VLOOKUP($B590,G2.PL1!$C$10:$AF$35,9,0)</f>
        <v xml:space="preserve">36 tháng </v>
      </c>
      <c r="K590" s="17" t="str">
        <f>VLOOKUP($B590,G2.PL1!$C$10:$AF$35,10,0)</f>
        <v>VD-20549-14</v>
      </c>
      <c r="L590" s="17" t="str">
        <f>VLOOKUP($B590,G2.PL1!$C$10:$AF$35,11,0)</f>
        <v>Công ty Cổ phần Dược Hậu Giang - Chi nhánh nhà máy Dược phẩm DHG tại Hậu Giang</v>
      </c>
      <c r="M590" s="17" t="str">
        <f>VLOOKUP($B590,G2.PL1!$C$10:$AF$35,12,0)</f>
        <v>Việt Nam</v>
      </c>
      <c r="N590" s="17" t="str">
        <f>VLOOKUP($B590,G2.PL1!$C$10:$AF$35,13,0)</f>
        <v>Viên</v>
      </c>
      <c r="O590" s="39">
        <v>5000</v>
      </c>
      <c r="P590" s="39">
        <v>5000</v>
      </c>
      <c r="Q590" s="39">
        <v>5000</v>
      </c>
      <c r="R590" s="39">
        <v>5000</v>
      </c>
      <c r="S590" s="40">
        <v>20000</v>
      </c>
      <c r="T590" s="19">
        <f>VLOOKUP($B590,G2.PL1!$C$10:$AF$35,17,0)</f>
        <v>889</v>
      </c>
      <c r="U590" s="18">
        <f t="shared" si="9"/>
        <v>17780000</v>
      </c>
      <c r="V590" s="19" t="str">
        <f>VLOOKUP($B590,G2.PL1!$C$10:$AF$35,30,0)</f>
        <v>Công ty Cổ phần Dược Hậu Giang</v>
      </c>
      <c r="W590" s="17" t="s">
        <v>254</v>
      </c>
      <c r="X590" s="56" t="s">
        <v>246</v>
      </c>
      <c r="Y590" s="41" t="s">
        <v>255</v>
      </c>
      <c r="Z590" s="16"/>
      <c r="AA590" s="21" t="e">
        <f>VLOOKUP(W590,#REF!,2,0)</f>
        <v>#REF!</v>
      </c>
      <c r="AB590" s="16"/>
    </row>
    <row r="591" spans="1:28" ht="48">
      <c r="A591" s="38">
        <v>10</v>
      </c>
      <c r="B591" s="32" t="s">
        <v>65</v>
      </c>
      <c r="C591" s="17" t="str">
        <f>VLOOKUP(B591,G2.PL1!$C$10:$D$34,2,0)</f>
        <v>Docetaxel "Ebewe"</v>
      </c>
      <c r="D591" s="17" t="str">
        <f>VLOOKUP($B591,G2.PL1!$C$10:$E$34,3,0)</f>
        <v>Docetaxel</v>
      </c>
      <c r="E591" s="17" t="str">
        <f>VLOOKUP($B591,G2.PL1!$C$10:$F$34,4,0)</f>
        <v>10mg/ml</v>
      </c>
      <c r="F591" s="17" t="str">
        <f>VLOOKUP($B591,G2.PL1!$C$10:$AF$35,5,0)</f>
        <v>Tiêm truyền tĩnh mạch</v>
      </c>
      <c r="G591" s="17" t="str">
        <f>VLOOKUP($B591,G2.PL1!$C$10:$AF$35,6,0)</f>
        <v>Dung dịch đậm đặc để pha dung dịch tiêm truyền</v>
      </c>
      <c r="H591" s="17" t="str">
        <f>VLOOKUP($B591,G2.PL1!$C$10:$AF$35,7,0)</f>
        <v>Hộp 1 lọ 2ml</v>
      </c>
      <c r="I591" s="32" t="s">
        <v>3</v>
      </c>
      <c r="J591" s="17" t="str">
        <f>VLOOKUP($B591,G2.PL1!$C$10:$AF$35,9,0)</f>
        <v xml:space="preserve"> 24 tháng</v>
      </c>
      <c r="K591" s="17" t="str">
        <f>VLOOKUP($B591,G2.PL1!$C$10:$AF$35,10,0)</f>
        <v>VN-17425-13</v>
      </c>
      <c r="L591" s="17" t="str">
        <f>VLOOKUP($B591,G2.PL1!$C$10:$AF$35,11,0)</f>
        <v>Fareva Unterach GmbH (tên cũ: Ebewe Pharma Ges.m.b.H.Nfg.KG)</v>
      </c>
      <c r="M591" s="17" t="str">
        <f>VLOOKUP($B591,G2.PL1!$C$10:$AF$35,12,0)</f>
        <v>Áo</v>
      </c>
      <c r="N591" s="17" t="str">
        <f>VLOOKUP($B591,G2.PL1!$C$10:$AF$35,13,0)</f>
        <v>Lọ</v>
      </c>
      <c r="O591" s="40">
        <v>210</v>
      </c>
      <c r="P591" s="40">
        <v>210</v>
      </c>
      <c r="Q591" s="40">
        <v>210</v>
      </c>
      <c r="R591" s="40">
        <v>210</v>
      </c>
      <c r="S591" s="40">
        <v>840</v>
      </c>
      <c r="T591" s="19">
        <f>VLOOKUP($B591,G2.PL1!$C$10:$AF$35,17,0)</f>
        <v>314668</v>
      </c>
      <c r="U591" s="18">
        <f t="shared" si="9"/>
        <v>264321120</v>
      </c>
      <c r="V591" s="19" t="str">
        <f>VLOOKUP($B591,G2.PL1!$C$10:$AF$35,30,0)</f>
        <v>Công ty Cổ phần Dược liệu Trung ương 2</v>
      </c>
      <c r="W591" s="17" t="s">
        <v>254</v>
      </c>
      <c r="X591" s="34" t="s">
        <v>246</v>
      </c>
      <c r="Y591" s="32" t="s">
        <v>255</v>
      </c>
      <c r="Z591" s="16"/>
      <c r="AA591" s="21" t="e">
        <f>VLOOKUP(W591,#REF!,2,0)</f>
        <v>#REF!</v>
      </c>
      <c r="AB591" s="16"/>
    </row>
    <row r="592" spans="1:28" ht="48">
      <c r="A592" s="38">
        <v>11</v>
      </c>
      <c r="B592" s="32" t="s">
        <v>63</v>
      </c>
      <c r="C592" s="17" t="str">
        <f>VLOOKUP(B592,G2.PL1!$C$10:$D$34,2,0)</f>
        <v>Docetaxel "Ebewe"</v>
      </c>
      <c r="D592" s="17" t="str">
        <f>VLOOKUP($B592,G2.PL1!$C$10:$E$34,3,0)</f>
        <v>Docetaxel</v>
      </c>
      <c r="E592" s="17" t="str">
        <f>VLOOKUP($B592,G2.PL1!$C$10:$F$34,4,0)</f>
        <v>10mg/ml</v>
      </c>
      <c r="F592" s="17" t="str">
        <f>VLOOKUP($B592,G2.PL1!$C$10:$AF$35,5,0)</f>
        <v>Tiêm truyền tĩnh mạch</v>
      </c>
      <c r="G592" s="17" t="str">
        <f>VLOOKUP($B592,G2.PL1!$C$10:$AF$35,6,0)</f>
        <v>Dung dịch đậm đặc để pha dung dịch tiêm truyền</v>
      </c>
      <c r="H592" s="17" t="str">
        <f>VLOOKUP($B592,G2.PL1!$C$10:$AF$35,7,0)</f>
        <v>Hộp 1 lọ 8 ml</v>
      </c>
      <c r="I592" s="32" t="s">
        <v>3</v>
      </c>
      <c r="J592" s="17" t="str">
        <f>VLOOKUP($B592,G2.PL1!$C$10:$AF$35,9,0)</f>
        <v>24 tháng</v>
      </c>
      <c r="K592" s="17" t="str">
        <f>VLOOKUP($B592,G2.PL1!$C$10:$AF$35,10,0)</f>
        <v>VN-17425-13</v>
      </c>
      <c r="L592" s="17" t="str">
        <f>VLOOKUP($B592,G2.PL1!$C$10:$AF$35,11,0)</f>
        <v>Fareva Unterach GmbH (tên cũ: Ebewe Pharma Ges.m.b.H.Nfg.KG)</v>
      </c>
      <c r="M592" s="17" t="str">
        <f>VLOOKUP($B592,G2.PL1!$C$10:$AF$35,12,0)</f>
        <v>Áo</v>
      </c>
      <c r="N592" s="17" t="str">
        <f>VLOOKUP($B592,G2.PL1!$C$10:$AF$35,13,0)</f>
        <v>Lọ</v>
      </c>
      <c r="O592" s="40">
        <v>150</v>
      </c>
      <c r="P592" s="40">
        <v>150</v>
      </c>
      <c r="Q592" s="40">
        <v>150</v>
      </c>
      <c r="R592" s="40">
        <v>150</v>
      </c>
      <c r="S592" s="40">
        <v>600</v>
      </c>
      <c r="T592" s="19">
        <f>VLOOKUP($B592,G2.PL1!$C$10:$AF$35,17,0)</f>
        <v>668439</v>
      </c>
      <c r="U592" s="18">
        <f t="shared" si="9"/>
        <v>401063400</v>
      </c>
      <c r="V592" s="19" t="str">
        <f>VLOOKUP($B592,G2.PL1!$C$10:$AF$35,30,0)</f>
        <v>Công ty Cổ phần Dược liệu Trung ương 2</v>
      </c>
      <c r="W592" s="17" t="s">
        <v>254</v>
      </c>
      <c r="X592" s="34" t="s">
        <v>246</v>
      </c>
      <c r="Y592" s="32" t="s">
        <v>255</v>
      </c>
      <c r="Z592" s="16"/>
      <c r="AA592" s="21" t="e">
        <f>VLOOKUP(W592,#REF!,2,0)</f>
        <v>#REF!</v>
      </c>
      <c r="AB592" s="16"/>
    </row>
    <row r="593" spans="1:28" ht="60">
      <c r="A593" s="38">
        <v>13</v>
      </c>
      <c r="B593" s="38" t="s">
        <v>48</v>
      </c>
      <c r="C593" s="17" t="str">
        <f>VLOOKUP(B593,G2.PL1!$C$10:$D$34,2,0)</f>
        <v>Glumeform 500</v>
      </c>
      <c r="D593" s="17" t="str">
        <f>VLOOKUP($B593,G2.PL1!$C$10:$E$34,3,0)</f>
        <v xml:space="preserve">Metformin hydroclorid </v>
      </c>
      <c r="E593" s="17" t="str">
        <f>VLOOKUP($B593,G2.PL1!$C$10:$F$34,4,0)</f>
        <v>500mg</v>
      </c>
      <c r="F593" s="17" t="str">
        <f>VLOOKUP($B593,G2.PL1!$C$10:$AF$35,5,0)</f>
        <v>Uống</v>
      </c>
      <c r="G593" s="17" t="str">
        <f>VLOOKUP($B593,G2.PL1!$C$10:$AF$35,6,0)</f>
        <v>viên nén bao phim</v>
      </c>
      <c r="H593" s="17" t="str">
        <f>VLOOKUP($B593,G2.PL1!$C$10:$AF$35,7,0)</f>
        <v>hộp 10 vỉ x 10 viên</v>
      </c>
      <c r="I593" s="38" t="s">
        <v>13</v>
      </c>
      <c r="J593" s="17" t="str">
        <f>VLOOKUP($B593,G2.PL1!$C$10:$AF$35,9,0)</f>
        <v xml:space="preserve">36 tháng </v>
      </c>
      <c r="K593" s="17" t="str">
        <f>VLOOKUP($B593,G2.PL1!$C$10:$AF$35,10,0)</f>
        <v>VD-21779-14</v>
      </c>
      <c r="L593" s="17" t="str">
        <f>VLOOKUP($B593,G2.PL1!$C$10:$AF$35,11,0)</f>
        <v>Công ty Cổ phần Dược Hậu Giang - Chi nhánh nhà máy Dược phẩm DHG tại Hậu Giang</v>
      </c>
      <c r="M593" s="17" t="str">
        <f>VLOOKUP($B593,G2.PL1!$C$10:$AF$35,12,0)</f>
        <v>Việt Nam</v>
      </c>
      <c r="N593" s="17" t="str">
        <f>VLOOKUP($B593,G2.PL1!$C$10:$AF$35,13,0)</f>
        <v>Viên</v>
      </c>
      <c r="O593" s="39">
        <v>62500</v>
      </c>
      <c r="P593" s="39">
        <v>62500</v>
      </c>
      <c r="Q593" s="39">
        <v>62500</v>
      </c>
      <c r="R593" s="39">
        <v>62500</v>
      </c>
      <c r="S593" s="40">
        <v>250000</v>
      </c>
      <c r="T593" s="19">
        <f>VLOOKUP($B593,G2.PL1!$C$10:$AF$35,17,0)</f>
        <v>289</v>
      </c>
      <c r="U593" s="18">
        <f t="shared" si="9"/>
        <v>72250000</v>
      </c>
      <c r="V593" s="19" t="str">
        <f>VLOOKUP($B593,G2.PL1!$C$10:$AF$35,30,0)</f>
        <v>Công ty Cổ phần Dược Hậu Giang</v>
      </c>
      <c r="W593" s="17" t="s">
        <v>254</v>
      </c>
      <c r="X593" s="56" t="s">
        <v>246</v>
      </c>
      <c r="Y593" s="41" t="s">
        <v>255</v>
      </c>
      <c r="Z593" s="16"/>
      <c r="AA593" s="21" t="e">
        <f>VLOOKUP(W593,#REF!,2,0)</f>
        <v>#REF!</v>
      </c>
      <c r="AB593" s="16"/>
    </row>
    <row r="594" spans="1:28" ht="36">
      <c r="A594" s="38">
        <v>15</v>
      </c>
      <c r="B594" s="38" t="s">
        <v>39</v>
      </c>
      <c r="C594" s="17" t="str">
        <f>VLOOKUP(B594,G2.PL1!$C$10:$D$34,2,0)</f>
        <v>OCID</v>
      </c>
      <c r="D594" s="17" t="str">
        <f>VLOOKUP($B594,G2.PL1!$C$10:$E$34,3,0)</f>
        <v>Omeprazole (dạng hạt bao tan trong ruột)</v>
      </c>
      <c r="E594" s="17" t="str">
        <f>VLOOKUP($B594,G2.PL1!$C$10:$F$34,4,0)</f>
        <v>20mg</v>
      </c>
      <c r="F594" s="17" t="str">
        <f>VLOOKUP($B594,G2.PL1!$C$10:$AF$35,5,0)</f>
        <v>Uống</v>
      </c>
      <c r="G594" s="17" t="str">
        <f>VLOOKUP($B594,G2.PL1!$C$10:$AF$35,6,0)</f>
        <v>Viên nang cứng</v>
      </c>
      <c r="H594" s="17" t="str">
        <f>VLOOKUP($B594,G2.PL1!$C$10:$AF$35,7,0)</f>
        <v>Hộp 10 vỉ x 10 viên</v>
      </c>
      <c r="I594" s="38" t="s">
        <v>13</v>
      </c>
      <c r="J594" s="17" t="str">
        <f>VLOOKUP($B594,G2.PL1!$C$10:$AF$35,9,0)</f>
        <v>36 tháng</v>
      </c>
      <c r="K594" s="17" t="str">
        <f>VLOOKUP($B594,G2.PL1!$C$10:$AF$35,10,0)</f>
        <v>VN-10166-10</v>
      </c>
      <c r="L594" s="17" t="str">
        <f>VLOOKUP($B594,G2.PL1!$C$10:$AF$35,11,0)</f>
        <v>Cadila Healthcare Ltd.</v>
      </c>
      <c r="M594" s="17" t="str">
        <f>VLOOKUP($B594,G2.PL1!$C$10:$AF$35,12,0)</f>
        <v>Ấn Độ</v>
      </c>
      <c r="N594" s="17" t="str">
        <f>VLOOKUP($B594,G2.PL1!$C$10:$AF$35,13,0)</f>
        <v>Viên</v>
      </c>
      <c r="O594" s="39">
        <v>30000</v>
      </c>
      <c r="P594" s="39">
        <v>30000</v>
      </c>
      <c r="Q594" s="39">
        <v>30000</v>
      </c>
      <c r="R594" s="39">
        <v>30000</v>
      </c>
      <c r="S594" s="40">
        <v>120000</v>
      </c>
      <c r="T594" s="19">
        <f>VLOOKUP($B594,G2.PL1!$C$10:$AF$35,17,0)</f>
        <v>215</v>
      </c>
      <c r="U594" s="18">
        <f t="shared" si="9"/>
        <v>25800000</v>
      </c>
      <c r="V594" s="19" t="str">
        <f>VLOOKUP($B594,G2.PL1!$C$10:$AF$35,30,0)</f>
        <v>Công ty Cổ phần Dược phẩm Thiết bị Y tế Hà Nội</v>
      </c>
      <c r="W594" s="17" t="s">
        <v>254</v>
      </c>
      <c r="X594" s="56" t="s">
        <v>246</v>
      </c>
      <c r="Y594" s="41" t="s">
        <v>255</v>
      </c>
      <c r="Z594" s="16"/>
      <c r="AA594" s="21" t="e">
        <f>VLOOKUP(W594,#REF!,2,0)</f>
        <v>#REF!</v>
      </c>
      <c r="AB594" s="16"/>
    </row>
    <row r="595" spans="1:28" ht="36">
      <c r="A595" s="38">
        <v>17</v>
      </c>
      <c r="B595" s="38" t="s">
        <v>27</v>
      </c>
      <c r="C595" s="17" t="str">
        <f>VLOOKUP(B595,G2.PL1!$C$10:$D$34,2,0)</f>
        <v>Oxitan 50mg/10ml</v>
      </c>
      <c r="D595" s="17" t="str">
        <f>VLOOKUP($B595,G2.PL1!$C$10:$E$34,3,0)</f>
        <v>Oxaliplatin</v>
      </c>
      <c r="E595" s="17" t="str">
        <f>VLOOKUP($B595,G2.PL1!$C$10:$F$34,4,0)</f>
        <v>50mg/ 10ml</v>
      </c>
      <c r="F595" s="17" t="str">
        <f>VLOOKUP($B595,G2.PL1!$C$10:$AF$35,5,0)</f>
        <v>Tiêm truyền tĩnh mạch</v>
      </c>
      <c r="G595" s="17" t="str">
        <f>VLOOKUP($B595,G2.PL1!$C$10:$AF$35,6,0)</f>
        <v>Dung dịch tiêm truyền</v>
      </c>
      <c r="H595" s="17" t="str">
        <f>VLOOKUP($B595,G2.PL1!$C$10:$AF$35,7,0)</f>
        <v>Hộp 1 lọ 10ml</v>
      </c>
      <c r="I595" s="38" t="s">
        <v>13</v>
      </c>
      <c r="J595" s="17" t="str">
        <f>VLOOKUP($B595,G2.PL1!$C$10:$AF$35,9,0)</f>
        <v>24 tháng</v>
      </c>
      <c r="K595" s="17" t="str">
        <f>VLOOKUP($B595,G2.PL1!$C$10:$AF$35,10,0)</f>
        <v>VN-20417-17</v>
      </c>
      <c r="L595" s="17" t="str">
        <f>VLOOKUP($B595,G2.PL1!$C$10:$AF$35,11,0)</f>
        <v>Fresenius Kabi Oncology Limited</v>
      </c>
      <c r="M595" s="17" t="str">
        <f>VLOOKUP($B595,G2.PL1!$C$10:$AF$35,12,0)</f>
        <v>Ấn Độ</v>
      </c>
      <c r="N595" s="17" t="str">
        <f>VLOOKUP($B595,G2.PL1!$C$10:$AF$35,13,0)</f>
        <v>Lọ</v>
      </c>
      <c r="O595" s="39">
        <v>54</v>
      </c>
      <c r="P595" s="39">
        <v>54</v>
      </c>
      <c r="Q595" s="39">
        <v>54</v>
      </c>
      <c r="R595" s="39">
        <v>54</v>
      </c>
      <c r="S595" s="40">
        <v>216</v>
      </c>
      <c r="T595" s="19">
        <f>VLOOKUP($B595,G2.PL1!$C$10:$AF$35,17,0)</f>
        <v>260000</v>
      </c>
      <c r="U595" s="18">
        <f t="shared" si="9"/>
        <v>56160000</v>
      </c>
      <c r="V595" s="19" t="str">
        <f>VLOOKUP($B595,G2.PL1!$C$10:$AF$35,30,0)</f>
        <v>Công ty Cổ phần Dược liệu Trung ương 2</v>
      </c>
      <c r="W595" s="17" t="s">
        <v>254</v>
      </c>
      <c r="X595" s="56" t="s">
        <v>246</v>
      </c>
      <c r="Y595" s="41" t="s">
        <v>255</v>
      </c>
      <c r="Z595" s="16"/>
      <c r="AA595" s="21" t="e">
        <f>VLOOKUP(W595,#REF!,2,0)</f>
        <v>#REF!</v>
      </c>
      <c r="AB595" s="16"/>
    </row>
    <row r="596" spans="1:28" ht="36">
      <c r="A596" s="38">
        <v>18</v>
      </c>
      <c r="B596" s="38" t="s">
        <v>20</v>
      </c>
      <c r="C596" s="17" t="str">
        <f>VLOOKUP(B596,G2.PL1!$C$10:$D$34,2,0)</f>
        <v>Intaxel</v>
      </c>
      <c r="D596" s="17" t="str">
        <f>VLOOKUP($B596,G2.PL1!$C$10:$E$34,3,0)</f>
        <v>Paclitaxel</v>
      </c>
      <c r="E596" s="17" t="str">
        <f>VLOOKUP($B596,G2.PL1!$C$10:$F$34,4,0)</f>
        <v>30mg/5ml</v>
      </c>
      <c r="F596" s="17" t="str">
        <f>VLOOKUP($B596,G2.PL1!$C$10:$AF$35,5,0)</f>
        <v>Tiêm truyền tĩnh mạch</v>
      </c>
      <c r="G596" s="17" t="str">
        <f>VLOOKUP($B596,G2.PL1!$C$10:$AF$35,6,0)</f>
        <v>Dung dịch tiêm truyền</v>
      </c>
      <c r="H596" s="17" t="str">
        <f>VLOOKUP($B596,G2.PL1!$C$10:$AF$35,7,0)</f>
        <v>Hộp 1 lọ</v>
      </c>
      <c r="I596" s="38" t="s">
        <v>13</v>
      </c>
      <c r="J596" s="17" t="str">
        <f>VLOOKUP($B596,G2.PL1!$C$10:$AF$35,9,0)</f>
        <v>24 tháng</v>
      </c>
      <c r="K596" s="17" t="str">
        <f>VLOOKUP($B596,G2.PL1!$C$10:$AF$35,10,0)</f>
        <v>VN-21731-19</v>
      </c>
      <c r="L596" s="17" t="str">
        <f>VLOOKUP($B596,G2.PL1!$C$10:$AF$35,11,0)</f>
        <v>Fresenius Kabi Oncology Limited</v>
      </c>
      <c r="M596" s="17" t="str">
        <f>VLOOKUP($B596,G2.PL1!$C$10:$AF$35,12,0)</f>
        <v>Ấn Độ</v>
      </c>
      <c r="N596" s="17" t="str">
        <f>VLOOKUP($B596,G2.PL1!$C$10:$AF$35,13,0)</f>
        <v>Lọ</v>
      </c>
      <c r="O596" s="39">
        <v>60</v>
      </c>
      <c r="P596" s="39">
        <v>60</v>
      </c>
      <c r="Q596" s="39">
        <v>60</v>
      </c>
      <c r="R596" s="39">
        <v>60</v>
      </c>
      <c r="S596" s="40">
        <v>240</v>
      </c>
      <c r="T596" s="19">
        <f>VLOOKUP($B596,G2.PL1!$C$10:$AF$35,17,0)</f>
        <v>186089</v>
      </c>
      <c r="U596" s="18">
        <f t="shared" si="9"/>
        <v>44661360</v>
      </c>
      <c r="V596" s="19" t="str">
        <f>VLOOKUP($B596,G2.PL1!$C$10:$AF$35,30,0)</f>
        <v>Công ty TNHH Thương Mại và Dược phẩm Sang</v>
      </c>
      <c r="W596" s="17" t="s">
        <v>254</v>
      </c>
      <c r="X596" s="56" t="s">
        <v>246</v>
      </c>
      <c r="Y596" s="41" t="s">
        <v>255</v>
      </c>
      <c r="Z596" s="16"/>
      <c r="AA596" s="21" t="e">
        <f>VLOOKUP(W596,#REF!,2,0)</f>
        <v>#REF!</v>
      </c>
      <c r="AB596" s="16"/>
    </row>
    <row r="597" spans="1:28" ht="36">
      <c r="A597" s="17">
        <v>1</v>
      </c>
      <c r="B597" s="17" t="s">
        <v>6</v>
      </c>
      <c r="C597" s="17" t="str">
        <f>VLOOKUP(B597,G2.PL1!$C$10:$D$34,2,0)</f>
        <v>Cefoxitine Gerda 1G</v>
      </c>
      <c r="D597" s="17" t="str">
        <f>VLOOKUP($B597,G2.PL1!$C$10:$E$34,3,0)</f>
        <v>Cefoxitin  (dưới dạng Cefoxitin natri)</v>
      </c>
      <c r="E597" s="17" t="str">
        <f>VLOOKUP($B597,G2.PL1!$C$10:$F$34,4,0)</f>
        <v>1g</v>
      </c>
      <c r="F597" s="17" t="str">
        <f>VLOOKUP($B597,G2.PL1!$C$10:$AF$35,5,0)</f>
        <v>Tiêm</v>
      </c>
      <c r="G597" s="17" t="str">
        <f>VLOOKUP($B597,G2.PL1!$C$10:$AF$35,6,0)</f>
        <v>Bột pha dung dịch tiêm</v>
      </c>
      <c r="H597" s="17" t="str">
        <f>VLOOKUP($B597,G2.PL1!$C$10:$AF$35,7,0)</f>
        <v>Hộp 10 lọ</v>
      </c>
      <c r="I597" s="17" t="s">
        <v>3</v>
      </c>
      <c r="J597" s="17" t="str">
        <f>VLOOKUP($B597,G2.PL1!$C$10:$AF$35,9,0)</f>
        <v>24 tháng</v>
      </c>
      <c r="K597" s="17" t="str">
        <f>VLOOKUP($B597,G2.PL1!$C$10:$AF$35,10,0)</f>
        <v>VN-20445-17</v>
      </c>
      <c r="L597" s="17" t="str">
        <f>VLOOKUP($B597,G2.PL1!$C$10:$AF$35,11,0)</f>
        <v>LDP Laboratorios
 Torlan SA</v>
      </c>
      <c r="M597" s="17" t="str">
        <f>VLOOKUP($B597,G2.PL1!$C$10:$AF$35,12,0)</f>
        <v>Tây Ban Nha</v>
      </c>
      <c r="N597" s="17" t="str">
        <f>VLOOKUP($B597,G2.PL1!$C$10:$AF$35,13,0)</f>
        <v>Lọ</v>
      </c>
      <c r="O597" s="18">
        <v>10000</v>
      </c>
      <c r="P597" s="18">
        <v>10000</v>
      </c>
      <c r="Q597" s="18">
        <v>10000</v>
      </c>
      <c r="R597" s="18">
        <v>10000</v>
      </c>
      <c r="S597" s="18">
        <v>40000</v>
      </c>
      <c r="T597" s="19">
        <f>VLOOKUP($B597,G2.PL1!$C$10:$AF$35,17,0)</f>
        <v>123000</v>
      </c>
      <c r="U597" s="18">
        <f t="shared" si="9"/>
        <v>4920000000</v>
      </c>
      <c r="V597" s="19" t="str">
        <f>VLOOKUP($B597,G2.PL1!$C$10:$AF$35,30,0)</f>
        <v>Công ty Trách nhiệm hữu hạn Dược Phẩm Tự Đức</v>
      </c>
      <c r="W597" s="38" t="s">
        <v>248</v>
      </c>
      <c r="X597" s="20" t="s">
        <v>246</v>
      </c>
      <c r="Y597" s="17" t="s">
        <v>249</v>
      </c>
      <c r="Z597" s="16"/>
      <c r="AA597" s="21" t="e">
        <f>VLOOKUP(W597,#REF!,2,0)</f>
        <v>#REF!</v>
      </c>
      <c r="AB597" s="16"/>
    </row>
    <row r="598" spans="1:28" ht="60">
      <c r="A598" s="38">
        <v>9</v>
      </c>
      <c r="B598" s="38" t="s">
        <v>70</v>
      </c>
      <c r="C598" s="17" t="str">
        <f>VLOOKUP(B598,G2.PL1!$C$10:$D$34,2,0)</f>
        <v xml:space="preserve">Cifga </v>
      </c>
      <c r="D598" s="17" t="str">
        <f>VLOOKUP($B598,G2.PL1!$C$10:$E$34,3,0)</f>
        <v>Ciprofloxacin (dưới dạng Ciprofloxacin hydroclorid)</v>
      </c>
      <c r="E598" s="17" t="str">
        <f>VLOOKUP($B598,G2.PL1!$C$10:$F$34,4,0)</f>
        <v>500mg</v>
      </c>
      <c r="F598" s="17" t="str">
        <f>VLOOKUP($B598,G2.PL1!$C$10:$AF$35,5,0)</f>
        <v>Uống</v>
      </c>
      <c r="G598" s="17" t="str">
        <f>VLOOKUP($B598,G2.PL1!$C$10:$AF$35,6,0)</f>
        <v>viên nén bao phim</v>
      </c>
      <c r="H598" s="17" t="str">
        <f>VLOOKUP($B598,G2.PL1!$C$10:$AF$35,7,0)</f>
        <v>hộp 2 vỉ x 10 viên</v>
      </c>
      <c r="I598" s="38" t="s">
        <v>13</v>
      </c>
      <c r="J598" s="17" t="str">
        <f>VLOOKUP($B598,G2.PL1!$C$10:$AF$35,9,0)</f>
        <v xml:space="preserve">36 tháng </v>
      </c>
      <c r="K598" s="17" t="str">
        <f>VLOOKUP($B598,G2.PL1!$C$10:$AF$35,10,0)</f>
        <v>VD-20549-14</v>
      </c>
      <c r="L598" s="17" t="str">
        <f>VLOOKUP($B598,G2.PL1!$C$10:$AF$35,11,0)</f>
        <v>Công ty Cổ phần Dược Hậu Giang - Chi nhánh nhà máy Dược phẩm DHG tại Hậu Giang</v>
      </c>
      <c r="M598" s="17" t="str">
        <f>VLOOKUP($B598,G2.PL1!$C$10:$AF$35,12,0)</f>
        <v>Việt Nam</v>
      </c>
      <c r="N598" s="17" t="str">
        <f>VLOOKUP($B598,G2.PL1!$C$10:$AF$35,13,0)</f>
        <v>Viên</v>
      </c>
      <c r="O598" s="39">
        <v>2500</v>
      </c>
      <c r="P598" s="39">
        <v>2500</v>
      </c>
      <c r="Q598" s="39">
        <v>2500</v>
      </c>
      <c r="R598" s="39">
        <v>2500</v>
      </c>
      <c r="S598" s="40">
        <v>10000</v>
      </c>
      <c r="T598" s="19">
        <f>VLOOKUP($B598,G2.PL1!$C$10:$AF$35,17,0)</f>
        <v>889</v>
      </c>
      <c r="U598" s="18">
        <f t="shared" si="9"/>
        <v>8890000</v>
      </c>
      <c r="V598" s="19" t="str">
        <f>VLOOKUP($B598,G2.PL1!$C$10:$AF$35,30,0)</f>
        <v>Công ty Cổ phần Dược Hậu Giang</v>
      </c>
      <c r="W598" s="17" t="s">
        <v>248</v>
      </c>
      <c r="X598" s="56" t="s">
        <v>246</v>
      </c>
      <c r="Y598" s="41" t="s">
        <v>249</v>
      </c>
      <c r="Z598" s="16"/>
      <c r="AA598" s="21" t="e">
        <f>VLOOKUP(W598,#REF!,2,0)</f>
        <v>#REF!</v>
      </c>
      <c r="AB598" s="16"/>
    </row>
    <row r="599" spans="1:28" ht="48">
      <c r="A599" s="38">
        <v>10</v>
      </c>
      <c r="B599" s="32" t="s">
        <v>65</v>
      </c>
      <c r="C599" s="17" t="str">
        <f>VLOOKUP(B599,G2.PL1!$C$10:$D$34,2,0)</f>
        <v>Docetaxel "Ebewe"</v>
      </c>
      <c r="D599" s="17" t="str">
        <f>VLOOKUP($B599,G2.PL1!$C$10:$E$34,3,0)</f>
        <v>Docetaxel</v>
      </c>
      <c r="E599" s="17" t="str">
        <f>VLOOKUP($B599,G2.PL1!$C$10:$F$34,4,0)</f>
        <v>10mg/ml</v>
      </c>
      <c r="F599" s="17" t="str">
        <f>VLOOKUP($B599,G2.PL1!$C$10:$AF$35,5,0)</f>
        <v>Tiêm truyền tĩnh mạch</v>
      </c>
      <c r="G599" s="17" t="str">
        <f>VLOOKUP($B599,G2.PL1!$C$10:$AF$35,6,0)</f>
        <v>Dung dịch đậm đặc để pha dung dịch tiêm truyền</v>
      </c>
      <c r="H599" s="17" t="str">
        <f>VLOOKUP($B599,G2.PL1!$C$10:$AF$35,7,0)</f>
        <v>Hộp 1 lọ 2ml</v>
      </c>
      <c r="I599" s="32" t="s">
        <v>3</v>
      </c>
      <c r="J599" s="17" t="str">
        <f>VLOOKUP($B599,G2.PL1!$C$10:$AF$35,9,0)</f>
        <v xml:space="preserve"> 24 tháng</v>
      </c>
      <c r="K599" s="17" t="str">
        <f>VLOOKUP($B599,G2.PL1!$C$10:$AF$35,10,0)</f>
        <v>VN-17425-13</v>
      </c>
      <c r="L599" s="17" t="str">
        <f>VLOOKUP($B599,G2.PL1!$C$10:$AF$35,11,0)</f>
        <v>Fareva Unterach GmbH (tên cũ: Ebewe Pharma Ges.m.b.H.Nfg.KG)</v>
      </c>
      <c r="M599" s="17" t="str">
        <f>VLOOKUP($B599,G2.PL1!$C$10:$AF$35,12,0)</f>
        <v>Áo</v>
      </c>
      <c r="N599" s="17" t="str">
        <f>VLOOKUP($B599,G2.PL1!$C$10:$AF$35,13,0)</f>
        <v>Lọ</v>
      </c>
      <c r="O599" s="40">
        <v>17</v>
      </c>
      <c r="P599" s="40">
        <v>17</v>
      </c>
      <c r="Q599" s="40">
        <v>17</v>
      </c>
      <c r="R599" s="40">
        <v>17</v>
      </c>
      <c r="S599" s="40">
        <v>68</v>
      </c>
      <c r="T599" s="19">
        <f>VLOOKUP($B599,G2.PL1!$C$10:$AF$35,17,0)</f>
        <v>314668</v>
      </c>
      <c r="U599" s="18">
        <f t="shared" si="9"/>
        <v>21397424</v>
      </c>
      <c r="V599" s="19" t="str">
        <f>VLOOKUP($B599,G2.PL1!$C$10:$AF$35,30,0)</f>
        <v>Công ty Cổ phần Dược liệu Trung ương 2</v>
      </c>
      <c r="W599" s="17" t="s">
        <v>248</v>
      </c>
      <c r="X599" s="34" t="s">
        <v>246</v>
      </c>
      <c r="Y599" s="32" t="s">
        <v>249</v>
      </c>
      <c r="Z599" s="16"/>
      <c r="AA599" s="21" t="e">
        <f>VLOOKUP(W599,#REF!,2,0)</f>
        <v>#REF!</v>
      </c>
      <c r="AB599" s="16"/>
    </row>
    <row r="600" spans="1:28" ht="48">
      <c r="A600" s="38">
        <v>11</v>
      </c>
      <c r="B600" s="32" t="s">
        <v>63</v>
      </c>
      <c r="C600" s="17" t="str">
        <f>VLOOKUP(B600,G2.PL1!$C$10:$D$34,2,0)</f>
        <v>Docetaxel "Ebewe"</v>
      </c>
      <c r="D600" s="17" t="str">
        <f>VLOOKUP($B600,G2.PL1!$C$10:$E$34,3,0)</f>
        <v>Docetaxel</v>
      </c>
      <c r="E600" s="17" t="str">
        <f>VLOOKUP($B600,G2.PL1!$C$10:$F$34,4,0)</f>
        <v>10mg/ml</v>
      </c>
      <c r="F600" s="17" t="str">
        <f>VLOOKUP($B600,G2.PL1!$C$10:$AF$35,5,0)</f>
        <v>Tiêm truyền tĩnh mạch</v>
      </c>
      <c r="G600" s="17" t="str">
        <f>VLOOKUP($B600,G2.PL1!$C$10:$AF$35,6,0)</f>
        <v>Dung dịch đậm đặc để pha dung dịch tiêm truyền</v>
      </c>
      <c r="H600" s="17" t="str">
        <f>VLOOKUP($B600,G2.PL1!$C$10:$AF$35,7,0)</f>
        <v>Hộp 1 lọ 8 ml</v>
      </c>
      <c r="I600" s="32" t="s">
        <v>3</v>
      </c>
      <c r="J600" s="17" t="str">
        <f>VLOOKUP($B600,G2.PL1!$C$10:$AF$35,9,0)</f>
        <v>24 tháng</v>
      </c>
      <c r="K600" s="17" t="str">
        <f>VLOOKUP($B600,G2.PL1!$C$10:$AF$35,10,0)</f>
        <v>VN-17425-13</v>
      </c>
      <c r="L600" s="17" t="str">
        <f>VLOOKUP($B600,G2.PL1!$C$10:$AF$35,11,0)</f>
        <v>Fareva Unterach GmbH (tên cũ: Ebewe Pharma Ges.m.b.H.Nfg.KG)</v>
      </c>
      <c r="M600" s="17" t="str">
        <f>VLOOKUP($B600,G2.PL1!$C$10:$AF$35,12,0)</f>
        <v>Áo</v>
      </c>
      <c r="N600" s="17" t="str">
        <f>VLOOKUP($B600,G2.PL1!$C$10:$AF$35,13,0)</f>
        <v>Lọ</v>
      </c>
      <c r="O600" s="40">
        <v>5</v>
      </c>
      <c r="P600" s="40">
        <v>5</v>
      </c>
      <c r="Q600" s="40">
        <v>5</v>
      </c>
      <c r="R600" s="40">
        <v>5</v>
      </c>
      <c r="S600" s="40">
        <v>20</v>
      </c>
      <c r="T600" s="19">
        <f>VLOOKUP($B600,G2.PL1!$C$10:$AF$35,17,0)</f>
        <v>668439</v>
      </c>
      <c r="U600" s="18">
        <f t="shared" si="9"/>
        <v>13368780</v>
      </c>
      <c r="V600" s="19" t="str">
        <f>VLOOKUP($B600,G2.PL1!$C$10:$AF$35,30,0)</f>
        <v>Công ty Cổ phần Dược liệu Trung ương 2</v>
      </c>
      <c r="W600" s="17" t="s">
        <v>248</v>
      </c>
      <c r="X600" s="34" t="s">
        <v>246</v>
      </c>
      <c r="Y600" s="32" t="s">
        <v>249</v>
      </c>
      <c r="Z600" s="16"/>
      <c r="AA600" s="21" t="e">
        <f>VLOOKUP(W600,#REF!,2,0)</f>
        <v>#REF!</v>
      </c>
      <c r="AB600" s="16"/>
    </row>
    <row r="601" spans="1:28" ht="36">
      <c r="A601" s="38">
        <v>17</v>
      </c>
      <c r="B601" s="38" t="s">
        <v>27</v>
      </c>
      <c r="C601" s="17" t="str">
        <f>VLOOKUP(B601,G2.PL1!$C$10:$D$34,2,0)</f>
        <v>Oxitan 50mg/10ml</v>
      </c>
      <c r="D601" s="17" t="str">
        <f>VLOOKUP($B601,G2.PL1!$C$10:$E$34,3,0)</f>
        <v>Oxaliplatin</v>
      </c>
      <c r="E601" s="17" t="str">
        <f>VLOOKUP($B601,G2.PL1!$C$10:$F$34,4,0)</f>
        <v>50mg/ 10ml</v>
      </c>
      <c r="F601" s="17" t="str">
        <f>VLOOKUP($B601,G2.PL1!$C$10:$AF$35,5,0)</f>
        <v>Tiêm truyền tĩnh mạch</v>
      </c>
      <c r="G601" s="17" t="str">
        <f>VLOOKUP($B601,G2.PL1!$C$10:$AF$35,6,0)</f>
        <v>Dung dịch tiêm truyền</v>
      </c>
      <c r="H601" s="17" t="str">
        <f>VLOOKUP($B601,G2.PL1!$C$10:$AF$35,7,0)</f>
        <v>Hộp 1 lọ 10ml</v>
      </c>
      <c r="I601" s="38" t="s">
        <v>13</v>
      </c>
      <c r="J601" s="17" t="str">
        <f>VLOOKUP($B601,G2.PL1!$C$10:$AF$35,9,0)</f>
        <v>24 tháng</v>
      </c>
      <c r="K601" s="17" t="str">
        <f>VLOOKUP($B601,G2.PL1!$C$10:$AF$35,10,0)</f>
        <v>VN-20417-17</v>
      </c>
      <c r="L601" s="17" t="str">
        <f>VLOOKUP($B601,G2.PL1!$C$10:$AF$35,11,0)</f>
        <v>Fresenius Kabi Oncology Limited</v>
      </c>
      <c r="M601" s="17" t="str">
        <f>VLOOKUP($B601,G2.PL1!$C$10:$AF$35,12,0)</f>
        <v>Ấn Độ</v>
      </c>
      <c r="N601" s="17" t="str">
        <f>VLOOKUP($B601,G2.PL1!$C$10:$AF$35,13,0)</f>
        <v>Lọ</v>
      </c>
      <c r="O601" s="39">
        <v>17</v>
      </c>
      <c r="P601" s="39">
        <v>17</v>
      </c>
      <c r="Q601" s="39">
        <v>17</v>
      </c>
      <c r="R601" s="39">
        <v>17</v>
      </c>
      <c r="S601" s="40">
        <v>68</v>
      </c>
      <c r="T601" s="19">
        <f>VLOOKUP($B601,G2.PL1!$C$10:$AF$35,17,0)</f>
        <v>260000</v>
      </c>
      <c r="U601" s="18">
        <f t="shared" si="9"/>
        <v>17680000</v>
      </c>
      <c r="V601" s="19" t="str">
        <f>VLOOKUP($B601,G2.PL1!$C$10:$AF$35,30,0)</f>
        <v>Công ty Cổ phần Dược liệu Trung ương 2</v>
      </c>
      <c r="W601" s="17" t="s">
        <v>248</v>
      </c>
      <c r="X601" s="56" t="s">
        <v>246</v>
      </c>
      <c r="Y601" s="41" t="s">
        <v>249</v>
      </c>
      <c r="Z601" s="16"/>
      <c r="AA601" s="21" t="e">
        <f>VLOOKUP(W601,#REF!,2,0)</f>
        <v>#REF!</v>
      </c>
      <c r="AB601" s="16"/>
    </row>
    <row r="602" spans="1:28" ht="36">
      <c r="A602" s="38">
        <v>18</v>
      </c>
      <c r="B602" s="38" t="s">
        <v>20</v>
      </c>
      <c r="C602" s="17" t="str">
        <f>VLOOKUP(B602,G2.PL1!$C$10:$D$34,2,0)</f>
        <v>Intaxel</v>
      </c>
      <c r="D602" s="17" t="str">
        <f>VLOOKUP($B602,G2.PL1!$C$10:$E$34,3,0)</f>
        <v>Paclitaxel</v>
      </c>
      <c r="E602" s="17" t="str">
        <f>VLOOKUP($B602,G2.PL1!$C$10:$F$34,4,0)</f>
        <v>30mg/5ml</v>
      </c>
      <c r="F602" s="17" t="str">
        <f>VLOOKUP($B602,G2.PL1!$C$10:$AF$35,5,0)</f>
        <v>Tiêm truyền tĩnh mạch</v>
      </c>
      <c r="G602" s="17" t="str">
        <f>VLOOKUP($B602,G2.PL1!$C$10:$AF$35,6,0)</f>
        <v>Dung dịch tiêm truyền</v>
      </c>
      <c r="H602" s="17" t="str">
        <f>VLOOKUP($B602,G2.PL1!$C$10:$AF$35,7,0)</f>
        <v>Hộp 1 lọ</v>
      </c>
      <c r="I602" s="38" t="s">
        <v>13</v>
      </c>
      <c r="J602" s="17" t="str">
        <f>VLOOKUP($B602,G2.PL1!$C$10:$AF$35,9,0)</f>
        <v>24 tháng</v>
      </c>
      <c r="K602" s="17" t="str">
        <f>VLOOKUP($B602,G2.PL1!$C$10:$AF$35,10,0)</f>
        <v>VN-21731-19</v>
      </c>
      <c r="L602" s="17" t="str">
        <f>VLOOKUP($B602,G2.PL1!$C$10:$AF$35,11,0)</f>
        <v>Fresenius Kabi Oncology Limited</v>
      </c>
      <c r="M602" s="17" t="str">
        <f>VLOOKUP($B602,G2.PL1!$C$10:$AF$35,12,0)</f>
        <v>Ấn Độ</v>
      </c>
      <c r="N602" s="17" t="str">
        <f>VLOOKUP($B602,G2.PL1!$C$10:$AF$35,13,0)</f>
        <v>Lọ</v>
      </c>
      <c r="O602" s="39">
        <v>10</v>
      </c>
      <c r="P602" s="39">
        <v>10</v>
      </c>
      <c r="Q602" s="39">
        <v>10</v>
      </c>
      <c r="R602" s="39">
        <v>10</v>
      </c>
      <c r="S602" s="40">
        <v>40</v>
      </c>
      <c r="T602" s="19">
        <f>VLOOKUP($B602,G2.PL1!$C$10:$AF$35,17,0)</f>
        <v>186089</v>
      </c>
      <c r="U602" s="18">
        <f t="shared" si="9"/>
        <v>7443560</v>
      </c>
      <c r="V602" s="19" t="str">
        <f>VLOOKUP($B602,G2.PL1!$C$10:$AF$35,30,0)</f>
        <v>Công ty TNHH Thương Mại và Dược phẩm Sang</v>
      </c>
      <c r="W602" s="17" t="s">
        <v>248</v>
      </c>
      <c r="X602" s="56" t="s">
        <v>246</v>
      </c>
      <c r="Y602" s="41" t="s">
        <v>249</v>
      </c>
      <c r="Z602" s="16"/>
      <c r="AA602" s="21" t="e">
        <f>VLOOKUP(W602,#REF!,2,0)</f>
        <v>#REF!</v>
      </c>
      <c r="AB602" s="16"/>
    </row>
    <row r="603" spans="1:28" ht="36">
      <c r="A603" s="17">
        <v>1</v>
      </c>
      <c r="B603" s="17" t="s">
        <v>6</v>
      </c>
      <c r="C603" s="17" t="str">
        <f>VLOOKUP(B603,G2.PL1!$C$10:$D$34,2,0)</f>
        <v>Cefoxitine Gerda 1G</v>
      </c>
      <c r="D603" s="17" t="str">
        <f>VLOOKUP($B603,G2.PL1!$C$10:$E$34,3,0)</f>
        <v>Cefoxitin  (dưới dạng Cefoxitin natri)</v>
      </c>
      <c r="E603" s="17" t="str">
        <f>VLOOKUP($B603,G2.PL1!$C$10:$F$34,4,0)</f>
        <v>1g</v>
      </c>
      <c r="F603" s="17" t="str">
        <f>VLOOKUP($B603,G2.PL1!$C$10:$AF$35,5,0)</f>
        <v>Tiêm</v>
      </c>
      <c r="G603" s="17" t="str">
        <f>VLOOKUP($B603,G2.PL1!$C$10:$AF$35,6,0)</f>
        <v>Bột pha dung dịch tiêm</v>
      </c>
      <c r="H603" s="17" t="str">
        <f>VLOOKUP($B603,G2.PL1!$C$10:$AF$35,7,0)</f>
        <v>Hộp 10 lọ</v>
      </c>
      <c r="I603" s="17" t="s">
        <v>3</v>
      </c>
      <c r="J603" s="17" t="str">
        <f>VLOOKUP($B603,G2.PL1!$C$10:$AF$35,9,0)</f>
        <v>24 tháng</v>
      </c>
      <c r="K603" s="17" t="str">
        <f>VLOOKUP($B603,G2.PL1!$C$10:$AF$35,10,0)</f>
        <v>VN-20445-17</v>
      </c>
      <c r="L603" s="17" t="str">
        <f>VLOOKUP($B603,G2.PL1!$C$10:$AF$35,11,0)</f>
        <v>LDP Laboratorios
 Torlan SA</v>
      </c>
      <c r="M603" s="17" t="str">
        <f>VLOOKUP($B603,G2.PL1!$C$10:$AF$35,12,0)</f>
        <v>Tây Ban Nha</v>
      </c>
      <c r="N603" s="17" t="str">
        <f>VLOOKUP($B603,G2.PL1!$C$10:$AF$35,13,0)</f>
        <v>Lọ</v>
      </c>
      <c r="O603" s="18">
        <v>4000</v>
      </c>
      <c r="P603" s="18">
        <v>4000</v>
      </c>
      <c r="Q603" s="18">
        <v>4000</v>
      </c>
      <c r="R603" s="18">
        <v>4000</v>
      </c>
      <c r="S603" s="18">
        <v>16000</v>
      </c>
      <c r="T603" s="19">
        <f>VLOOKUP($B603,G2.PL1!$C$10:$AF$35,17,0)</f>
        <v>123000</v>
      </c>
      <c r="U603" s="18">
        <f t="shared" si="9"/>
        <v>1968000000</v>
      </c>
      <c r="V603" s="19" t="str">
        <f>VLOOKUP($B603,G2.PL1!$C$10:$AF$35,30,0)</f>
        <v>Công ty Trách nhiệm hữu hạn Dược Phẩm Tự Đức</v>
      </c>
      <c r="W603" s="17" t="s">
        <v>245</v>
      </c>
      <c r="X603" s="20" t="s">
        <v>246</v>
      </c>
      <c r="Y603" s="17" t="s">
        <v>247</v>
      </c>
      <c r="Z603" s="16"/>
      <c r="AA603" s="21" t="e">
        <f>VLOOKUP(W603,#REF!,2,0)</f>
        <v>#REF!</v>
      </c>
      <c r="AB603" s="16"/>
    </row>
    <row r="604" spans="1:28" ht="48">
      <c r="A604" s="17">
        <v>2</v>
      </c>
      <c r="B604" s="17" t="s">
        <v>86</v>
      </c>
      <c r="C604" s="17" t="str">
        <f>VLOOKUP(B604,G2.PL1!$C$10:$D$34,2,0)</f>
        <v>Cefoxitin 1g</v>
      </c>
      <c r="D604" s="17" t="str">
        <f>VLOOKUP($B604,G2.PL1!$C$10:$E$34,3,0)</f>
        <v xml:space="preserve">Cefoxitin (dưới dạng Cefoxitin natri) </v>
      </c>
      <c r="E604" s="17" t="str">
        <f>VLOOKUP($B604,G2.PL1!$C$10:$F$34,4,0)</f>
        <v>1g</v>
      </c>
      <c r="F604" s="17" t="str">
        <f>VLOOKUP($B604,G2.PL1!$C$10:$AF$35,5,0)</f>
        <v>Tiêm</v>
      </c>
      <c r="G604" s="17" t="str">
        <f>VLOOKUP($B604,G2.PL1!$C$10:$AF$35,6,0)</f>
        <v>Thuốc bột pha tiêm</v>
      </c>
      <c r="H604" s="17" t="str">
        <f>VLOOKUP($B604,G2.PL1!$C$10:$AF$35,7,0)</f>
        <v>Hộp 10 lọ</v>
      </c>
      <c r="I604" s="17" t="s">
        <v>13</v>
      </c>
      <c r="J604" s="17" t="str">
        <f>VLOOKUP($B604,G2.PL1!$C$10:$AF$35,9,0)</f>
        <v>24 tháng</v>
      </c>
      <c r="K604" s="17" t="str">
        <f>VLOOKUP($B604,G2.PL1!$C$10:$AF$35,10,0)</f>
        <v>VD-26841-17</v>
      </c>
      <c r="L604" s="17" t="str">
        <f>VLOOKUP($B604,G2.PL1!$C$10:$AF$35,11,0)</f>
        <v>Chi nhánh 3- Công ty cổ phần dược phẩm Imexpharm tại Bình Dương</v>
      </c>
      <c r="M604" s="17" t="str">
        <f>VLOOKUP($B604,G2.PL1!$C$10:$AF$35,12,0)</f>
        <v>Việt Nam</v>
      </c>
      <c r="N604" s="17" t="str">
        <f>VLOOKUP($B604,G2.PL1!$C$10:$AF$35,13,0)</f>
        <v>Lọ</v>
      </c>
      <c r="O604" s="18">
        <v>4000</v>
      </c>
      <c r="P604" s="18">
        <v>4000</v>
      </c>
      <c r="Q604" s="18">
        <v>4000</v>
      </c>
      <c r="R604" s="18">
        <v>4000</v>
      </c>
      <c r="S604" s="18">
        <v>16000</v>
      </c>
      <c r="T604" s="19">
        <f>VLOOKUP($B604,G2.PL1!$C$10:$AF$35,17,0)</f>
        <v>54900</v>
      </c>
      <c r="U604" s="18">
        <f t="shared" si="9"/>
        <v>878400000</v>
      </c>
      <c r="V604" s="19" t="str">
        <f>VLOOKUP($B604,G2.PL1!$C$10:$AF$35,30,0)</f>
        <v>Công ty Cổ phần Dược phẩm Nam Hà</v>
      </c>
      <c r="W604" s="17" t="s">
        <v>245</v>
      </c>
      <c r="X604" s="20" t="s">
        <v>246</v>
      </c>
      <c r="Y604" s="17" t="s">
        <v>247</v>
      </c>
      <c r="Z604" s="16"/>
      <c r="AA604" s="21" t="e">
        <f>VLOOKUP(W604,#REF!,2,0)</f>
        <v>#REF!</v>
      </c>
      <c r="AB604" s="16"/>
    </row>
    <row r="605" spans="1:28" ht="60">
      <c r="A605" s="38">
        <v>9</v>
      </c>
      <c r="B605" s="38" t="s">
        <v>70</v>
      </c>
      <c r="C605" s="17" t="str">
        <f>VLOOKUP(B605,G2.PL1!$C$10:$D$34,2,0)</f>
        <v xml:space="preserve">Cifga </v>
      </c>
      <c r="D605" s="17" t="str">
        <f>VLOOKUP($B605,G2.PL1!$C$10:$E$34,3,0)</f>
        <v>Ciprofloxacin (dưới dạng Ciprofloxacin hydroclorid)</v>
      </c>
      <c r="E605" s="17" t="str">
        <f>VLOOKUP($B605,G2.PL1!$C$10:$F$34,4,0)</f>
        <v>500mg</v>
      </c>
      <c r="F605" s="17" t="str">
        <f>VLOOKUP($B605,G2.PL1!$C$10:$AF$35,5,0)</f>
        <v>Uống</v>
      </c>
      <c r="G605" s="17" t="str">
        <f>VLOOKUP($B605,G2.PL1!$C$10:$AF$35,6,0)</f>
        <v>viên nén bao phim</v>
      </c>
      <c r="H605" s="17" t="str">
        <f>VLOOKUP($B605,G2.PL1!$C$10:$AF$35,7,0)</f>
        <v>hộp 2 vỉ x 10 viên</v>
      </c>
      <c r="I605" s="38" t="s">
        <v>13</v>
      </c>
      <c r="J605" s="17" t="str">
        <f>VLOOKUP($B605,G2.PL1!$C$10:$AF$35,9,0)</f>
        <v xml:space="preserve">36 tháng </v>
      </c>
      <c r="K605" s="17" t="str">
        <f>VLOOKUP($B605,G2.PL1!$C$10:$AF$35,10,0)</f>
        <v>VD-20549-14</v>
      </c>
      <c r="L605" s="17" t="str">
        <f>VLOOKUP($B605,G2.PL1!$C$10:$AF$35,11,0)</f>
        <v>Công ty Cổ phần Dược Hậu Giang - Chi nhánh nhà máy Dược phẩm DHG tại Hậu Giang</v>
      </c>
      <c r="M605" s="17" t="str">
        <f>VLOOKUP($B605,G2.PL1!$C$10:$AF$35,12,0)</f>
        <v>Việt Nam</v>
      </c>
      <c r="N605" s="17" t="str">
        <f>VLOOKUP($B605,G2.PL1!$C$10:$AF$35,13,0)</f>
        <v>Viên</v>
      </c>
      <c r="O605" s="39">
        <v>15000</v>
      </c>
      <c r="P605" s="39">
        <v>15000</v>
      </c>
      <c r="Q605" s="39">
        <v>15000</v>
      </c>
      <c r="R605" s="39">
        <v>15000</v>
      </c>
      <c r="S605" s="40">
        <v>60000</v>
      </c>
      <c r="T605" s="19">
        <f>VLOOKUP($B605,G2.PL1!$C$10:$AF$35,17,0)</f>
        <v>889</v>
      </c>
      <c r="U605" s="18">
        <f t="shared" si="9"/>
        <v>53340000</v>
      </c>
      <c r="V605" s="19" t="str">
        <f>VLOOKUP($B605,G2.PL1!$C$10:$AF$35,30,0)</f>
        <v>Công ty Cổ phần Dược Hậu Giang</v>
      </c>
      <c r="W605" s="17" t="s">
        <v>537</v>
      </c>
      <c r="X605" s="56" t="s">
        <v>246</v>
      </c>
      <c r="Y605" s="41" t="s">
        <v>538</v>
      </c>
      <c r="Z605" s="16"/>
      <c r="AA605" s="21" t="e">
        <f>VLOOKUP(W605,#REF!,2,0)</f>
        <v>#REF!</v>
      </c>
      <c r="AB605" s="16"/>
    </row>
    <row r="606" spans="1:28" ht="36">
      <c r="A606" s="38">
        <v>14</v>
      </c>
      <c r="B606" s="38" t="s">
        <v>40</v>
      </c>
      <c r="C606" s="17" t="str">
        <f>VLOOKUP(B606,G2.PL1!$C$10:$D$34,2,0)</f>
        <v>OCID</v>
      </c>
      <c r="D606" s="17" t="str">
        <f>VLOOKUP($B606,G2.PL1!$C$10:$E$34,3,0)</f>
        <v>Omeprazole (dạng hạt bao tan trong ruột)</v>
      </c>
      <c r="E606" s="17" t="str">
        <f>VLOOKUP($B606,G2.PL1!$C$10:$F$34,4,0)</f>
        <v>20mg</v>
      </c>
      <c r="F606" s="17" t="str">
        <f>VLOOKUP($B606,G2.PL1!$C$10:$AF$35,5,0)</f>
        <v>Uống</v>
      </c>
      <c r="G606" s="17" t="str">
        <f>VLOOKUP($B606,G2.PL1!$C$10:$AF$35,6,0)</f>
        <v>Viên nang cứng</v>
      </c>
      <c r="H606" s="17" t="str">
        <f>VLOOKUP($B606,G2.PL1!$C$10:$AF$35,7,0)</f>
        <v>Hộp 10 vỉ x 10 viên</v>
      </c>
      <c r="I606" s="38" t="s">
        <v>13</v>
      </c>
      <c r="J606" s="17" t="str">
        <f>VLOOKUP($B606,G2.PL1!$C$10:$AF$35,9,0)</f>
        <v>36 tháng</v>
      </c>
      <c r="K606" s="17" t="str">
        <f>VLOOKUP($B606,G2.PL1!$C$10:$AF$35,10,0)</f>
        <v>VN-10166-10</v>
      </c>
      <c r="L606" s="17" t="str">
        <f>VLOOKUP($B606,G2.PL1!$C$10:$AF$35,11,0)</f>
        <v>Cadila Healthcare Ltd.</v>
      </c>
      <c r="M606" s="17" t="str">
        <f>VLOOKUP($B606,G2.PL1!$C$10:$AF$35,12,0)</f>
        <v>Ấn Độ</v>
      </c>
      <c r="N606" s="17" t="str">
        <f>VLOOKUP($B606,G2.PL1!$C$10:$AF$35,13,0)</f>
        <v>Viên</v>
      </c>
      <c r="O606" s="39">
        <v>20000</v>
      </c>
      <c r="P606" s="39">
        <v>20000</v>
      </c>
      <c r="Q606" s="39">
        <v>20000</v>
      </c>
      <c r="R606" s="39">
        <v>20000</v>
      </c>
      <c r="S606" s="40">
        <v>80000</v>
      </c>
      <c r="T606" s="19">
        <f>VLOOKUP($B606,G2.PL1!$C$10:$AF$35,17,0)</f>
        <v>215</v>
      </c>
      <c r="U606" s="18">
        <f t="shared" si="9"/>
        <v>17200000</v>
      </c>
      <c r="V606" s="19" t="str">
        <f>VLOOKUP($B606,G2.PL1!$C$10:$AF$35,30,0)</f>
        <v>Công ty Cổ phần Dược phẩm Thiết bị Y tế Hà Nội</v>
      </c>
      <c r="W606" s="17" t="s">
        <v>537</v>
      </c>
      <c r="X606" s="56" t="s">
        <v>246</v>
      </c>
      <c r="Y606" s="41" t="s">
        <v>538</v>
      </c>
      <c r="Z606" s="16"/>
      <c r="AA606" s="21" t="e">
        <f>VLOOKUP(W606,#REF!,2,0)</f>
        <v>#REF!</v>
      </c>
      <c r="AB606" s="16"/>
    </row>
    <row r="607" spans="1:28" ht="36">
      <c r="A607" s="38">
        <v>15</v>
      </c>
      <c r="B607" s="38" t="s">
        <v>39</v>
      </c>
      <c r="C607" s="17" t="str">
        <f>VLOOKUP(B607,G2.PL1!$C$10:$D$34,2,0)</f>
        <v>OCID</v>
      </c>
      <c r="D607" s="17" t="str">
        <f>VLOOKUP($B607,G2.PL1!$C$10:$E$34,3,0)</f>
        <v>Omeprazole (dạng hạt bao tan trong ruột)</v>
      </c>
      <c r="E607" s="17" t="str">
        <f>VLOOKUP($B607,G2.PL1!$C$10:$F$34,4,0)</f>
        <v>20mg</v>
      </c>
      <c r="F607" s="17" t="str">
        <f>VLOOKUP($B607,G2.PL1!$C$10:$AF$35,5,0)</f>
        <v>Uống</v>
      </c>
      <c r="G607" s="17" t="str">
        <f>VLOOKUP($B607,G2.PL1!$C$10:$AF$35,6,0)</f>
        <v>Viên nang cứng</v>
      </c>
      <c r="H607" s="17" t="str">
        <f>VLOOKUP($B607,G2.PL1!$C$10:$AF$35,7,0)</f>
        <v>Hộp 10 vỉ x 10 viên</v>
      </c>
      <c r="I607" s="38" t="s">
        <v>13</v>
      </c>
      <c r="J607" s="17" t="str">
        <f>VLOOKUP($B607,G2.PL1!$C$10:$AF$35,9,0)</f>
        <v>36 tháng</v>
      </c>
      <c r="K607" s="17" t="str">
        <f>VLOOKUP($B607,G2.PL1!$C$10:$AF$35,10,0)</f>
        <v>VN-10166-10</v>
      </c>
      <c r="L607" s="17" t="str">
        <f>VLOOKUP($B607,G2.PL1!$C$10:$AF$35,11,0)</f>
        <v>Cadila Healthcare Ltd.</v>
      </c>
      <c r="M607" s="17" t="str">
        <f>VLOOKUP($B607,G2.PL1!$C$10:$AF$35,12,0)</f>
        <v>Ấn Độ</v>
      </c>
      <c r="N607" s="17" t="str">
        <f>VLOOKUP($B607,G2.PL1!$C$10:$AF$35,13,0)</f>
        <v>Viên</v>
      </c>
      <c r="O607" s="39">
        <v>20000</v>
      </c>
      <c r="P607" s="39">
        <v>20000</v>
      </c>
      <c r="Q607" s="39">
        <v>20000</v>
      </c>
      <c r="R607" s="39">
        <v>20000</v>
      </c>
      <c r="S607" s="40">
        <v>80000</v>
      </c>
      <c r="T607" s="19">
        <f>VLOOKUP($B607,G2.PL1!$C$10:$AF$35,17,0)</f>
        <v>215</v>
      </c>
      <c r="U607" s="18">
        <f t="shared" si="9"/>
        <v>17200000</v>
      </c>
      <c r="V607" s="19" t="str">
        <f>VLOOKUP($B607,G2.PL1!$C$10:$AF$35,30,0)</f>
        <v>Công ty Cổ phần Dược phẩm Thiết bị Y tế Hà Nội</v>
      </c>
      <c r="W607" s="17" t="s">
        <v>537</v>
      </c>
      <c r="X607" s="56" t="s">
        <v>246</v>
      </c>
      <c r="Y607" s="41" t="s">
        <v>538</v>
      </c>
      <c r="Z607" s="16"/>
      <c r="AA607" s="21" t="e">
        <f>VLOOKUP(W607,#REF!,2,0)</f>
        <v>#REF!</v>
      </c>
      <c r="AB607" s="16"/>
    </row>
    <row r="608" spans="1:28" ht="36">
      <c r="A608" s="17">
        <v>1</v>
      </c>
      <c r="B608" s="17" t="s">
        <v>6</v>
      </c>
      <c r="C608" s="17" t="str">
        <f>VLOOKUP(B608,G2.PL1!$C$10:$D$34,2,0)</f>
        <v>Cefoxitine Gerda 1G</v>
      </c>
      <c r="D608" s="17" t="str">
        <f>VLOOKUP($B608,G2.PL1!$C$10:$E$34,3,0)</f>
        <v>Cefoxitin  (dưới dạng Cefoxitin natri)</v>
      </c>
      <c r="E608" s="17" t="str">
        <f>VLOOKUP($B608,G2.PL1!$C$10:$F$34,4,0)</f>
        <v>1g</v>
      </c>
      <c r="F608" s="17" t="str">
        <f>VLOOKUP($B608,G2.PL1!$C$10:$AF$35,5,0)</f>
        <v>Tiêm</v>
      </c>
      <c r="G608" s="17" t="str">
        <f>VLOOKUP($B608,G2.PL1!$C$10:$AF$35,6,0)</f>
        <v>Bột pha dung dịch tiêm</v>
      </c>
      <c r="H608" s="17" t="str">
        <f>VLOOKUP($B608,G2.PL1!$C$10:$AF$35,7,0)</f>
        <v>Hộp 10 lọ</v>
      </c>
      <c r="I608" s="17" t="s">
        <v>3</v>
      </c>
      <c r="J608" s="17" t="str">
        <f>VLOOKUP($B608,G2.PL1!$C$10:$AF$35,9,0)</f>
        <v>24 tháng</v>
      </c>
      <c r="K608" s="17" t="str">
        <f>VLOOKUP($B608,G2.PL1!$C$10:$AF$35,10,0)</f>
        <v>VN-20445-17</v>
      </c>
      <c r="L608" s="17" t="str">
        <f>VLOOKUP($B608,G2.PL1!$C$10:$AF$35,11,0)</f>
        <v>LDP Laboratorios
 Torlan SA</v>
      </c>
      <c r="M608" s="17" t="str">
        <f>VLOOKUP($B608,G2.PL1!$C$10:$AF$35,12,0)</f>
        <v>Tây Ban Nha</v>
      </c>
      <c r="N608" s="17" t="str">
        <f>VLOOKUP($B608,G2.PL1!$C$10:$AF$35,13,0)</f>
        <v>Lọ</v>
      </c>
      <c r="O608" s="18">
        <v>320</v>
      </c>
      <c r="P608" s="18">
        <v>320</v>
      </c>
      <c r="Q608" s="18">
        <v>320</v>
      </c>
      <c r="R608" s="18">
        <v>320</v>
      </c>
      <c r="S608" s="18">
        <v>1280</v>
      </c>
      <c r="T608" s="19">
        <f>VLOOKUP($B608,G2.PL1!$C$10:$AF$35,17,0)</f>
        <v>123000</v>
      </c>
      <c r="U608" s="18">
        <f t="shared" si="9"/>
        <v>157440000</v>
      </c>
      <c r="V608" s="19" t="str">
        <f>VLOOKUP($B608,G2.PL1!$C$10:$AF$35,30,0)</f>
        <v>Công ty Trách nhiệm hữu hạn Dược Phẩm Tự Đức</v>
      </c>
      <c r="W608" s="17" t="s">
        <v>261</v>
      </c>
      <c r="X608" s="20" t="s">
        <v>246</v>
      </c>
      <c r="Y608" s="17" t="s">
        <v>262</v>
      </c>
      <c r="Z608" s="16"/>
      <c r="AA608" s="21" t="e">
        <f>VLOOKUP(W608,#REF!,2,0)</f>
        <v>#REF!</v>
      </c>
      <c r="AB608" s="16"/>
    </row>
    <row r="609" spans="1:28" ht="48">
      <c r="A609" s="17">
        <v>2</v>
      </c>
      <c r="B609" s="17" t="s">
        <v>86</v>
      </c>
      <c r="C609" s="17" t="str">
        <f>VLOOKUP(B609,G2.PL1!$C$10:$D$34,2,0)</f>
        <v>Cefoxitin 1g</v>
      </c>
      <c r="D609" s="17" t="str">
        <f>VLOOKUP($B609,G2.PL1!$C$10:$E$34,3,0)</f>
        <v xml:space="preserve">Cefoxitin (dưới dạng Cefoxitin natri) </v>
      </c>
      <c r="E609" s="17" t="str">
        <f>VLOOKUP($B609,G2.PL1!$C$10:$F$34,4,0)</f>
        <v>1g</v>
      </c>
      <c r="F609" s="17" t="str">
        <f>VLOOKUP($B609,G2.PL1!$C$10:$AF$35,5,0)</f>
        <v>Tiêm</v>
      </c>
      <c r="G609" s="17" t="str">
        <f>VLOOKUP($B609,G2.PL1!$C$10:$AF$35,6,0)</f>
        <v>Thuốc bột pha tiêm</v>
      </c>
      <c r="H609" s="17" t="str">
        <f>VLOOKUP($B609,G2.PL1!$C$10:$AF$35,7,0)</f>
        <v>Hộp 10 lọ</v>
      </c>
      <c r="I609" s="17" t="s">
        <v>13</v>
      </c>
      <c r="J609" s="17" t="str">
        <f>VLOOKUP($B609,G2.PL1!$C$10:$AF$35,9,0)</f>
        <v>24 tháng</v>
      </c>
      <c r="K609" s="17" t="str">
        <f>VLOOKUP($B609,G2.PL1!$C$10:$AF$35,10,0)</f>
        <v>VD-26841-17</v>
      </c>
      <c r="L609" s="17" t="str">
        <f>VLOOKUP($B609,G2.PL1!$C$10:$AF$35,11,0)</f>
        <v>Chi nhánh 3- Công ty cổ phần dược phẩm Imexpharm tại Bình Dương</v>
      </c>
      <c r="M609" s="17" t="str">
        <f>VLOOKUP($B609,G2.PL1!$C$10:$AF$35,12,0)</f>
        <v>Việt Nam</v>
      </c>
      <c r="N609" s="17" t="str">
        <f>VLOOKUP($B609,G2.PL1!$C$10:$AF$35,13,0)</f>
        <v>Lọ</v>
      </c>
      <c r="O609" s="18">
        <v>800</v>
      </c>
      <c r="P609" s="18">
        <v>800</v>
      </c>
      <c r="Q609" s="18">
        <v>800</v>
      </c>
      <c r="R609" s="18">
        <v>800</v>
      </c>
      <c r="S609" s="18">
        <v>3200</v>
      </c>
      <c r="T609" s="19">
        <f>VLOOKUP($B609,G2.PL1!$C$10:$AF$35,17,0)</f>
        <v>54900</v>
      </c>
      <c r="U609" s="18">
        <f t="shared" si="9"/>
        <v>175680000</v>
      </c>
      <c r="V609" s="19" t="str">
        <f>VLOOKUP($B609,G2.PL1!$C$10:$AF$35,30,0)</f>
        <v>Công ty Cổ phần Dược phẩm Nam Hà</v>
      </c>
      <c r="W609" s="17" t="s">
        <v>261</v>
      </c>
      <c r="X609" s="20" t="s">
        <v>246</v>
      </c>
      <c r="Y609" s="17" t="s">
        <v>262</v>
      </c>
      <c r="Z609" s="16"/>
      <c r="AA609" s="21" t="e">
        <f>VLOOKUP(W609,#REF!,2,0)</f>
        <v>#REF!</v>
      </c>
      <c r="AB609" s="16"/>
    </row>
    <row r="610" spans="1:28" ht="60">
      <c r="A610" s="38">
        <v>13</v>
      </c>
      <c r="B610" s="38" t="s">
        <v>48</v>
      </c>
      <c r="C610" s="17" t="str">
        <f>VLOOKUP(B610,G2.PL1!$C$10:$D$34,2,0)</f>
        <v>Glumeform 500</v>
      </c>
      <c r="D610" s="17" t="str">
        <f>VLOOKUP($B610,G2.PL1!$C$10:$E$34,3,0)</f>
        <v xml:space="preserve">Metformin hydroclorid </v>
      </c>
      <c r="E610" s="17" t="str">
        <f>VLOOKUP($B610,G2.PL1!$C$10:$F$34,4,0)</f>
        <v>500mg</v>
      </c>
      <c r="F610" s="17" t="str">
        <f>VLOOKUP($B610,G2.PL1!$C$10:$AF$35,5,0)</f>
        <v>Uống</v>
      </c>
      <c r="G610" s="17" t="str">
        <f>VLOOKUP($B610,G2.PL1!$C$10:$AF$35,6,0)</f>
        <v>viên nén bao phim</v>
      </c>
      <c r="H610" s="17" t="str">
        <f>VLOOKUP($B610,G2.PL1!$C$10:$AF$35,7,0)</f>
        <v>hộp 10 vỉ x 10 viên</v>
      </c>
      <c r="I610" s="38" t="s">
        <v>13</v>
      </c>
      <c r="J610" s="17" t="str">
        <f>VLOOKUP($B610,G2.PL1!$C$10:$AF$35,9,0)</f>
        <v xml:space="preserve">36 tháng </v>
      </c>
      <c r="K610" s="17" t="str">
        <f>VLOOKUP($B610,G2.PL1!$C$10:$AF$35,10,0)</f>
        <v>VD-21779-14</v>
      </c>
      <c r="L610" s="17" t="str">
        <f>VLOOKUP($B610,G2.PL1!$C$10:$AF$35,11,0)</f>
        <v>Công ty Cổ phần Dược Hậu Giang - Chi nhánh nhà máy Dược phẩm DHG tại Hậu Giang</v>
      </c>
      <c r="M610" s="17" t="str">
        <f>VLOOKUP($B610,G2.PL1!$C$10:$AF$35,12,0)</f>
        <v>Việt Nam</v>
      </c>
      <c r="N610" s="17" t="str">
        <f>VLOOKUP($B610,G2.PL1!$C$10:$AF$35,13,0)</f>
        <v>Viên</v>
      </c>
      <c r="O610" s="39">
        <v>40000</v>
      </c>
      <c r="P610" s="39">
        <v>40000</v>
      </c>
      <c r="Q610" s="39">
        <v>40000</v>
      </c>
      <c r="R610" s="39">
        <v>40000</v>
      </c>
      <c r="S610" s="40">
        <v>160000</v>
      </c>
      <c r="T610" s="19">
        <f>VLOOKUP($B610,G2.PL1!$C$10:$AF$35,17,0)</f>
        <v>289</v>
      </c>
      <c r="U610" s="18">
        <f t="shared" si="9"/>
        <v>46240000</v>
      </c>
      <c r="V610" s="19" t="str">
        <f>VLOOKUP($B610,G2.PL1!$C$10:$AF$35,30,0)</f>
        <v>Công ty Cổ phần Dược Hậu Giang</v>
      </c>
      <c r="W610" s="17" t="s">
        <v>261</v>
      </c>
      <c r="X610" s="56" t="s">
        <v>246</v>
      </c>
      <c r="Y610" s="41" t="s">
        <v>262</v>
      </c>
      <c r="Z610" s="16"/>
      <c r="AA610" s="21" t="e">
        <f>VLOOKUP(W610,#REF!,2,0)</f>
        <v>#REF!</v>
      </c>
      <c r="AB610" s="16"/>
    </row>
    <row r="611" spans="1:28" ht="36">
      <c r="A611" s="38">
        <v>15</v>
      </c>
      <c r="B611" s="38" t="s">
        <v>39</v>
      </c>
      <c r="C611" s="17" t="str">
        <f>VLOOKUP(B611,G2.PL1!$C$10:$D$34,2,0)</f>
        <v>OCID</v>
      </c>
      <c r="D611" s="17" t="str">
        <f>VLOOKUP($B611,G2.PL1!$C$10:$E$34,3,0)</f>
        <v>Omeprazole (dạng hạt bao tan trong ruột)</v>
      </c>
      <c r="E611" s="17" t="str">
        <f>VLOOKUP($B611,G2.PL1!$C$10:$F$34,4,0)</f>
        <v>20mg</v>
      </c>
      <c r="F611" s="17" t="str">
        <f>VLOOKUP($B611,G2.PL1!$C$10:$AF$35,5,0)</f>
        <v>Uống</v>
      </c>
      <c r="G611" s="17" t="str">
        <f>VLOOKUP($B611,G2.PL1!$C$10:$AF$35,6,0)</f>
        <v>Viên nang cứng</v>
      </c>
      <c r="H611" s="17" t="str">
        <f>VLOOKUP($B611,G2.PL1!$C$10:$AF$35,7,0)</f>
        <v>Hộp 10 vỉ x 10 viên</v>
      </c>
      <c r="I611" s="38" t="s">
        <v>13</v>
      </c>
      <c r="J611" s="17" t="str">
        <f>VLOOKUP($B611,G2.PL1!$C$10:$AF$35,9,0)</f>
        <v>36 tháng</v>
      </c>
      <c r="K611" s="17" t="str">
        <f>VLOOKUP($B611,G2.PL1!$C$10:$AF$35,10,0)</f>
        <v>VN-10166-10</v>
      </c>
      <c r="L611" s="17" t="str">
        <f>VLOOKUP($B611,G2.PL1!$C$10:$AF$35,11,0)</f>
        <v>Cadila Healthcare Ltd.</v>
      </c>
      <c r="M611" s="17" t="str">
        <f>VLOOKUP($B611,G2.PL1!$C$10:$AF$35,12,0)</f>
        <v>Ấn Độ</v>
      </c>
      <c r="N611" s="17" t="str">
        <f>VLOOKUP($B611,G2.PL1!$C$10:$AF$35,13,0)</f>
        <v>Viên</v>
      </c>
      <c r="O611" s="39">
        <v>20000</v>
      </c>
      <c r="P611" s="39">
        <v>20000</v>
      </c>
      <c r="Q611" s="39">
        <v>20000</v>
      </c>
      <c r="R611" s="39">
        <v>20000</v>
      </c>
      <c r="S611" s="40">
        <v>80000</v>
      </c>
      <c r="T611" s="19">
        <f>VLOOKUP($B611,G2.PL1!$C$10:$AF$35,17,0)</f>
        <v>215</v>
      </c>
      <c r="U611" s="18">
        <f t="shared" si="9"/>
        <v>17200000</v>
      </c>
      <c r="V611" s="19" t="str">
        <f>VLOOKUP($B611,G2.PL1!$C$10:$AF$35,30,0)</f>
        <v>Công ty Cổ phần Dược phẩm Thiết bị Y tế Hà Nội</v>
      </c>
      <c r="W611" s="17" t="s">
        <v>261</v>
      </c>
      <c r="X611" s="56" t="s">
        <v>246</v>
      </c>
      <c r="Y611" s="41" t="s">
        <v>262</v>
      </c>
      <c r="Z611" s="16"/>
      <c r="AA611" s="21" t="e">
        <f>VLOOKUP(W611,#REF!,2,0)</f>
        <v>#REF!</v>
      </c>
      <c r="AB611" s="16"/>
    </row>
    <row r="612" spans="1:28" ht="36">
      <c r="A612" s="38">
        <v>15</v>
      </c>
      <c r="B612" s="38" t="s">
        <v>39</v>
      </c>
      <c r="C612" s="17" t="str">
        <f>VLOOKUP(B612,G2.PL1!$C$10:$D$34,2,0)</f>
        <v>OCID</v>
      </c>
      <c r="D612" s="17" t="str">
        <f>VLOOKUP($B612,G2.PL1!$C$10:$E$34,3,0)</f>
        <v>Omeprazole (dạng hạt bao tan trong ruột)</v>
      </c>
      <c r="E612" s="17" t="str">
        <f>VLOOKUP($B612,G2.PL1!$C$10:$F$34,4,0)</f>
        <v>20mg</v>
      </c>
      <c r="F612" s="17" t="str">
        <f>VLOOKUP($B612,G2.PL1!$C$10:$AF$35,5,0)</f>
        <v>Uống</v>
      </c>
      <c r="G612" s="17" t="str">
        <f>VLOOKUP($B612,G2.PL1!$C$10:$AF$35,6,0)</f>
        <v>Viên nang cứng</v>
      </c>
      <c r="H612" s="17" t="str">
        <f>VLOOKUP($B612,G2.PL1!$C$10:$AF$35,7,0)</f>
        <v>Hộp 10 vỉ x 10 viên</v>
      </c>
      <c r="I612" s="38" t="s">
        <v>13</v>
      </c>
      <c r="J612" s="17" t="str">
        <f>VLOOKUP($B612,G2.PL1!$C$10:$AF$35,9,0)</f>
        <v>36 tháng</v>
      </c>
      <c r="K612" s="17" t="str">
        <f>VLOOKUP($B612,G2.PL1!$C$10:$AF$35,10,0)</f>
        <v>VN-10166-10</v>
      </c>
      <c r="L612" s="17" t="str">
        <f>VLOOKUP($B612,G2.PL1!$C$10:$AF$35,11,0)</f>
        <v>Cadila Healthcare Ltd.</v>
      </c>
      <c r="M612" s="17" t="str">
        <f>VLOOKUP($B612,G2.PL1!$C$10:$AF$35,12,0)</f>
        <v>Ấn Độ</v>
      </c>
      <c r="N612" s="17" t="str">
        <f>VLOOKUP($B612,G2.PL1!$C$10:$AF$35,13,0)</f>
        <v>Viên</v>
      </c>
      <c r="O612" s="39">
        <v>30000</v>
      </c>
      <c r="P612" s="39">
        <v>30000</v>
      </c>
      <c r="Q612" s="39">
        <v>30000</v>
      </c>
      <c r="R612" s="39">
        <v>30000</v>
      </c>
      <c r="S612" s="40">
        <v>120000</v>
      </c>
      <c r="T612" s="19">
        <f>VLOOKUP($B612,G2.PL1!$C$10:$AF$35,17,0)</f>
        <v>215</v>
      </c>
      <c r="U612" s="18">
        <f t="shared" si="9"/>
        <v>25800000</v>
      </c>
      <c r="V612" s="19" t="str">
        <f>VLOOKUP($B612,G2.PL1!$C$10:$AF$35,30,0)</f>
        <v>Công ty Cổ phần Dược phẩm Thiết bị Y tế Hà Nội</v>
      </c>
      <c r="W612" s="17" t="s">
        <v>541</v>
      </c>
      <c r="X612" s="56" t="s">
        <v>246</v>
      </c>
      <c r="Y612" s="41" t="s">
        <v>542</v>
      </c>
      <c r="Z612" s="16"/>
      <c r="AA612" s="21" t="e">
        <f>VLOOKUP(W612,#REF!,2,0)</f>
        <v>#REF!</v>
      </c>
      <c r="AB612" s="16"/>
    </row>
    <row r="613" spans="1:28" ht="36">
      <c r="A613" s="38">
        <v>14</v>
      </c>
      <c r="B613" s="38" t="s">
        <v>40</v>
      </c>
      <c r="C613" s="17" t="str">
        <f>VLOOKUP(B613,G2.PL1!$C$10:$D$34,2,0)</f>
        <v>OCID</v>
      </c>
      <c r="D613" s="17" t="str">
        <f>VLOOKUP($B613,G2.PL1!$C$10:$E$34,3,0)</f>
        <v>Omeprazole (dạng hạt bao tan trong ruột)</v>
      </c>
      <c r="E613" s="17" t="str">
        <f>VLOOKUP($B613,G2.PL1!$C$10:$F$34,4,0)</f>
        <v>20mg</v>
      </c>
      <c r="F613" s="17" t="str">
        <f>VLOOKUP($B613,G2.PL1!$C$10:$AF$35,5,0)</f>
        <v>Uống</v>
      </c>
      <c r="G613" s="17" t="str">
        <f>VLOOKUP($B613,G2.PL1!$C$10:$AF$35,6,0)</f>
        <v>Viên nang cứng</v>
      </c>
      <c r="H613" s="17" t="str">
        <f>VLOOKUP($B613,G2.PL1!$C$10:$AF$35,7,0)</f>
        <v>Hộp 10 vỉ x 10 viên</v>
      </c>
      <c r="I613" s="38" t="s">
        <v>13</v>
      </c>
      <c r="J613" s="17" t="str">
        <f>VLOOKUP($B613,G2.PL1!$C$10:$AF$35,9,0)</f>
        <v>36 tháng</v>
      </c>
      <c r="K613" s="17" t="str">
        <f>VLOOKUP($B613,G2.PL1!$C$10:$AF$35,10,0)</f>
        <v>VN-10166-10</v>
      </c>
      <c r="L613" s="17" t="str">
        <f>VLOOKUP($B613,G2.PL1!$C$10:$AF$35,11,0)</f>
        <v>Cadila Healthcare Ltd.</v>
      </c>
      <c r="M613" s="17" t="str">
        <f>VLOOKUP($B613,G2.PL1!$C$10:$AF$35,12,0)</f>
        <v>Ấn Độ</v>
      </c>
      <c r="N613" s="17" t="str">
        <f>VLOOKUP($B613,G2.PL1!$C$10:$AF$35,13,0)</f>
        <v>Viên</v>
      </c>
      <c r="O613" s="39">
        <v>600</v>
      </c>
      <c r="P613" s="39">
        <v>600</v>
      </c>
      <c r="Q613" s="39">
        <v>600</v>
      </c>
      <c r="R613" s="39">
        <v>600</v>
      </c>
      <c r="S613" s="40">
        <v>2400</v>
      </c>
      <c r="T613" s="19">
        <f>VLOOKUP($B613,G2.PL1!$C$10:$AF$35,17,0)</f>
        <v>215</v>
      </c>
      <c r="U613" s="18">
        <f t="shared" si="9"/>
        <v>516000</v>
      </c>
      <c r="V613" s="19" t="str">
        <f>VLOOKUP($B613,G2.PL1!$C$10:$AF$35,30,0)</f>
        <v>Công ty Cổ phần Dược phẩm Thiết bị Y tế Hà Nội</v>
      </c>
      <c r="W613" s="17" t="s">
        <v>539</v>
      </c>
      <c r="X613" s="56" t="s">
        <v>246</v>
      </c>
      <c r="Y613" s="41" t="s">
        <v>540</v>
      </c>
      <c r="Z613" s="16"/>
      <c r="AA613" s="21" t="e">
        <f>VLOOKUP(W613,#REF!,2,0)</f>
        <v>#REF!</v>
      </c>
      <c r="AB613" s="16"/>
    </row>
    <row r="614" spans="1:28" ht="36">
      <c r="A614" s="38">
        <v>15</v>
      </c>
      <c r="B614" s="38" t="s">
        <v>39</v>
      </c>
      <c r="C614" s="17" t="str">
        <f>VLOOKUP(B614,G2.PL1!$C$10:$D$34,2,0)</f>
        <v>OCID</v>
      </c>
      <c r="D614" s="17" t="str">
        <f>VLOOKUP($B614,G2.PL1!$C$10:$E$34,3,0)</f>
        <v>Omeprazole (dạng hạt bao tan trong ruột)</v>
      </c>
      <c r="E614" s="17" t="str">
        <f>VLOOKUP($B614,G2.PL1!$C$10:$F$34,4,0)</f>
        <v>20mg</v>
      </c>
      <c r="F614" s="17" t="str">
        <f>VLOOKUP($B614,G2.PL1!$C$10:$AF$35,5,0)</f>
        <v>Uống</v>
      </c>
      <c r="G614" s="17" t="str">
        <f>VLOOKUP($B614,G2.PL1!$C$10:$AF$35,6,0)</f>
        <v>Viên nang cứng</v>
      </c>
      <c r="H614" s="17" t="str">
        <f>VLOOKUP($B614,G2.PL1!$C$10:$AF$35,7,0)</f>
        <v>Hộp 10 vỉ x 10 viên</v>
      </c>
      <c r="I614" s="38" t="s">
        <v>13</v>
      </c>
      <c r="J614" s="17" t="str">
        <f>VLOOKUP($B614,G2.PL1!$C$10:$AF$35,9,0)</f>
        <v>36 tháng</v>
      </c>
      <c r="K614" s="17" t="str">
        <f>VLOOKUP($B614,G2.PL1!$C$10:$AF$35,10,0)</f>
        <v>VN-10166-10</v>
      </c>
      <c r="L614" s="17" t="str">
        <f>VLOOKUP($B614,G2.PL1!$C$10:$AF$35,11,0)</f>
        <v>Cadila Healthcare Ltd.</v>
      </c>
      <c r="M614" s="17" t="str">
        <f>VLOOKUP($B614,G2.PL1!$C$10:$AF$35,12,0)</f>
        <v>Ấn Độ</v>
      </c>
      <c r="N614" s="17" t="str">
        <f>VLOOKUP($B614,G2.PL1!$C$10:$AF$35,13,0)</f>
        <v>Viên</v>
      </c>
      <c r="O614" s="39">
        <v>25000</v>
      </c>
      <c r="P614" s="39">
        <v>25000</v>
      </c>
      <c r="Q614" s="39">
        <v>25000</v>
      </c>
      <c r="R614" s="39">
        <v>25000</v>
      </c>
      <c r="S614" s="40">
        <v>100000</v>
      </c>
      <c r="T614" s="19">
        <f>VLOOKUP($B614,G2.PL1!$C$10:$AF$35,17,0)</f>
        <v>215</v>
      </c>
      <c r="U614" s="18">
        <f t="shared" si="9"/>
        <v>21500000</v>
      </c>
      <c r="V614" s="19" t="str">
        <f>VLOOKUP($B614,G2.PL1!$C$10:$AF$35,30,0)</f>
        <v>Công ty Cổ phần Dược phẩm Thiết bị Y tế Hà Nội</v>
      </c>
      <c r="W614" s="17" t="s">
        <v>543</v>
      </c>
      <c r="X614" s="56" t="s">
        <v>246</v>
      </c>
      <c r="Y614" s="41" t="s">
        <v>544</v>
      </c>
      <c r="Z614" s="16"/>
      <c r="AA614" s="21" t="e">
        <f>VLOOKUP(W614,#REF!,2,0)</f>
        <v>#REF!</v>
      </c>
      <c r="AB614" s="16"/>
    </row>
    <row r="615" spans="1:28" ht="36">
      <c r="A615" s="38">
        <v>14</v>
      </c>
      <c r="B615" s="38" t="s">
        <v>40</v>
      </c>
      <c r="C615" s="17" t="str">
        <f>VLOOKUP(B615,G2.PL1!$C$10:$D$34,2,0)</f>
        <v>OCID</v>
      </c>
      <c r="D615" s="17" t="str">
        <f>VLOOKUP($B615,G2.PL1!$C$10:$E$34,3,0)</f>
        <v>Omeprazole (dạng hạt bao tan trong ruột)</v>
      </c>
      <c r="E615" s="17" t="str">
        <f>VLOOKUP($B615,G2.PL1!$C$10:$F$34,4,0)</f>
        <v>20mg</v>
      </c>
      <c r="F615" s="17" t="str">
        <f>VLOOKUP($B615,G2.PL1!$C$10:$AF$35,5,0)</f>
        <v>Uống</v>
      </c>
      <c r="G615" s="17" t="str">
        <f>VLOOKUP($B615,G2.PL1!$C$10:$AF$35,6,0)</f>
        <v>Viên nang cứng</v>
      </c>
      <c r="H615" s="17" t="str">
        <f>VLOOKUP($B615,G2.PL1!$C$10:$AF$35,7,0)</f>
        <v>Hộp 10 vỉ x 10 viên</v>
      </c>
      <c r="I615" s="38" t="s">
        <v>13</v>
      </c>
      <c r="J615" s="17" t="str">
        <f>VLOOKUP($B615,G2.PL1!$C$10:$AF$35,9,0)</f>
        <v>36 tháng</v>
      </c>
      <c r="K615" s="17" t="str">
        <f>VLOOKUP($B615,G2.PL1!$C$10:$AF$35,10,0)</f>
        <v>VN-10166-10</v>
      </c>
      <c r="L615" s="17" t="str">
        <f>VLOOKUP($B615,G2.PL1!$C$10:$AF$35,11,0)</f>
        <v>Cadila Healthcare Ltd.</v>
      </c>
      <c r="M615" s="17" t="str">
        <f>VLOOKUP($B615,G2.PL1!$C$10:$AF$35,12,0)</f>
        <v>Ấn Độ</v>
      </c>
      <c r="N615" s="17" t="str">
        <f>VLOOKUP($B615,G2.PL1!$C$10:$AF$35,13,0)</f>
        <v>Viên</v>
      </c>
      <c r="O615" s="39">
        <v>3000</v>
      </c>
      <c r="P615" s="39">
        <v>3000</v>
      </c>
      <c r="Q615" s="39">
        <v>3000</v>
      </c>
      <c r="R615" s="39">
        <v>3000</v>
      </c>
      <c r="S615" s="40">
        <v>12000</v>
      </c>
      <c r="T615" s="19">
        <f>VLOOKUP($B615,G2.PL1!$C$10:$AF$35,17,0)</f>
        <v>215</v>
      </c>
      <c r="U615" s="18">
        <f t="shared" si="9"/>
        <v>2580000</v>
      </c>
      <c r="V615" s="19" t="str">
        <f>VLOOKUP($B615,G2.PL1!$C$10:$AF$35,30,0)</f>
        <v>Công ty Cổ phần Dược phẩm Thiết bị Y tế Hà Nội</v>
      </c>
      <c r="W615" s="17" t="s">
        <v>533</v>
      </c>
      <c r="X615" s="56" t="s">
        <v>246</v>
      </c>
      <c r="Y615" s="41" t="s">
        <v>534</v>
      </c>
      <c r="Z615" s="16"/>
      <c r="AA615" s="21" t="e">
        <f>VLOOKUP(W615,#REF!,2,0)</f>
        <v>#REF!</v>
      </c>
      <c r="AB615" s="16"/>
    </row>
    <row r="616" spans="1:28" ht="60" customHeight="1">
      <c r="A616" s="17">
        <v>2</v>
      </c>
      <c r="B616" s="17" t="s">
        <v>86</v>
      </c>
      <c r="C616" s="17" t="str">
        <f>VLOOKUP(B616,G2.PL1!$C$10:$D$34,2,0)</f>
        <v>Cefoxitin 1g</v>
      </c>
      <c r="D616" s="17" t="str">
        <f>VLOOKUP($B616,G2.PL1!$C$10:$E$34,3,0)</f>
        <v xml:space="preserve">Cefoxitin (dưới dạng Cefoxitin natri) </v>
      </c>
      <c r="E616" s="17" t="str">
        <f>VLOOKUP($B616,G2.PL1!$C$10:$F$34,4,0)</f>
        <v>1g</v>
      </c>
      <c r="F616" s="17" t="str">
        <f>VLOOKUP($B616,G2.PL1!$C$10:$AF$35,5,0)</f>
        <v>Tiêm</v>
      </c>
      <c r="G616" s="17" t="str">
        <f>VLOOKUP($B616,G2.PL1!$C$10:$AF$35,6,0)</f>
        <v>Thuốc bột pha tiêm</v>
      </c>
      <c r="H616" s="17" t="str">
        <f>VLOOKUP($B616,G2.PL1!$C$10:$AF$35,7,0)</f>
        <v>Hộp 10 lọ</v>
      </c>
      <c r="I616" s="17" t="s">
        <v>13</v>
      </c>
      <c r="J616" s="17" t="str">
        <f>VLOOKUP($B616,G2.PL1!$C$10:$AF$35,9,0)</f>
        <v>24 tháng</v>
      </c>
      <c r="K616" s="17" t="str">
        <f>VLOOKUP($B616,G2.PL1!$C$10:$AF$35,10,0)</f>
        <v>VD-26841-17</v>
      </c>
      <c r="L616" s="17" t="str">
        <f>VLOOKUP($B616,G2.PL1!$C$10:$AF$35,11,0)</f>
        <v>Chi nhánh 3- Công ty cổ phần dược phẩm Imexpharm tại Bình Dương</v>
      </c>
      <c r="M616" s="17" t="str">
        <f>VLOOKUP($B616,G2.PL1!$C$10:$AF$35,12,0)</f>
        <v>Việt Nam</v>
      </c>
      <c r="N616" s="17" t="str">
        <f>VLOOKUP($B616,G2.PL1!$C$10:$AF$35,13,0)</f>
        <v>Lọ</v>
      </c>
      <c r="O616" s="18">
        <v>360</v>
      </c>
      <c r="P616" s="18">
        <v>360</v>
      </c>
      <c r="Q616" s="18">
        <v>360</v>
      </c>
      <c r="R616" s="18">
        <v>360</v>
      </c>
      <c r="S616" s="18">
        <v>1440</v>
      </c>
      <c r="T616" s="19">
        <f>VLOOKUP($B616,G2.PL1!$C$10:$AF$35,17,0)</f>
        <v>54900</v>
      </c>
      <c r="U616" s="18">
        <f t="shared" si="9"/>
        <v>79056000</v>
      </c>
      <c r="V616" s="19" t="str">
        <f>VLOOKUP($B616,G2.PL1!$C$10:$AF$35,30,0)</f>
        <v>Công ty Cổ phần Dược phẩm Nam Hà</v>
      </c>
      <c r="W616" s="17" t="s">
        <v>364</v>
      </c>
      <c r="X616" s="20" t="s">
        <v>246</v>
      </c>
      <c r="Y616" s="52">
        <v>49016</v>
      </c>
      <c r="Z616" s="16"/>
      <c r="AA616" s="21" t="e">
        <f>VLOOKUP(W616,#REF!,2,0)</f>
        <v>#REF!</v>
      </c>
      <c r="AB616" s="16"/>
    </row>
    <row r="617" spans="1:28" ht="60">
      <c r="A617" s="38">
        <v>9</v>
      </c>
      <c r="B617" s="38" t="s">
        <v>70</v>
      </c>
      <c r="C617" s="17" t="str">
        <f>VLOOKUP(B617,G2.PL1!$C$10:$D$34,2,0)</f>
        <v xml:space="preserve">Cifga </v>
      </c>
      <c r="D617" s="17" t="str">
        <f>VLOOKUP($B617,G2.PL1!$C$10:$E$34,3,0)</f>
        <v>Ciprofloxacin (dưới dạng Ciprofloxacin hydroclorid)</v>
      </c>
      <c r="E617" s="17" t="str">
        <f>VLOOKUP($B617,G2.PL1!$C$10:$F$34,4,0)</f>
        <v>500mg</v>
      </c>
      <c r="F617" s="17" t="str">
        <f>VLOOKUP($B617,G2.PL1!$C$10:$AF$35,5,0)</f>
        <v>Uống</v>
      </c>
      <c r="G617" s="17" t="str">
        <f>VLOOKUP($B617,G2.PL1!$C$10:$AF$35,6,0)</f>
        <v>viên nén bao phim</v>
      </c>
      <c r="H617" s="17" t="str">
        <f>VLOOKUP($B617,G2.PL1!$C$10:$AF$35,7,0)</f>
        <v>hộp 2 vỉ x 10 viên</v>
      </c>
      <c r="I617" s="38" t="s">
        <v>13</v>
      </c>
      <c r="J617" s="17" t="str">
        <f>VLOOKUP($B617,G2.PL1!$C$10:$AF$35,9,0)</f>
        <v xml:space="preserve">36 tháng </v>
      </c>
      <c r="K617" s="17" t="str">
        <f>VLOOKUP($B617,G2.PL1!$C$10:$AF$35,10,0)</f>
        <v>VD-20549-14</v>
      </c>
      <c r="L617" s="17" t="str">
        <f>VLOOKUP($B617,G2.PL1!$C$10:$AF$35,11,0)</f>
        <v>Công ty Cổ phần Dược Hậu Giang - Chi nhánh nhà máy Dược phẩm DHG tại Hậu Giang</v>
      </c>
      <c r="M617" s="17" t="str">
        <f>VLOOKUP($B617,G2.PL1!$C$10:$AF$35,12,0)</f>
        <v>Việt Nam</v>
      </c>
      <c r="N617" s="17" t="str">
        <f>VLOOKUP($B617,G2.PL1!$C$10:$AF$35,13,0)</f>
        <v>Viên</v>
      </c>
      <c r="O617" s="39">
        <v>500</v>
      </c>
      <c r="P617" s="39">
        <v>500</v>
      </c>
      <c r="Q617" s="39">
        <v>500</v>
      </c>
      <c r="R617" s="39">
        <v>500</v>
      </c>
      <c r="S617" s="40">
        <v>2000</v>
      </c>
      <c r="T617" s="19">
        <f>VLOOKUP($B617,G2.PL1!$C$10:$AF$35,17,0)</f>
        <v>889</v>
      </c>
      <c r="U617" s="18">
        <f t="shared" si="9"/>
        <v>1778000</v>
      </c>
      <c r="V617" s="19" t="str">
        <f>VLOOKUP($B617,G2.PL1!$C$10:$AF$35,30,0)</f>
        <v>Công ty Cổ phần Dược Hậu Giang</v>
      </c>
      <c r="W617" s="17" t="s">
        <v>637</v>
      </c>
      <c r="X617" s="56" t="s">
        <v>246</v>
      </c>
      <c r="Y617" s="41" t="s">
        <v>638</v>
      </c>
      <c r="Z617" s="16"/>
      <c r="AA617" s="21" t="e">
        <f>VLOOKUP(W617,#REF!,2,0)</f>
        <v>#REF!</v>
      </c>
      <c r="AB617" s="16"/>
    </row>
    <row r="618" spans="1:28" ht="60">
      <c r="A618" s="38">
        <v>12</v>
      </c>
      <c r="B618" s="38" t="s">
        <v>54</v>
      </c>
      <c r="C618" s="17" t="str">
        <f>VLOOKUP(B618,G2.PL1!$C$10:$D$34,2,0)</f>
        <v>Raciper 20mg</v>
      </c>
      <c r="D618" s="17" t="str">
        <f>VLOOKUP($B618,G2.PL1!$C$10:$E$34,3,0)</f>
        <v xml:space="preserve">Esomeprazole (dưới dạng Esomeprazole magnesium vô định hình) </v>
      </c>
      <c r="E618" s="17" t="str">
        <f>VLOOKUP($B618,G2.PL1!$C$10:$F$34,4,0)</f>
        <v>20mg</v>
      </c>
      <c r="F618" s="17" t="str">
        <f>VLOOKUP($B618,G2.PL1!$C$10:$AF$35,5,0)</f>
        <v>Uống</v>
      </c>
      <c r="G618" s="17" t="str">
        <f>VLOOKUP($B618,G2.PL1!$C$10:$AF$35,6,0)</f>
        <v>Viên nén bao phim kháng acid dạ dày</v>
      </c>
      <c r="H618" s="17" t="str">
        <f>VLOOKUP($B618,G2.PL1!$C$10:$AF$35,7,0)</f>
        <v>Hộp 2 vỉ x 7 viên; Hộp 4 vỉ x 7 viên</v>
      </c>
      <c r="I618" s="38" t="s">
        <v>13</v>
      </c>
      <c r="J618" s="17" t="str">
        <f>VLOOKUP($B618,G2.PL1!$C$10:$AF$35,9,0)</f>
        <v>24 tháng</v>
      </c>
      <c r="K618" s="17" t="str">
        <f>VLOOKUP($B618,G2.PL1!$C$10:$AF$35,10,0)</f>
        <v>VN-16032-12</v>
      </c>
      <c r="L618" s="17" t="str">
        <f>VLOOKUP($B618,G2.PL1!$C$10:$AF$35,11,0)</f>
        <v>Sun Pharmaceutical Industries Limited</v>
      </c>
      <c r="M618" s="17" t="str">
        <f>VLOOKUP($B618,G2.PL1!$C$10:$AF$35,12,0)</f>
        <v>Ấn Độ</v>
      </c>
      <c r="N618" s="17" t="str">
        <f>VLOOKUP($B618,G2.PL1!$C$10:$AF$35,13,0)</f>
        <v>Viên</v>
      </c>
      <c r="O618" s="39">
        <v>2500</v>
      </c>
      <c r="P618" s="39">
        <v>2500</v>
      </c>
      <c r="Q618" s="39">
        <v>2500</v>
      </c>
      <c r="R618" s="39">
        <v>2500</v>
      </c>
      <c r="S618" s="40">
        <v>10000</v>
      </c>
      <c r="T618" s="19">
        <f>VLOOKUP($B618,G2.PL1!$C$10:$AF$35,17,0)</f>
        <v>950</v>
      </c>
      <c r="U618" s="18">
        <f t="shared" si="9"/>
        <v>9500000</v>
      </c>
      <c r="V618" s="19" t="str">
        <f>VLOOKUP($B618,G2.PL1!$C$10:$AF$35,30,0)</f>
        <v>Công ty Cổ phần Dược phẩm Thiết bị Y tế Hà Nội</v>
      </c>
      <c r="W618" s="17" t="s">
        <v>637</v>
      </c>
      <c r="X618" s="56" t="s">
        <v>246</v>
      </c>
      <c r="Y618" s="41" t="s">
        <v>638</v>
      </c>
      <c r="Z618" s="16"/>
      <c r="AA618" s="21" t="e">
        <f>VLOOKUP(W618,#REF!,2,0)</f>
        <v>#REF!</v>
      </c>
      <c r="AB618" s="16"/>
    </row>
    <row r="619" spans="1:28" ht="60">
      <c r="A619" s="38">
        <v>9</v>
      </c>
      <c r="B619" s="38" t="s">
        <v>70</v>
      </c>
      <c r="C619" s="17" t="str">
        <f>VLOOKUP(B619,G2.PL1!$C$10:$D$34,2,0)</f>
        <v xml:space="preserve">Cifga </v>
      </c>
      <c r="D619" s="17" t="str">
        <f>VLOOKUP($B619,G2.PL1!$C$10:$E$34,3,0)</f>
        <v>Ciprofloxacin (dưới dạng Ciprofloxacin hydroclorid)</v>
      </c>
      <c r="E619" s="17" t="str">
        <f>VLOOKUP($B619,G2.PL1!$C$10:$F$34,4,0)</f>
        <v>500mg</v>
      </c>
      <c r="F619" s="17" t="str">
        <f>VLOOKUP($B619,G2.PL1!$C$10:$AF$35,5,0)</f>
        <v>Uống</v>
      </c>
      <c r="G619" s="17" t="str">
        <f>VLOOKUP($B619,G2.PL1!$C$10:$AF$35,6,0)</f>
        <v>viên nén bao phim</v>
      </c>
      <c r="H619" s="17" t="str">
        <f>VLOOKUP($B619,G2.PL1!$C$10:$AF$35,7,0)</f>
        <v>hộp 2 vỉ x 10 viên</v>
      </c>
      <c r="I619" s="38" t="s">
        <v>13</v>
      </c>
      <c r="J619" s="17" t="str">
        <f>VLOOKUP($B619,G2.PL1!$C$10:$AF$35,9,0)</f>
        <v xml:space="preserve">36 tháng </v>
      </c>
      <c r="K619" s="17" t="str">
        <f>VLOOKUP($B619,G2.PL1!$C$10:$AF$35,10,0)</f>
        <v>VD-20549-14</v>
      </c>
      <c r="L619" s="17" t="str">
        <f>VLOOKUP($B619,G2.PL1!$C$10:$AF$35,11,0)</f>
        <v>Công ty Cổ phần Dược Hậu Giang - Chi nhánh nhà máy Dược phẩm DHG tại Hậu Giang</v>
      </c>
      <c r="M619" s="17" t="str">
        <f>VLOOKUP($B619,G2.PL1!$C$10:$AF$35,12,0)</f>
        <v>Việt Nam</v>
      </c>
      <c r="N619" s="17" t="str">
        <f>VLOOKUP($B619,G2.PL1!$C$10:$AF$35,13,0)</f>
        <v>Viên</v>
      </c>
      <c r="O619" s="39">
        <v>2000</v>
      </c>
      <c r="P619" s="39">
        <v>2000</v>
      </c>
      <c r="Q619" s="39">
        <v>2000</v>
      </c>
      <c r="R619" s="39">
        <v>2000</v>
      </c>
      <c r="S619" s="40">
        <v>8000</v>
      </c>
      <c r="T619" s="19">
        <f>VLOOKUP($B619,G2.PL1!$C$10:$AF$35,17,0)</f>
        <v>889</v>
      </c>
      <c r="U619" s="18">
        <f t="shared" si="9"/>
        <v>7112000</v>
      </c>
      <c r="V619" s="19" t="str">
        <f>VLOOKUP($B619,G2.PL1!$C$10:$AF$35,30,0)</f>
        <v>Công ty Cổ phần Dược Hậu Giang</v>
      </c>
      <c r="W619" s="17" t="s">
        <v>535</v>
      </c>
      <c r="X619" s="56" t="s">
        <v>246</v>
      </c>
      <c r="Y619" s="41" t="s">
        <v>536</v>
      </c>
      <c r="Z619" s="16"/>
      <c r="AA619" s="21" t="e">
        <f>VLOOKUP(W619,#REF!,2,0)</f>
        <v>#REF!</v>
      </c>
      <c r="AB619" s="16"/>
    </row>
    <row r="620" spans="1:28" ht="60">
      <c r="A620" s="38">
        <v>12</v>
      </c>
      <c r="B620" s="38" t="s">
        <v>54</v>
      </c>
      <c r="C620" s="17" t="str">
        <f>VLOOKUP(B620,G2.PL1!$C$10:$D$34,2,0)</f>
        <v>Raciper 20mg</v>
      </c>
      <c r="D620" s="17" t="str">
        <f>VLOOKUP($B620,G2.PL1!$C$10:$E$34,3,0)</f>
        <v xml:space="preserve">Esomeprazole (dưới dạng Esomeprazole magnesium vô định hình) </v>
      </c>
      <c r="E620" s="17" t="str">
        <f>VLOOKUP($B620,G2.PL1!$C$10:$F$34,4,0)</f>
        <v>20mg</v>
      </c>
      <c r="F620" s="17" t="str">
        <f>VLOOKUP($B620,G2.PL1!$C$10:$AF$35,5,0)</f>
        <v>Uống</v>
      </c>
      <c r="G620" s="17" t="str">
        <f>VLOOKUP($B620,G2.PL1!$C$10:$AF$35,6,0)</f>
        <v>Viên nén bao phim kháng acid dạ dày</v>
      </c>
      <c r="H620" s="17" t="str">
        <f>VLOOKUP($B620,G2.PL1!$C$10:$AF$35,7,0)</f>
        <v>Hộp 2 vỉ x 7 viên; Hộp 4 vỉ x 7 viên</v>
      </c>
      <c r="I620" s="38" t="s">
        <v>13</v>
      </c>
      <c r="J620" s="17" t="str">
        <f>VLOOKUP($B620,G2.PL1!$C$10:$AF$35,9,0)</f>
        <v>24 tháng</v>
      </c>
      <c r="K620" s="17" t="str">
        <f>VLOOKUP($B620,G2.PL1!$C$10:$AF$35,10,0)</f>
        <v>VN-16032-12</v>
      </c>
      <c r="L620" s="17" t="str">
        <f>VLOOKUP($B620,G2.PL1!$C$10:$AF$35,11,0)</f>
        <v>Sun Pharmaceutical Industries Limited</v>
      </c>
      <c r="M620" s="17" t="str">
        <f>VLOOKUP($B620,G2.PL1!$C$10:$AF$35,12,0)</f>
        <v>Ấn Độ</v>
      </c>
      <c r="N620" s="17" t="str">
        <f>VLOOKUP($B620,G2.PL1!$C$10:$AF$35,13,0)</f>
        <v>Viên</v>
      </c>
      <c r="O620" s="39">
        <v>3000</v>
      </c>
      <c r="P620" s="39">
        <v>5000</v>
      </c>
      <c r="Q620" s="39">
        <v>5000</v>
      </c>
      <c r="R620" s="39">
        <v>3000</v>
      </c>
      <c r="S620" s="40">
        <v>16000</v>
      </c>
      <c r="T620" s="19">
        <f>VLOOKUP($B620,G2.PL1!$C$10:$AF$35,17,0)</f>
        <v>950</v>
      </c>
      <c r="U620" s="18">
        <f t="shared" si="9"/>
        <v>15200000</v>
      </c>
      <c r="V620" s="19" t="str">
        <f>VLOOKUP($B620,G2.PL1!$C$10:$AF$35,30,0)</f>
        <v>Công ty Cổ phần Dược phẩm Thiết bị Y tế Hà Nội</v>
      </c>
      <c r="W620" s="17" t="s">
        <v>535</v>
      </c>
      <c r="X620" s="56" t="s">
        <v>246</v>
      </c>
      <c r="Y620" s="41" t="s">
        <v>536</v>
      </c>
      <c r="Z620" s="16"/>
      <c r="AA620" s="21" t="e">
        <f>VLOOKUP(W620,#REF!,2,0)</f>
        <v>#REF!</v>
      </c>
      <c r="AB620" s="16"/>
    </row>
    <row r="621" spans="1:28" ht="36">
      <c r="A621" s="38">
        <v>15</v>
      </c>
      <c r="B621" s="38" t="s">
        <v>39</v>
      </c>
      <c r="C621" s="17" t="str">
        <f>VLOOKUP(B621,G2.PL1!$C$10:$D$34,2,0)</f>
        <v>OCID</v>
      </c>
      <c r="D621" s="17" t="str">
        <f>VLOOKUP($B621,G2.PL1!$C$10:$E$34,3,0)</f>
        <v>Omeprazole (dạng hạt bao tan trong ruột)</v>
      </c>
      <c r="E621" s="17" t="str">
        <f>VLOOKUP($B621,G2.PL1!$C$10:$F$34,4,0)</f>
        <v>20mg</v>
      </c>
      <c r="F621" s="17" t="str">
        <f>VLOOKUP($B621,G2.PL1!$C$10:$AF$35,5,0)</f>
        <v>Uống</v>
      </c>
      <c r="G621" s="17" t="str">
        <f>VLOOKUP($B621,G2.PL1!$C$10:$AF$35,6,0)</f>
        <v>Viên nang cứng</v>
      </c>
      <c r="H621" s="17" t="str">
        <f>VLOOKUP($B621,G2.PL1!$C$10:$AF$35,7,0)</f>
        <v>Hộp 10 vỉ x 10 viên</v>
      </c>
      <c r="I621" s="38" t="s">
        <v>13</v>
      </c>
      <c r="J621" s="17" t="str">
        <f>VLOOKUP($B621,G2.PL1!$C$10:$AF$35,9,0)</f>
        <v>36 tháng</v>
      </c>
      <c r="K621" s="17" t="str">
        <f>VLOOKUP($B621,G2.PL1!$C$10:$AF$35,10,0)</f>
        <v>VN-10166-10</v>
      </c>
      <c r="L621" s="17" t="str">
        <f>VLOOKUP($B621,G2.PL1!$C$10:$AF$35,11,0)</f>
        <v>Cadila Healthcare Ltd.</v>
      </c>
      <c r="M621" s="17" t="str">
        <f>VLOOKUP($B621,G2.PL1!$C$10:$AF$35,12,0)</f>
        <v>Ấn Độ</v>
      </c>
      <c r="N621" s="17" t="str">
        <f>VLOOKUP($B621,G2.PL1!$C$10:$AF$35,13,0)</f>
        <v>Viên</v>
      </c>
      <c r="O621" s="39">
        <v>5000</v>
      </c>
      <c r="P621" s="39">
        <v>5000</v>
      </c>
      <c r="Q621" s="39">
        <v>5000</v>
      </c>
      <c r="R621" s="39">
        <v>5000</v>
      </c>
      <c r="S621" s="40">
        <v>20000</v>
      </c>
      <c r="T621" s="19">
        <f>VLOOKUP($B621,G2.PL1!$C$10:$AF$35,17,0)</f>
        <v>215</v>
      </c>
      <c r="U621" s="18">
        <f t="shared" si="9"/>
        <v>4300000</v>
      </c>
      <c r="V621" s="19" t="str">
        <f>VLOOKUP($B621,G2.PL1!$C$10:$AF$35,30,0)</f>
        <v>Công ty Cổ phần Dược phẩm Thiết bị Y tế Hà Nội</v>
      </c>
      <c r="W621" s="17" t="s">
        <v>535</v>
      </c>
      <c r="X621" s="56" t="s">
        <v>246</v>
      </c>
      <c r="Y621" s="41" t="s">
        <v>536</v>
      </c>
      <c r="Z621" s="16"/>
      <c r="AA621" s="21" t="e">
        <f>VLOOKUP(W621,#REF!,2,0)</f>
        <v>#REF!</v>
      </c>
      <c r="AB621" s="16"/>
    </row>
    <row r="622" spans="1:28" ht="36">
      <c r="A622" s="17">
        <v>1</v>
      </c>
      <c r="B622" s="17" t="s">
        <v>6</v>
      </c>
      <c r="C622" s="17" t="str">
        <f>VLOOKUP(B622,G2.PL1!$C$10:$D$34,2,0)</f>
        <v>Cefoxitine Gerda 1G</v>
      </c>
      <c r="D622" s="17" t="str">
        <f>VLOOKUP($B622,G2.PL1!$C$10:$E$34,3,0)</f>
        <v>Cefoxitin  (dưới dạng Cefoxitin natri)</v>
      </c>
      <c r="E622" s="17" t="str">
        <f>VLOOKUP($B622,G2.PL1!$C$10:$F$34,4,0)</f>
        <v>1g</v>
      </c>
      <c r="F622" s="17" t="str">
        <f>VLOOKUP($B622,G2.PL1!$C$10:$AF$35,5,0)</f>
        <v>Tiêm</v>
      </c>
      <c r="G622" s="17" t="str">
        <f>VLOOKUP($B622,G2.PL1!$C$10:$AF$35,6,0)</f>
        <v>Bột pha dung dịch tiêm</v>
      </c>
      <c r="H622" s="17" t="str">
        <f>VLOOKUP($B622,G2.PL1!$C$10:$AF$35,7,0)</f>
        <v>Hộp 10 lọ</v>
      </c>
      <c r="I622" s="17" t="s">
        <v>3</v>
      </c>
      <c r="J622" s="17" t="str">
        <f>VLOOKUP($B622,G2.PL1!$C$10:$AF$35,9,0)</f>
        <v>24 tháng</v>
      </c>
      <c r="K622" s="17" t="str">
        <f>VLOOKUP($B622,G2.PL1!$C$10:$AF$35,10,0)</f>
        <v>VN-20445-17</v>
      </c>
      <c r="L622" s="17" t="str">
        <f>VLOOKUP($B622,G2.PL1!$C$10:$AF$35,11,0)</f>
        <v>LDP Laboratorios
 Torlan SA</v>
      </c>
      <c r="M622" s="17" t="str">
        <f>VLOOKUP($B622,G2.PL1!$C$10:$AF$35,12,0)</f>
        <v>Tây Ban Nha</v>
      </c>
      <c r="N622" s="17" t="str">
        <f>VLOOKUP($B622,G2.PL1!$C$10:$AF$35,13,0)</f>
        <v>Lọ</v>
      </c>
      <c r="O622" s="18">
        <v>1500</v>
      </c>
      <c r="P622" s="18">
        <v>1500</v>
      </c>
      <c r="Q622" s="18">
        <v>1500</v>
      </c>
      <c r="R622" s="18">
        <v>1500</v>
      </c>
      <c r="S622" s="18">
        <v>6000</v>
      </c>
      <c r="T622" s="19">
        <f>VLOOKUP($B622,G2.PL1!$C$10:$AF$35,17,0)</f>
        <v>123000</v>
      </c>
      <c r="U622" s="18">
        <f t="shared" si="9"/>
        <v>738000000</v>
      </c>
      <c r="V622" s="19" t="str">
        <f>VLOOKUP($B622,G2.PL1!$C$10:$AF$35,30,0)</f>
        <v>Công ty Trách nhiệm hữu hạn Dược Phẩm Tự Đức</v>
      </c>
      <c r="W622" s="17" t="s">
        <v>259</v>
      </c>
      <c r="X622" s="20" t="s">
        <v>246</v>
      </c>
      <c r="Y622" s="17" t="s">
        <v>260</v>
      </c>
      <c r="Z622" s="16"/>
      <c r="AA622" s="21" t="e">
        <f>VLOOKUP(W622,#REF!,2,0)</f>
        <v>#REF!</v>
      </c>
      <c r="AB622" s="16"/>
    </row>
    <row r="623" spans="1:28" ht="36">
      <c r="A623" s="17">
        <v>1</v>
      </c>
      <c r="B623" s="17" t="s">
        <v>6</v>
      </c>
      <c r="C623" s="17" t="str">
        <f>VLOOKUP(B623,G2.PL1!$C$10:$D$34,2,0)</f>
        <v>Cefoxitine Gerda 1G</v>
      </c>
      <c r="D623" s="17" t="str">
        <f>VLOOKUP($B623,G2.PL1!$C$10:$E$34,3,0)</f>
        <v>Cefoxitin  (dưới dạng Cefoxitin natri)</v>
      </c>
      <c r="E623" s="17" t="str">
        <f>VLOOKUP($B623,G2.PL1!$C$10:$F$34,4,0)</f>
        <v>1g</v>
      </c>
      <c r="F623" s="17" t="str">
        <f>VLOOKUP($B623,G2.PL1!$C$10:$AF$35,5,0)</f>
        <v>Tiêm</v>
      </c>
      <c r="G623" s="17" t="str">
        <f>VLOOKUP($B623,G2.PL1!$C$10:$AF$35,6,0)</f>
        <v>Bột pha dung dịch tiêm</v>
      </c>
      <c r="H623" s="17" t="str">
        <f>VLOOKUP($B623,G2.PL1!$C$10:$AF$35,7,0)</f>
        <v>Hộp 10 lọ</v>
      </c>
      <c r="I623" s="17" t="s">
        <v>3</v>
      </c>
      <c r="J623" s="17" t="str">
        <f>VLOOKUP($B623,G2.PL1!$C$10:$AF$35,9,0)</f>
        <v>24 tháng</v>
      </c>
      <c r="K623" s="17" t="str">
        <f>VLOOKUP($B623,G2.PL1!$C$10:$AF$35,10,0)</f>
        <v>VN-20445-17</v>
      </c>
      <c r="L623" s="17" t="str">
        <f>VLOOKUP($B623,G2.PL1!$C$10:$AF$35,11,0)</f>
        <v>LDP Laboratorios
 Torlan SA</v>
      </c>
      <c r="M623" s="17" t="str">
        <f>VLOOKUP($B623,G2.PL1!$C$10:$AF$35,12,0)</f>
        <v>Tây Ban Nha</v>
      </c>
      <c r="N623" s="17" t="str">
        <f>VLOOKUP($B623,G2.PL1!$C$10:$AF$35,13,0)</f>
        <v>Lọ</v>
      </c>
      <c r="O623" s="18">
        <v>2000</v>
      </c>
      <c r="P623" s="18">
        <v>2000</v>
      </c>
      <c r="Q623" s="18">
        <v>2000</v>
      </c>
      <c r="R623" s="18">
        <v>2000</v>
      </c>
      <c r="S623" s="18">
        <v>8000</v>
      </c>
      <c r="T623" s="19">
        <f>VLOOKUP($B623,G2.PL1!$C$10:$AF$35,17,0)</f>
        <v>123000</v>
      </c>
      <c r="U623" s="18">
        <f t="shared" si="9"/>
        <v>984000000</v>
      </c>
      <c r="V623" s="19" t="str">
        <f>VLOOKUP($B623,G2.PL1!$C$10:$AF$35,30,0)</f>
        <v>Công ty Trách nhiệm hữu hạn Dược Phẩm Tự Đức</v>
      </c>
      <c r="W623" s="17" t="s">
        <v>258</v>
      </c>
      <c r="X623" s="20" t="s">
        <v>246</v>
      </c>
      <c r="Y623" s="53">
        <v>49112</v>
      </c>
      <c r="Z623" s="16"/>
      <c r="AA623" s="21" t="e">
        <f>VLOOKUP(W623,#REF!,2,0)</f>
        <v>#REF!</v>
      </c>
      <c r="AB623" s="16"/>
    </row>
    <row r="624" spans="1:28" ht="36">
      <c r="A624" s="17">
        <v>1</v>
      </c>
      <c r="B624" s="17" t="s">
        <v>6</v>
      </c>
      <c r="C624" s="17" t="str">
        <f>VLOOKUP(B624,G2.PL1!$C$10:$D$34,2,0)</f>
        <v>Cefoxitine Gerda 1G</v>
      </c>
      <c r="D624" s="17" t="str">
        <f>VLOOKUP($B624,G2.PL1!$C$10:$E$34,3,0)</f>
        <v>Cefoxitin  (dưới dạng Cefoxitin natri)</v>
      </c>
      <c r="E624" s="17" t="str">
        <f>VLOOKUP($B624,G2.PL1!$C$10:$F$34,4,0)</f>
        <v>1g</v>
      </c>
      <c r="F624" s="17" t="str">
        <f>VLOOKUP($B624,G2.PL1!$C$10:$AF$35,5,0)</f>
        <v>Tiêm</v>
      </c>
      <c r="G624" s="17" t="str">
        <f>VLOOKUP($B624,G2.PL1!$C$10:$AF$35,6,0)</f>
        <v>Bột pha dung dịch tiêm</v>
      </c>
      <c r="H624" s="17" t="str">
        <f>VLOOKUP($B624,G2.PL1!$C$10:$AF$35,7,0)</f>
        <v>Hộp 10 lọ</v>
      </c>
      <c r="I624" s="17" t="s">
        <v>3</v>
      </c>
      <c r="J624" s="17" t="str">
        <f>VLOOKUP($B624,G2.PL1!$C$10:$AF$35,9,0)</f>
        <v>24 tháng</v>
      </c>
      <c r="K624" s="17" t="str">
        <f>VLOOKUP($B624,G2.PL1!$C$10:$AF$35,10,0)</f>
        <v>VN-20445-17</v>
      </c>
      <c r="L624" s="17" t="str">
        <f>VLOOKUP($B624,G2.PL1!$C$10:$AF$35,11,0)</f>
        <v>LDP Laboratorios
 Torlan SA</v>
      </c>
      <c r="M624" s="17" t="str">
        <f>VLOOKUP($B624,G2.PL1!$C$10:$AF$35,12,0)</f>
        <v>Tây Ban Nha</v>
      </c>
      <c r="N624" s="17" t="str">
        <f>VLOOKUP($B624,G2.PL1!$C$10:$AF$35,13,0)</f>
        <v>Lọ</v>
      </c>
      <c r="O624" s="18">
        <v>440</v>
      </c>
      <c r="P624" s="18">
        <v>440</v>
      </c>
      <c r="Q624" s="18">
        <v>440</v>
      </c>
      <c r="R624" s="18">
        <v>440</v>
      </c>
      <c r="S624" s="18">
        <v>1760</v>
      </c>
      <c r="T624" s="19">
        <f>VLOOKUP($B624,G2.PL1!$C$10:$AF$35,17,0)</f>
        <v>123000</v>
      </c>
      <c r="U624" s="18">
        <f t="shared" si="9"/>
        <v>216480000</v>
      </c>
      <c r="V624" s="19" t="str">
        <f>VLOOKUP($B624,G2.PL1!$C$10:$AF$35,30,0)</f>
        <v>Công ty Trách nhiệm hữu hạn Dược Phẩm Tự Đức</v>
      </c>
      <c r="W624" s="17" t="s">
        <v>250</v>
      </c>
      <c r="X624" s="20" t="s">
        <v>246</v>
      </c>
      <c r="Y624" s="17" t="s">
        <v>251</v>
      </c>
      <c r="Z624" s="16"/>
      <c r="AA624" s="21" t="e">
        <f>VLOOKUP(W624,#REF!,2,0)</f>
        <v>#REF!</v>
      </c>
      <c r="AB624" s="16"/>
    </row>
    <row r="625" spans="1:28" ht="48">
      <c r="A625" s="17">
        <v>2</v>
      </c>
      <c r="B625" s="17" t="s">
        <v>86</v>
      </c>
      <c r="C625" s="17" t="str">
        <f>VLOOKUP(B625,G2.PL1!$C$10:$D$34,2,0)</f>
        <v>Cefoxitin 1g</v>
      </c>
      <c r="D625" s="17" t="str">
        <f>VLOOKUP($B625,G2.PL1!$C$10:$E$34,3,0)</f>
        <v xml:space="preserve">Cefoxitin (dưới dạng Cefoxitin natri) </v>
      </c>
      <c r="E625" s="17" t="str">
        <f>VLOOKUP($B625,G2.PL1!$C$10:$F$34,4,0)</f>
        <v>1g</v>
      </c>
      <c r="F625" s="17" t="str">
        <f>VLOOKUP($B625,G2.PL1!$C$10:$AF$35,5,0)</f>
        <v>Tiêm</v>
      </c>
      <c r="G625" s="17" t="str">
        <f>VLOOKUP($B625,G2.PL1!$C$10:$AF$35,6,0)</f>
        <v>Thuốc bột pha tiêm</v>
      </c>
      <c r="H625" s="17" t="str">
        <f>VLOOKUP($B625,G2.PL1!$C$10:$AF$35,7,0)</f>
        <v>Hộp 10 lọ</v>
      </c>
      <c r="I625" s="17" t="s">
        <v>13</v>
      </c>
      <c r="J625" s="17" t="str">
        <f>VLOOKUP($B625,G2.PL1!$C$10:$AF$35,9,0)</f>
        <v>24 tháng</v>
      </c>
      <c r="K625" s="17" t="str">
        <f>VLOOKUP($B625,G2.PL1!$C$10:$AF$35,10,0)</f>
        <v>VD-26841-17</v>
      </c>
      <c r="L625" s="17" t="str">
        <f>VLOOKUP($B625,G2.PL1!$C$10:$AF$35,11,0)</f>
        <v>Chi nhánh 3- Công ty cổ phần dược phẩm Imexpharm tại Bình Dương</v>
      </c>
      <c r="M625" s="17" t="str">
        <f>VLOOKUP($B625,G2.PL1!$C$10:$AF$35,12,0)</f>
        <v>Việt Nam</v>
      </c>
      <c r="N625" s="17" t="str">
        <f>VLOOKUP($B625,G2.PL1!$C$10:$AF$35,13,0)</f>
        <v>Lọ</v>
      </c>
      <c r="O625" s="18">
        <v>1000</v>
      </c>
      <c r="P625" s="18">
        <v>1000</v>
      </c>
      <c r="Q625" s="18">
        <v>1000</v>
      </c>
      <c r="R625" s="18">
        <v>1000</v>
      </c>
      <c r="S625" s="18">
        <v>4000</v>
      </c>
      <c r="T625" s="19">
        <f>VLOOKUP($B625,G2.PL1!$C$10:$AF$35,17,0)</f>
        <v>54900</v>
      </c>
      <c r="U625" s="18">
        <f t="shared" si="9"/>
        <v>219600000</v>
      </c>
      <c r="V625" s="19" t="str">
        <f>VLOOKUP($B625,G2.PL1!$C$10:$AF$35,30,0)</f>
        <v>Công ty Cổ phần Dược phẩm Nam Hà</v>
      </c>
      <c r="W625" s="17" t="s">
        <v>250</v>
      </c>
      <c r="X625" s="20" t="s">
        <v>246</v>
      </c>
      <c r="Y625" s="17" t="s">
        <v>251</v>
      </c>
      <c r="Z625" s="16"/>
      <c r="AA625" s="21" t="e">
        <f>VLOOKUP(W625,#REF!,2,0)</f>
        <v>#REF!</v>
      </c>
      <c r="AB625" s="16"/>
    </row>
    <row r="626" spans="1:28" ht="48">
      <c r="A626" s="38">
        <v>8</v>
      </c>
      <c r="B626" s="38" t="s">
        <v>75</v>
      </c>
      <c r="C626" s="17" t="str">
        <f>VLOOKUP(B626,G2.PL1!$C$10:$D$34,2,0)</f>
        <v>Zanimex 1,5g</v>
      </c>
      <c r="D626" s="17" t="str">
        <f>VLOOKUP($B626,G2.PL1!$C$10:$E$34,3,0)</f>
        <v>Cefuroxim (dưới dạng Cefuroxim natri)</v>
      </c>
      <c r="E626" s="17" t="str">
        <f>VLOOKUP($B626,G2.PL1!$C$10:$F$34,4,0)</f>
        <v>1,5g</v>
      </c>
      <c r="F626" s="17" t="str">
        <f>VLOOKUP($B626,G2.PL1!$C$10:$AF$35,5,0)</f>
        <v>Tiêm</v>
      </c>
      <c r="G626" s="17" t="str">
        <f>VLOOKUP($B626,G2.PL1!$C$10:$AF$35,6,0)</f>
        <v>Thuốc bột pha tiêm</v>
      </c>
      <c r="H626" s="17" t="str">
        <f>VLOOKUP($B626,G2.PL1!$C$10:$AF$35,7,0)</f>
        <v>Hộp 10 lọ</v>
      </c>
      <c r="I626" s="38" t="s">
        <v>13</v>
      </c>
      <c r="J626" s="17" t="str">
        <f>VLOOKUP($B626,G2.PL1!$C$10:$AF$35,9,0)</f>
        <v>24 tháng</v>
      </c>
      <c r="K626" s="17" t="str">
        <f>VLOOKUP($B626,G2.PL1!$C$10:$AF$35,10,0)</f>
        <v>VD-34181-20</v>
      </c>
      <c r="L626" s="17" t="str">
        <f>VLOOKUP($B626,G2.PL1!$C$10:$AF$35,11,0)</f>
        <v>Chi nhánh 3 - Công ty cổ phần dược phẩm Imexpharm tại Bình Dương</v>
      </c>
      <c r="M626" s="17" t="str">
        <f>VLOOKUP($B626,G2.PL1!$C$10:$AF$35,12,0)</f>
        <v>Việt Nam</v>
      </c>
      <c r="N626" s="17" t="str">
        <f>VLOOKUP($B626,G2.PL1!$C$10:$AF$35,13,0)</f>
        <v>Lọ</v>
      </c>
      <c r="O626" s="39">
        <v>2100</v>
      </c>
      <c r="P626" s="39">
        <v>2100</v>
      </c>
      <c r="Q626" s="39">
        <v>2100</v>
      </c>
      <c r="R626" s="39">
        <v>2100</v>
      </c>
      <c r="S626" s="40">
        <v>8400</v>
      </c>
      <c r="T626" s="19">
        <f>VLOOKUP($B626,G2.PL1!$C$10:$AF$35,17,0)</f>
        <v>21000</v>
      </c>
      <c r="U626" s="18">
        <f t="shared" si="9"/>
        <v>176400000</v>
      </c>
      <c r="V626" s="19" t="str">
        <f>VLOOKUP($B626,G2.PL1!$C$10:$AF$35,30,0)</f>
        <v xml:space="preserve">Công ty CP Dược phẩm Imexpharm </v>
      </c>
      <c r="W626" s="17" t="s">
        <v>250</v>
      </c>
      <c r="X626" s="56" t="s">
        <v>246</v>
      </c>
      <c r="Y626" s="41" t="s">
        <v>251</v>
      </c>
      <c r="Z626" s="16"/>
      <c r="AA626" s="21" t="e">
        <f>VLOOKUP(W626,#REF!,2,0)</f>
        <v>#REF!</v>
      </c>
      <c r="AB626" s="16"/>
    </row>
    <row r="627" spans="1:28" ht="60">
      <c r="A627" s="38">
        <v>9</v>
      </c>
      <c r="B627" s="38" t="s">
        <v>70</v>
      </c>
      <c r="C627" s="17" t="str">
        <f>VLOOKUP(B627,G2.PL1!$C$10:$D$34,2,0)</f>
        <v xml:space="preserve">Cifga </v>
      </c>
      <c r="D627" s="17" t="str">
        <f>VLOOKUP($B627,G2.PL1!$C$10:$E$34,3,0)</f>
        <v>Ciprofloxacin (dưới dạng Ciprofloxacin hydroclorid)</v>
      </c>
      <c r="E627" s="17" t="str">
        <f>VLOOKUP($B627,G2.PL1!$C$10:$F$34,4,0)</f>
        <v>500mg</v>
      </c>
      <c r="F627" s="17" t="str">
        <f>VLOOKUP($B627,G2.PL1!$C$10:$AF$35,5,0)</f>
        <v>Uống</v>
      </c>
      <c r="G627" s="17" t="str">
        <f>VLOOKUP($B627,G2.PL1!$C$10:$AF$35,6,0)</f>
        <v>viên nén bao phim</v>
      </c>
      <c r="H627" s="17" t="str">
        <f>VLOOKUP($B627,G2.PL1!$C$10:$AF$35,7,0)</f>
        <v>hộp 2 vỉ x 10 viên</v>
      </c>
      <c r="I627" s="38" t="s">
        <v>13</v>
      </c>
      <c r="J627" s="17" t="str">
        <f>VLOOKUP($B627,G2.PL1!$C$10:$AF$35,9,0)</f>
        <v xml:space="preserve">36 tháng </v>
      </c>
      <c r="K627" s="17" t="str">
        <f>VLOOKUP($B627,G2.PL1!$C$10:$AF$35,10,0)</f>
        <v>VD-20549-14</v>
      </c>
      <c r="L627" s="17" t="str">
        <f>VLOOKUP($B627,G2.PL1!$C$10:$AF$35,11,0)</f>
        <v>Công ty Cổ phần Dược Hậu Giang - Chi nhánh nhà máy Dược phẩm DHG tại Hậu Giang</v>
      </c>
      <c r="M627" s="17" t="str">
        <f>VLOOKUP($B627,G2.PL1!$C$10:$AF$35,12,0)</f>
        <v>Việt Nam</v>
      </c>
      <c r="N627" s="17" t="str">
        <f>VLOOKUP($B627,G2.PL1!$C$10:$AF$35,13,0)</f>
        <v>Viên</v>
      </c>
      <c r="O627" s="39">
        <v>27525</v>
      </c>
      <c r="P627" s="39">
        <v>27525</v>
      </c>
      <c r="Q627" s="39">
        <v>27525</v>
      </c>
      <c r="R627" s="39">
        <v>27525</v>
      </c>
      <c r="S627" s="40">
        <v>110100</v>
      </c>
      <c r="T627" s="19">
        <f>VLOOKUP($B627,G2.PL1!$C$10:$AF$35,17,0)</f>
        <v>889</v>
      </c>
      <c r="U627" s="18">
        <f t="shared" si="9"/>
        <v>97878900</v>
      </c>
      <c r="V627" s="19" t="str">
        <f>VLOOKUP($B627,G2.PL1!$C$10:$AF$35,30,0)</f>
        <v>Công ty Cổ phần Dược Hậu Giang</v>
      </c>
      <c r="W627" s="17" t="s">
        <v>250</v>
      </c>
      <c r="X627" s="56" t="s">
        <v>246</v>
      </c>
      <c r="Y627" s="41" t="s">
        <v>251</v>
      </c>
      <c r="Z627" s="16"/>
      <c r="AA627" s="21" t="e">
        <f>VLOOKUP(W627,#REF!,2,0)</f>
        <v>#REF!</v>
      </c>
      <c r="AB627" s="16"/>
    </row>
    <row r="628" spans="1:28" ht="60">
      <c r="A628" s="38">
        <v>12</v>
      </c>
      <c r="B628" s="38" t="s">
        <v>54</v>
      </c>
      <c r="C628" s="17" t="str">
        <f>VLOOKUP(B628,G2.PL1!$C$10:$D$34,2,0)</f>
        <v>Raciper 20mg</v>
      </c>
      <c r="D628" s="17" t="str">
        <f>VLOOKUP($B628,G2.PL1!$C$10:$E$34,3,0)</f>
        <v xml:space="preserve">Esomeprazole (dưới dạng Esomeprazole magnesium vô định hình) </v>
      </c>
      <c r="E628" s="17" t="str">
        <f>VLOOKUP($B628,G2.PL1!$C$10:$F$34,4,0)</f>
        <v>20mg</v>
      </c>
      <c r="F628" s="17" t="str">
        <f>VLOOKUP($B628,G2.PL1!$C$10:$AF$35,5,0)</f>
        <v>Uống</v>
      </c>
      <c r="G628" s="17" t="str">
        <f>VLOOKUP($B628,G2.PL1!$C$10:$AF$35,6,0)</f>
        <v>Viên nén bao phim kháng acid dạ dày</v>
      </c>
      <c r="H628" s="17" t="str">
        <f>VLOOKUP($B628,G2.PL1!$C$10:$AF$35,7,0)</f>
        <v>Hộp 2 vỉ x 7 viên; Hộp 4 vỉ x 7 viên</v>
      </c>
      <c r="I628" s="38" t="s">
        <v>13</v>
      </c>
      <c r="J628" s="17" t="str">
        <f>VLOOKUP($B628,G2.PL1!$C$10:$AF$35,9,0)</f>
        <v>24 tháng</v>
      </c>
      <c r="K628" s="17" t="str">
        <f>VLOOKUP($B628,G2.PL1!$C$10:$AF$35,10,0)</f>
        <v>VN-16032-12</v>
      </c>
      <c r="L628" s="17" t="str">
        <f>VLOOKUP($B628,G2.PL1!$C$10:$AF$35,11,0)</f>
        <v>Sun Pharmaceutical Industries Limited</v>
      </c>
      <c r="M628" s="17" t="str">
        <f>VLOOKUP($B628,G2.PL1!$C$10:$AF$35,12,0)</f>
        <v>Ấn Độ</v>
      </c>
      <c r="N628" s="17" t="str">
        <f>VLOOKUP($B628,G2.PL1!$C$10:$AF$35,13,0)</f>
        <v>Viên</v>
      </c>
      <c r="O628" s="39">
        <v>7475</v>
      </c>
      <c r="P628" s="39">
        <v>7475</v>
      </c>
      <c r="Q628" s="39">
        <v>7475</v>
      </c>
      <c r="R628" s="39">
        <v>7475</v>
      </c>
      <c r="S628" s="40">
        <v>29900</v>
      </c>
      <c r="T628" s="19">
        <f>VLOOKUP($B628,G2.PL1!$C$10:$AF$35,17,0)</f>
        <v>950</v>
      </c>
      <c r="U628" s="18">
        <f t="shared" si="9"/>
        <v>28405000</v>
      </c>
      <c r="V628" s="19" t="str">
        <f>VLOOKUP($B628,G2.PL1!$C$10:$AF$35,30,0)</f>
        <v>Công ty Cổ phần Dược phẩm Thiết bị Y tế Hà Nội</v>
      </c>
      <c r="W628" s="17" t="s">
        <v>250</v>
      </c>
      <c r="X628" s="56" t="s">
        <v>246</v>
      </c>
      <c r="Y628" s="41" t="s">
        <v>251</v>
      </c>
      <c r="Z628" s="16"/>
      <c r="AA628" s="21" t="e">
        <f>VLOOKUP(W628,#REF!,2,0)</f>
        <v>#REF!</v>
      </c>
      <c r="AB628" s="16"/>
    </row>
    <row r="629" spans="1:28" ht="60">
      <c r="A629" s="38">
        <v>13</v>
      </c>
      <c r="B629" s="38" t="s">
        <v>48</v>
      </c>
      <c r="C629" s="17" t="str">
        <f>VLOOKUP(B629,G2.PL1!$C$10:$D$34,2,0)</f>
        <v>Glumeform 500</v>
      </c>
      <c r="D629" s="17" t="str">
        <f>VLOOKUP($B629,G2.PL1!$C$10:$E$34,3,0)</f>
        <v xml:space="preserve">Metformin hydroclorid </v>
      </c>
      <c r="E629" s="17" t="str">
        <f>VLOOKUP($B629,G2.PL1!$C$10:$F$34,4,0)</f>
        <v>500mg</v>
      </c>
      <c r="F629" s="17" t="str">
        <f>VLOOKUP($B629,G2.PL1!$C$10:$AF$35,5,0)</f>
        <v>Uống</v>
      </c>
      <c r="G629" s="17" t="str">
        <f>VLOOKUP($B629,G2.PL1!$C$10:$AF$35,6,0)</f>
        <v>viên nén bao phim</v>
      </c>
      <c r="H629" s="17" t="str">
        <f>VLOOKUP($B629,G2.PL1!$C$10:$AF$35,7,0)</f>
        <v>hộp 10 vỉ x 10 viên</v>
      </c>
      <c r="I629" s="38" t="s">
        <v>13</v>
      </c>
      <c r="J629" s="17" t="str">
        <f>VLOOKUP($B629,G2.PL1!$C$10:$AF$35,9,0)</f>
        <v xml:space="preserve">36 tháng </v>
      </c>
      <c r="K629" s="17" t="str">
        <f>VLOOKUP($B629,G2.PL1!$C$10:$AF$35,10,0)</f>
        <v>VD-21779-14</v>
      </c>
      <c r="L629" s="17" t="str">
        <f>VLOOKUP($B629,G2.PL1!$C$10:$AF$35,11,0)</f>
        <v>Công ty Cổ phần Dược Hậu Giang - Chi nhánh nhà máy Dược phẩm DHG tại Hậu Giang</v>
      </c>
      <c r="M629" s="17" t="str">
        <f>VLOOKUP($B629,G2.PL1!$C$10:$AF$35,12,0)</f>
        <v>Việt Nam</v>
      </c>
      <c r="N629" s="17" t="str">
        <f>VLOOKUP($B629,G2.PL1!$C$10:$AF$35,13,0)</f>
        <v>Viên</v>
      </c>
      <c r="O629" s="39">
        <v>82225</v>
      </c>
      <c r="P629" s="39">
        <v>82225</v>
      </c>
      <c r="Q629" s="39">
        <v>82225</v>
      </c>
      <c r="R629" s="39">
        <v>82225</v>
      </c>
      <c r="S629" s="40">
        <v>328900</v>
      </c>
      <c r="T629" s="19">
        <f>VLOOKUP($B629,G2.PL1!$C$10:$AF$35,17,0)</f>
        <v>289</v>
      </c>
      <c r="U629" s="18">
        <f t="shared" si="9"/>
        <v>95052100</v>
      </c>
      <c r="V629" s="19" t="str">
        <f>VLOOKUP($B629,G2.PL1!$C$10:$AF$35,30,0)</f>
        <v>Công ty Cổ phần Dược Hậu Giang</v>
      </c>
      <c r="W629" s="17" t="s">
        <v>250</v>
      </c>
      <c r="X629" s="56" t="s">
        <v>246</v>
      </c>
      <c r="Y629" s="41" t="s">
        <v>251</v>
      </c>
      <c r="Z629" s="16"/>
      <c r="AA629" s="21" t="e">
        <f>VLOOKUP(W629,#REF!,2,0)</f>
        <v>#REF!</v>
      </c>
      <c r="AB629" s="16"/>
    </row>
    <row r="630" spans="1:28" ht="36">
      <c r="A630" s="38">
        <v>14</v>
      </c>
      <c r="B630" s="38" t="s">
        <v>40</v>
      </c>
      <c r="C630" s="17" t="str">
        <f>VLOOKUP(B630,G2.PL1!$C$10:$D$34,2,0)</f>
        <v>OCID</v>
      </c>
      <c r="D630" s="17" t="str">
        <f>VLOOKUP($B630,G2.PL1!$C$10:$E$34,3,0)</f>
        <v>Omeprazole (dạng hạt bao tan trong ruột)</v>
      </c>
      <c r="E630" s="17" t="str">
        <f>VLOOKUP($B630,G2.PL1!$C$10:$F$34,4,0)</f>
        <v>20mg</v>
      </c>
      <c r="F630" s="17" t="str">
        <f>VLOOKUP($B630,G2.PL1!$C$10:$AF$35,5,0)</f>
        <v>Uống</v>
      </c>
      <c r="G630" s="17" t="str">
        <f>VLOOKUP($B630,G2.PL1!$C$10:$AF$35,6,0)</f>
        <v>Viên nang cứng</v>
      </c>
      <c r="H630" s="17" t="str">
        <f>VLOOKUP($B630,G2.PL1!$C$10:$AF$35,7,0)</f>
        <v>Hộp 10 vỉ x 10 viên</v>
      </c>
      <c r="I630" s="38" t="s">
        <v>13</v>
      </c>
      <c r="J630" s="17" t="str">
        <f>VLOOKUP($B630,G2.PL1!$C$10:$AF$35,9,0)</f>
        <v>36 tháng</v>
      </c>
      <c r="K630" s="17" t="str">
        <f>VLOOKUP($B630,G2.PL1!$C$10:$AF$35,10,0)</f>
        <v>VN-10166-10</v>
      </c>
      <c r="L630" s="17" t="str">
        <f>VLOOKUP($B630,G2.PL1!$C$10:$AF$35,11,0)</f>
        <v>Cadila Healthcare Ltd.</v>
      </c>
      <c r="M630" s="17" t="str">
        <f>VLOOKUP($B630,G2.PL1!$C$10:$AF$35,12,0)</f>
        <v>Ấn Độ</v>
      </c>
      <c r="N630" s="17" t="str">
        <f>VLOOKUP($B630,G2.PL1!$C$10:$AF$35,13,0)</f>
        <v>Viên</v>
      </c>
      <c r="O630" s="39">
        <v>6300</v>
      </c>
      <c r="P630" s="39">
        <v>6300</v>
      </c>
      <c r="Q630" s="39">
        <v>6300</v>
      </c>
      <c r="R630" s="39">
        <v>6300</v>
      </c>
      <c r="S630" s="40">
        <v>25200</v>
      </c>
      <c r="T630" s="19">
        <f>VLOOKUP($B630,G2.PL1!$C$10:$AF$35,17,0)</f>
        <v>215</v>
      </c>
      <c r="U630" s="18">
        <f t="shared" si="9"/>
        <v>5418000</v>
      </c>
      <c r="V630" s="19" t="str">
        <f>VLOOKUP($B630,G2.PL1!$C$10:$AF$35,30,0)</f>
        <v>Công ty Cổ phần Dược phẩm Thiết bị Y tế Hà Nội</v>
      </c>
      <c r="W630" s="17" t="s">
        <v>250</v>
      </c>
      <c r="X630" s="56" t="s">
        <v>246</v>
      </c>
      <c r="Y630" s="41" t="s">
        <v>251</v>
      </c>
      <c r="Z630" s="16"/>
      <c r="AA630" s="21" t="e">
        <f>VLOOKUP(W630,#REF!,2,0)</f>
        <v>#REF!</v>
      </c>
      <c r="AB630" s="16"/>
    </row>
    <row r="631" spans="1:28" ht="36">
      <c r="A631" s="38">
        <v>15</v>
      </c>
      <c r="B631" s="38" t="s">
        <v>39</v>
      </c>
      <c r="C631" s="17" t="str">
        <f>VLOOKUP(B631,G2.PL1!$C$10:$D$34,2,0)</f>
        <v>OCID</v>
      </c>
      <c r="D631" s="17" t="str">
        <f>VLOOKUP($B631,G2.PL1!$C$10:$E$34,3,0)</f>
        <v>Omeprazole (dạng hạt bao tan trong ruột)</v>
      </c>
      <c r="E631" s="17" t="str">
        <f>VLOOKUP($B631,G2.PL1!$C$10:$F$34,4,0)</f>
        <v>20mg</v>
      </c>
      <c r="F631" s="17" t="str">
        <f>VLOOKUP($B631,G2.PL1!$C$10:$AF$35,5,0)</f>
        <v>Uống</v>
      </c>
      <c r="G631" s="17" t="str">
        <f>VLOOKUP($B631,G2.PL1!$C$10:$AF$35,6,0)</f>
        <v>Viên nang cứng</v>
      </c>
      <c r="H631" s="17" t="str">
        <f>VLOOKUP($B631,G2.PL1!$C$10:$AF$35,7,0)</f>
        <v>Hộp 10 vỉ x 10 viên</v>
      </c>
      <c r="I631" s="38" t="s">
        <v>13</v>
      </c>
      <c r="J631" s="17" t="str">
        <f>VLOOKUP($B631,G2.PL1!$C$10:$AF$35,9,0)</f>
        <v>36 tháng</v>
      </c>
      <c r="K631" s="17" t="str">
        <f>VLOOKUP($B631,G2.PL1!$C$10:$AF$35,10,0)</f>
        <v>VN-10166-10</v>
      </c>
      <c r="L631" s="17" t="str">
        <f>VLOOKUP($B631,G2.PL1!$C$10:$AF$35,11,0)</f>
        <v>Cadila Healthcare Ltd.</v>
      </c>
      <c r="M631" s="17" t="str">
        <f>VLOOKUP($B631,G2.PL1!$C$10:$AF$35,12,0)</f>
        <v>Ấn Độ</v>
      </c>
      <c r="N631" s="17" t="str">
        <f>VLOOKUP($B631,G2.PL1!$C$10:$AF$35,13,0)</f>
        <v>Viên</v>
      </c>
      <c r="O631" s="39">
        <v>16800</v>
      </c>
      <c r="P631" s="39">
        <v>16800</v>
      </c>
      <c r="Q631" s="39">
        <v>16800</v>
      </c>
      <c r="R631" s="39">
        <v>16800</v>
      </c>
      <c r="S631" s="40">
        <v>67200</v>
      </c>
      <c r="T631" s="19">
        <f>VLOOKUP($B631,G2.PL1!$C$10:$AF$35,17,0)</f>
        <v>215</v>
      </c>
      <c r="U631" s="18">
        <f t="shared" si="9"/>
        <v>14448000</v>
      </c>
      <c r="V631" s="19" t="str">
        <f>VLOOKUP($B631,G2.PL1!$C$10:$AF$35,30,0)</f>
        <v>Công ty Cổ phần Dược phẩm Thiết bị Y tế Hà Nội</v>
      </c>
      <c r="W631" s="17" t="s">
        <v>250</v>
      </c>
      <c r="X631" s="56" t="s">
        <v>246</v>
      </c>
      <c r="Y631" s="41" t="s">
        <v>251</v>
      </c>
      <c r="Z631" s="16"/>
      <c r="AA631" s="21" t="e">
        <f>VLOOKUP(W631,#REF!,2,0)</f>
        <v>#REF!</v>
      </c>
      <c r="AB631" s="16"/>
    </row>
    <row r="632" spans="1:28" ht="36">
      <c r="A632" s="17">
        <v>1</v>
      </c>
      <c r="B632" s="17" t="s">
        <v>6</v>
      </c>
      <c r="C632" s="17" t="str">
        <f>VLOOKUP(B632,G2.PL1!$C$10:$D$34,2,0)</f>
        <v>Cefoxitine Gerda 1G</v>
      </c>
      <c r="D632" s="17" t="str">
        <f>VLOOKUP($B632,G2.PL1!$C$10:$E$34,3,0)</f>
        <v>Cefoxitin  (dưới dạng Cefoxitin natri)</v>
      </c>
      <c r="E632" s="17" t="str">
        <f>VLOOKUP($B632,G2.PL1!$C$10:$F$34,4,0)</f>
        <v>1g</v>
      </c>
      <c r="F632" s="17" t="str">
        <f>VLOOKUP($B632,G2.PL1!$C$10:$AF$35,5,0)</f>
        <v>Tiêm</v>
      </c>
      <c r="G632" s="17" t="str">
        <f>VLOOKUP($B632,G2.PL1!$C$10:$AF$35,6,0)</f>
        <v>Bột pha dung dịch tiêm</v>
      </c>
      <c r="H632" s="17" t="str">
        <f>VLOOKUP($B632,G2.PL1!$C$10:$AF$35,7,0)</f>
        <v>Hộp 10 lọ</v>
      </c>
      <c r="I632" s="17" t="s">
        <v>3</v>
      </c>
      <c r="J632" s="17" t="str">
        <f>VLOOKUP($B632,G2.PL1!$C$10:$AF$35,9,0)</f>
        <v>24 tháng</v>
      </c>
      <c r="K632" s="17" t="str">
        <f>VLOOKUP($B632,G2.PL1!$C$10:$AF$35,10,0)</f>
        <v>VN-20445-17</v>
      </c>
      <c r="L632" s="17" t="str">
        <f>VLOOKUP($B632,G2.PL1!$C$10:$AF$35,11,0)</f>
        <v>LDP Laboratorios
 Torlan SA</v>
      </c>
      <c r="M632" s="17" t="str">
        <f>VLOOKUP($B632,G2.PL1!$C$10:$AF$35,12,0)</f>
        <v>Tây Ban Nha</v>
      </c>
      <c r="N632" s="17" t="str">
        <f>VLOOKUP($B632,G2.PL1!$C$10:$AF$35,13,0)</f>
        <v>Lọ</v>
      </c>
      <c r="O632" s="18">
        <v>2880</v>
      </c>
      <c r="P632" s="18">
        <v>3200</v>
      </c>
      <c r="Q632" s="18">
        <v>3200</v>
      </c>
      <c r="R632" s="18">
        <v>2880</v>
      </c>
      <c r="S632" s="18">
        <v>12160</v>
      </c>
      <c r="T632" s="19">
        <f>VLOOKUP($B632,G2.PL1!$C$10:$AF$35,17,0)</f>
        <v>123000</v>
      </c>
      <c r="U632" s="18">
        <f t="shared" si="9"/>
        <v>1495680000</v>
      </c>
      <c r="V632" s="19" t="str">
        <f>VLOOKUP($B632,G2.PL1!$C$10:$AF$35,30,0)</f>
        <v>Công ty Trách nhiệm hữu hạn Dược Phẩm Tự Đức</v>
      </c>
      <c r="W632" s="17" t="s">
        <v>256</v>
      </c>
      <c r="X632" s="20" t="s">
        <v>246</v>
      </c>
      <c r="Y632" s="17" t="s">
        <v>257</v>
      </c>
      <c r="Z632" s="16"/>
      <c r="AA632" s="21" t="e">
        <f>VLOOKUP(W632,#REF!,2,0)</f>
        <v>#REF!</v>
      </c>
      <c r="AB632" s="16"/>
    </row>
    <row r="633" spans="1:28" ht="60">
      <c r="A633" s="38">
        <v>12</v>
      </c>
      <c r="B633" s="38" t="s">
        <v>54</v>
      </c>
      <c r="C633" s="17" t="str">
        <f>VLOOKUP(B633,G2.PL1!$C$10:$D$34,2,0)</f>
        <v>Raciper 20mg</v>
      </c>
      <c r="D633" s="17" t="str">
        <f>VLOOKUP($B633,G2.PL1!$C$10:$E$34,3,0)</f>
        <v xml:space="preserve">Esomeprazole (dưới dạng Esomeprazole magnesium vô định hình) </v>
      </c>
      <c r="E633" s="17" t="str">
        <f>VLOOKUP($B633,G2.PL1!$C$10:$F$34,4,0)</f>
        <v>20mg</v>
      </c>
      <c r="F633" s="17" t="str">
        <f>VLOOKUP($B633,G2.PL1!$C$10:$AF$35,5,0)</f>
        <v>Uống</v>
      </c>
      <c r="G633" s="17" t="str">
        <f>VLOOKUP($B633,G2.PL1!$C$10:$AF$35,6,0)</f>
        <v>Viên nén bao phim kháng acid dạ dày</v>
      </c>
      <c r="H633" s="17" t="str">
        <f>VLOOKUP($B633,G2.PL1!$C$10:$AF$35,7,0)</f>
        <v>Hộp 2 vỉ x 7 viên; Hộp 4 vỉ x 7 viên</v>
      </c>
      <c r="I633" s="38" t="s">
        <v>13</v>
      </c>
      <c r="J633" s="17" t="str">
        <f>VLOOKUP($B633,G2.PL1!$C$10:$AF$35,9,0)</f>
        <v>24 tháng</v>
      </c>
      <c r="K633" s="17" t="str">
        <f>VLOOKUP($B633,G2.PL1!$C$10:$AF$35,10,0)</f>
        <v>VN-16032-12</v>
      </c>
      <c r="L633" s="17" t="str">
        <f>VLOOKUP($B633,G2.PL1!$C$10:$AF$35,11,0)</f>
        <v>Sun Pharmaceutical Industries Limited</v>
      </c>
      <c r="M633" s="17" t="str">
        <f>VLOOKUP($B633,G2.PL1!$C$10:$AF$35,12,0)</f>
        <v>Ấn Độ</v>
      </c>
      <c r="N633" s="17" t="str">
        <f>VLOOKUP($B633,G2.PL1!$C$10:$AF$35,13,0)</f>
        <v>Viên</v>
      </c>
      <c r="O633" s="39">
        <v>7000</v>
      </c>
      <c r="P633" s="39">
        <v>8000</v>
      </c>
      <c r="Q633" s="39">
        <v>8000</v>
      </c>
      <c r="R633" s="39">
        <v>7000</v>
      </c>
      <c r="S633" s="40">
        <v>30000</v>
      </c>
      <c r="T633" s="19">
        <f>VLOOKUP($B633,G2.PL1!$C$10:$AF$35,17,0)</f>
        <v>950</v>
      </c>
      <c r="U633" s="18">
        <f t="shared" si="9"/>
        <v>28500000</v>
      </c>
      <c r="V633" s="19" t="str">
        <f>VLOOKUP($B633,G2.PL1!$C$10:$AF$35,30,0)</f>
        <v>Công ty Cổ phần Dược phẩm Thiết bị Y tế Hà Nội</v>
      </c>
      <c r="W633" s="17" t="s">
        <v>256</v>
      </c>
      <c r="X633" s="56" t="s">
        <v>246</v>
      </c>
      <c r="Y633" s="41" t="s">
        <v>257</v>
      </c>
      <c r="Z633" s="16"/>
      <c r="AA633" s="21" t="e">
        <f>VLOOKUP(W633,#REF!,2,0)</f>
        <v>#REF!</v>
      </c>
      <c r="AB633" s="16"/>
    </row>
    <row r="634" spans="1:28" ht="36">
      <c r="A634" s="17">
        <v>1</v>
      </c>
      <c r="B634" s="17" t="s">
        <v>6</v>
      </c>
      <c r="C634" s="17" t="str">
        <f>VLOOKUP(B634,G2.PL1!$C$10:$D$34,2,0)</f>
        <v>Cefoxitine Gerda 1G</v>
      </c>
      <c r="D634" s="17" t="str">
        <f>VLOOKUP($B634,G2.PL1!$C$10:$E$34,3,0)</f>
        <v>Cefoxitin  (dưới dạng Cefoxitin natri)</v>
      </c>
      <c r="E634" s="17" t="str">
        <f>VLOOKUP($B634,G2.PL1!$C$10:$F$34,4,0)</f>
        <v>1g</v>
      </c>
      <c r="F634" s="17" t="str">
        <f>VLOOKUP($B634,G2.PL1!$C$10:$AF$35,5,0)</f>
        <v>Tiêm</v>
      </c>
      <c r="G634" s="17" t="str">
        <f>VLOOKUP($B634,G2.PL1!$C$10:$AF$35,6,0)</f>
        <v>Bột pha dung dịch tiêm</v>
      </c>
      <c r="H634" s="17" t="str">
        <f>VLOOKUP($B634,G2.PL1!$C$10:$AF$35,7,0)</f>
        <v>Hộp 10 lọ</v>
      </c>
      <c r="I634" s="17" t="s">
        <v>3</v>
      </c>
      <c r="J634" s="17" t="str">
        <f>VLOOKUP($B634,G2.PL1!$C$10:$AF$35,9,0)</f>
        <v>24 tháng</v>
      </c>
      <c r="K634" s="17" t="str">
        <f>VLOOKUP($B634,G2.PL1!$C$10:$AF$35,10,0)</f>
        <v>VN-20445-17</v>
      </c>
      <c r="L634" s="17" t="str">
        <f>VLOOKUP($B634,G2.PL1!$C$10:$AF$35,11,0)</f>
        <v>LDP Laboratorios
 Torlan SA</v>
      </c>
      <c r="M634" s="17" t="str">
        <f>VLOOKUP($B634,G2.PL1!$C$10:$AF$35,12,0)</f>
        <v>Tây Ban Nha</v>
      </c>
      <c r="N634" s="17" t="str">
        <f>VLOOKUP($B634,G2.PL1!$C$10:$AF$35,13,0)</f>
        <v>Lọ</v>
      </c>
      <c r="O634" s="18">
        <v>3200</v>
      </c>
      <c r="P634" s="18">
        <v>3200</v>
      </c>
      <c r="Q634" s="18">
        <v>3200</v>
      </c>
      <c r="R634" s="18">
        <v>3200</v>
      </c>
      <c r="S634" s="18">
        <v>12800</v>
      </c>
      <c r="T634" s="19">
        <f>VLOOKUP($B634,G2.PL1!$C$10:$AF$35,17,0)</f>
        <v>123000</v>
      </c>
      <c r="U634" s="18">
        <f t="shared" si="9"/>
        <v>1574400000</v>
      </c>
      <c r="V634" s="19" t="str">
        <f>VLOOKUP($B634,G2.PL1!$C$10:$AF$35,30,0)</f>
        <v>Công ty Trách nhiệm hữu hạn Dược Phẩm Tự Đức</v>
      </c>
      <c r="W634" s="17" t="s">
        <v>252</v>
      </c>
      <c r="X634" s="20" t="s">
        <v>246</v>
      </c>
      <c r="Y634" s="17" t="s">
        <v>253</v>
      </c>
      <c r="Z634" s="16"/>
      <c r="AA634" s="21" t="e">
        <f>VLOOKUP(W634,#REF!,2,0)</f>
        <v>#REF!</v>
      </c>
      <c r="AB634" s="16"/>
    </row>
    <row r="635" spans="1:28" ht="48">
      <c r="A635" s="17">
        <v>2</v>
      </c>
      <c r="B635" s="17" t="s">
        <v>86</v>
      </c>
      <c r="C635" s="17" t="str">
        <f>VLOOKUP(B635,G2.PL1!$C$10:$D$34,2,0)</f>
        <v>Cefoxitin 1g</v>
      </c>
      <c r="D635" s="17" t="str">
        <f>VLOOKUP($B635,G2.PL1!$C$10:$E$34,3,0)</f>
        <v xml:space="preserve">Cefoxitin (dưới dạng Cefoxitin natri) </v>
      </c>
      <c r="E635" s="17" t="str">
        <f>VLOOKUP($B635,G2.PL1!$C$10:$F$34,4,0)</f>
        <v>1g</v>
      </c>
      <c r="F635" s="17" t="str">
        <f>VLOOKUP($B635,G2.PL1!$C$10:$AF$35,5,0)</f>
        <v>Tiêm</v>
      </c>
      <c r="G635" s="17" t="str">
        <f>VLOOKUP($B635,G2.PL1!$C$10:$AF$35,6,0)</f>
        <v>Thuốc bột pha tiêm</v>
      </c>
      <c r="H635" s="17" t="str">
        <f>VLOOKUP($B635,G2.PL1!$C$10:$AF$35,7,0)</f>
        <v>Hộp 10 lọ</v>
      </c>
      <c r="I635" s="17" t="s">
        <v>13</v>
      </c>
      <c r="J635" s="17" t="str">
        <f>VLOOKUP($B635,G2.PL1!$C$10:$AF$35,9,0)</f>
        <v>24 tháng</v>
      </c>
      <c r="K635" s="17" t="str">
        <f>VLOOKUP($B635,G2.PL1!$C$10:$AF$35,10,0)</f>
        <v>VD-26841-17</v>
      </c>
      <c r="L635" s="17" t="str">
        <f>VLOOKUP($B635,G2.PL1!$C$10:$AF$35,11,0)</f>
        <v>Chi nhánh 3- Công ty cổ phần dược phẩm Imexpharm tại Bình Dương</v>
      </c>
      <c r="M635" s="17" t="str">
        <f>VLOOKUP($B635,G2.PL1!$C$10:$AF$35,12,0)</f>
        <v>Việt Nam</v>
      </c>
      <c r="N635" s="17" t="str">
        <f>VLOOKUP($B635,G2.PL1!$C$10:$AF$35,13,0)</f>
        <v>Lọ</v>
      </c>
      <c r="O635" s="18">
        <v>4800</v>
      </c>
      <c r="P635" s="18">
        <v>4800</v>
      </c>
      <c r="Q635" s="18">
        <v>4800</v>
      </c>
      <c r="R635" s="18">
        <v>4800</v>
      </c>
      <c r="S635" s="18">
        <v>19200</v>
      </c>
      <c r="T635" s="19">
        <f>VLOOKUP($B635,G2.PL1!$C$10:$AF$35,17,0)</f>
        <v>54900</v>
      </c>
      <c r="U635" s="18">
        <f t="shared" si="9"/>
        <v>1054080000</v>
      </c>
      <c r="V635" s="19" t="str">
        <f>VLOOKUP($B635,G2.PL1!$C$10:$AF$35,30,0)</f>
        <v>Công ty Cổ phần Dược phẩm Nam Hà</v>
      </c>
      <c r="W635" s="17" t="s">
        <v>252</v>
      </c>
      <c r="X635" s="20" t="s">
        <v>246</v>
      </c>
      <c r="Y635" s="17" t="s">
        <v>253</v>
      </c>
      <c r="Z635" s="16"/>
      <c r="AA635" s="21" t="e">
        <f>VLOOKUP(W635,#REF!,2,0)</f>
        <v>#REF!</v>
      </c>
      <c r="AB635" s="16"/>
    </row>
    <row r="636" spans="1:28" ht="48">
      <c r="A636" s="38">
        <v>8</v>
      </c>
      <c r="B636" s="38" t="s">
        <v>75</v>
      </c>
      <c r="C636" s="17" t="str">
        <f>VLOOKUP(B636,G2.PL1!$C$10:$D$34,2,0)</f>
        <v>Zanimex 1,5g</v>
      </c>
      <c r="D636" s="17" t="str">
        <f>VLOOKUP($B636,G2.PL1!$C$10:$E$34,3,0)</f>
        <v>Cefuroxim (dưới dạng Cefuroxim natri)</v>
      </c>
      <c r="E636" s="17" t="str">
        <f>VLOOKUP($B636,G2.PL1!$C$10:$F$34,4,0)</f>
        <v>1,5g</v>
      </c>
      <c r="F636" s="17" t="str">
        <f>VLOOKUP($B636,G2.PL1!$C$10:$AF$35,5,0)</f>
        <v>Tiêm</v>
      </c>
      <c r="G636" s="17" t="str">
        <f>VLOOKUP($B636,G2.PL1!$C$10:$AF$35,6,0)</f>
        <v>Thuốc bột pha tiêm</v>
      </c>
      <c r="H636" s="17" t="str">
        <f>VLOOKUP($B636,G2.PL1!$C$10:$AF$35,7,0)</f>
        <v>Hộp 10 lọ</v>
      </c>
      <c r="I636" s="38" t="s">
        <v>13</v>
      </c>
      <c r="J636" s="17" t="str">
        <f>VLOOKUP($B636,G2.PL1!$C$10:$AF$35,9,0)</f>
        <v>24 tháng</v>
      </c>
      <c r="K636" s="17" t="str">
        <f>VLOOKUP($B636,G2.PL1!$C$10:$AF$35,10,0)</f>
        <v>VD-34181-20</v>
      </c>
      <c r="L636" s="17" t="str">
        <f>VLOOKUP($B636,G2.PL1!$C$10:$AF$35,11,0)</f>
        <v>Chi nhánh 3 - Công ty cổ phần dược phẩm Imexpharm tại Bình Dương</v>
      </c>
      <c r="M636" s="17" t="str">
        <f>VLOOKUP($B636,G2.PL1!$C$10:$AF$35,12,0)</f>
        <v>Việt Nam</v>
      </c>
      <c r="N636" s="17" t="str">
        <f>VLOOKUP($B636,G2.PL1!$C$10:$AF$35,13,0)</f>
        <v>Lọ</v>
      </c>
      <c r="O636" s="39">
        <v>4550</v>
      </c>
      <c r="P636" s="39">
        <v>4550</v>
      </c>
      <c r="Q636" s="39">
        <v>4550</v>
      </c>
      <c r="R636" s="39">
        <v>4550</v>
      </c>
      <c r="S636" s="40">
        <v>18200</v>
      </c>
      <c r="T636" s="19">
        <f>VLOOKUP($B636,G2.PL1!$C$10:$AF$35,17,0)</f>
        <v>21000</v>
      </c>
      <c r="U636" s="18">
        <f t="shared" si="9"/>
        <v>382200000</v>
      </c>
      <c r="V636" s="19" t="str">
        <f>VLOOKUP($B636,G2.PL1!$C$10:$AF$35,30,0)</f>
        <v xml:space="preserve">Công ty CP Dược phẩm Imexpharm </v>
      </c>
      <c r="W636" s="17" t="s">
        <v>252</v>
      </c>
      <c r="X636" s="56" t="s">
        <v>246</v>
      </c>
      <c r="Y636" s="41" t="s">
        <v>253</v>
      </c>
      <c r="Z636" s="16"/>
      <c r="AA636" s="21" t="e">
        <f>VLOOKUP(W636,#REF!,2,0)</f>
        <v>#REF!</v>
      </c>
      <c r="AB636" s="16"/>
    </row>
    <row r="637" spans="1:28" ht="60">
      <c r="A637" s="38">
        <v>9</v>
      </c>
      <c r="B637" s="38" t="s">
        <v>70</v>
      </c>
      <c r="C637" s="17" t="str">
        <f>VLOOKUP(B637,G2.PL1!$C$10:$D$34,2,0)</f>
        <v xml:space="preserve">Cifga </v>
      </c>
      <c r="D637" s="17" t="str">
        <f>VLOOKUP($B637,G2.PL1!$C$10:$E$34,3,0)</f>
        <v>Ciprofloxacin (dưới dạng Ciprofloxacin hydroclorid)</v>
      </c>
      <c r="E637" s="17" t="str">
        <f>VLOOKUP($B637,G2.PL1!$C$10:$F$34,4,0)</f>
        <v>500mg</v>
      </c>
      <c r="F637" s="17" t="str">
        <f>VLOOKUP($B637,G2.PL1!$C$10:$AF$35,5,0)</f>
        <v>Uống</v>
      </c>
      <c r="G637" s="17" t="str">
        <f>VLOOKUP($B637,G2.PL1!$C$10:$AF$35,6,0)</f>
        <v>viên nén bao phim</v>
      </c>
      <c r="H637" s="17" t="str">
        <f>VLOOKUP($B637,G2.PL1!$C$10:$AF$35,7,0)</f>
        <v>hộp 2 vỉ x 10 viên</v>
      </c>
      <c r="I637" s="38" t="s">
        <v>13</v>
      </c>
      <c r="J637" s="17" t="str">
        <f>VLOOKUP($B637,G2.PL1!$C$10:$AF$35,9,0)</f>
        <v xml:space="preserve">36 tháng </v>
      </c>
      <c r="K637" s="17" t="str">
        <f>VLOOKUP($B637,G2.PL1!$C$10:$AF$35,10,0)</f>
        <v>VD-20549-14</v>
      </c>
      <c r="L637" s="17" t="str">
        <f>VLOOKUP($B637,G2.PL1!$C$10:$AF$35,11,0)</f>
        <v>Công ty Cổ phần Dược Hậu Giang - Chi nhánh nhà máy Dược phẩm DHG tại Hậu Giang</v>
      </c>
      <c r="M637" s="17" t="str">
        <f>VLOOKUP($B637,G2.PL1!$C$10:$AF$35,12,0)</f>
        <v>Việt Nam</v>
      </c>
      <c r="N637" s="17" t="str">
        <f>VLOOKUP($B637,G2.PL1!$C$10:$AF$35,13,0)</f>
        <v>Viên</v>
      </c>
      <c r="O637" s="39">
        <v>14450</v>
      </c>
      <c r="P637" s="39">
        <v>14450</v>
      </c>
      <c r="Q637" s="39">
        <v>14450</v>
      </c>
      <c r="R637" s="39">
        <v>14450</v>
      </c>
      <c r="S637" s="40">
        <v>57800</v>
      </c>
      <c r="T637" s="19">
        <f>VLOOKUP($B637,G2.PL1!$C$10:$AF$35,17,0)</f>
        <v>889</v>
      </c>
      <c r="U637" s="18">
        <f t="shared" si="9"/>
        <v>51384200</v>
      </c>
      <c r="V637" s="19" t="str">
        <f>VLOOKUP($B637,G2.PL1!$C$10:$AF$35,30,0)</f>
        <v>Công ty Cổ phần Dược Hậu Giang</v>
      </c>
      <c r="W637" s="17" t="s">
        <v>252</v>
      </c>
      <c r="X637" s="56" t="s">
        <v>246</v>
      </c>
      <c r="Y637" s="41" t="s">
        <v>253</v>
      </c>
      <c r="Z637" s="16"/>
      <c r="AA637" s="21" t="e">
        <f>VLOOKUP(W637,#REF!,2,0)</f>
        <v>#REF!</v>
      </c>
      <c r="AB637" s="16"/>
    </row>
    <row r="638" spans="1:28" ht="60">
      <c r="A638" s="38">
        <v>12</v>
      </c>
      <c r="B638" s="38" t="s">
        <v>54</v>
      </c>
      <c r="C638" s="17" t="str">
        <f>VLOOKUP(B638,G2.PL1!$C$10:$D$34,2,0)</f>
        <v>Raciper 20mg</v>
      </c>
      <c r="D638" s="17" t="str">
        <f>VLOOKUP($B638,G2.PL1!$C$10:$E$34,3,0)</f>
        <v xml:space="preserve">Esomeprazole (dưới dạng Esomeprazole magnesium vô định hình) </v>
      </c>
      <c r="E638" s="17" t="str">
        <f>VLOOKUP($B638,G2.PL1!$C$10:$F$34,4,0)</f>
        <v>20mg</v>
      </c>
      <c r="F638" s="17" t="str">
        <f>VLOOKUP($B638,G2.PL1!$C$10:$AF$35,5,0)</f>
        <v>Uống</v>
      </c>
      <c r="G638" s="17" t="str">
        <f>VLOOKUP($B638,G2.PL1!$C$10:$AF$35,6,0)</f>
        <v>Viên nén bao phim kháng acid dạ dày</v>
      </c>
      <c r="H638" s="17" t="str">
        <f>VLOOKUP($B638,G2.PL1!$C$10:$AF$35,7,0)</f>
        <v>Hộp 2 vỉ x 7 viên; Hộp 4 vỉ x 7 viên</v>
      </c>
      <c r="I638" s="38" t="s">
        <v>13</v>
      </c>
      <c r="J638" s="17" t="str">
        <f>VLOOKUP($B638,G2.PL1!$C$10:$AF$35,9,0)</f>
        <v>24 tháng</v>
      </c>
      <c r="K638" s="17" t="str">
        <f>VLOOKUP($B638,G2.PL1!$C$10:$AF$35,10,0)</f>
        <v>VN-16032-12</v>
      </c>
      <c r="L638" s="17" t="str">
        <f>VLOOKUP($B638,G2.PL1!$C$10:$AF$35,11,0)</f>
        <v>Sun Pharmaceutical Industries Limited</v>
      </c>
      <c r="M638" s="17" t="str">
        <f>VLOOKUP($B638,G2.PL1!$C$10:$AF$35,12,0)</f>
        <v>Ấn Độ</v>
      </c>
      <c r="N638" s="17" t="str">
        <f>VLOOKUP($B638,G2.PL1!$C$10:$AF$35,13,0)</f>
        <v>Viên</v>
      </c>
      <c r="O638" s="39">
        <v>14025</v>
      </c>
      <c r="P638" s="39">
        <v>14025</v>
      </c>
      <c r="Q638" s="39">
        <v>14025</v>
      </c>
      <c r="R638" s="39">
        <v>14025</v>
      </c>
      <c r="S638" s="40">
        <v>56100</v>
      </c>
      <c r="T638" s="19">
        <f>VLOOKUP($B638,G2.PL1!$C$10:$AF$35,17,0)</f>
        <v>950</v>
      </c>
      <c r="U638" s="18">
        <f t="shared" si="9"/>
        <v>53295000</v>
      </c>
      <c r="V638" s="19" t="str">
        <f>VLOOKUP($B638,G2.PL1!$C$10:$AF$35,30,0)</f>
        <v>Công ty Cổ phần Dược phẩm Thiết bị Y tế Hà Nội</v>
      </c>
      <c r="W638" s="17" t="s">
        <v>252</v>
      </c>
      <c r="X638" s="56" t="s">
        <v>246</v>
      </c>
      <c r="Y638" s="41" t="s">
        <v>253</v>
      </c>
      <c r="Z638" s="16"/>
      <c r="AA638" s="21" t="e">
        <f>VLOOKUP(W638,#REF!,2,0)</f>
        <v>#REF!</v>
      </c>
      <c r="AB638" s="16"/>
    </row>
    <row r="639" spans="1:28" ht="60">
      <c r="A639" s="38">
        <v>13</v>
      </c>
      <c r="B639" s="38" t="s">
        <v>48</v>
      </c>
      <c r="C639" s="17" t="str">
        <f>VLOOKUP(B639,G2.PL1!$C$10:$D$34,2,0)</f>
        <v>Glumeform 500</v>
      </c>
      <c r="D639" s="17" t="str">
        <f>VLOOKUP($B639,G2.PL1!$C$10:$E$34,3,0)</f>
        <v xml:space="preserve">Metformin hydroclorid </v>
      </c>
      <c r="E639" s="17" t="str">
        <f>VLOOKUP($B639,G2.PL1!$C$10:$F$34,4,0)</f>
        <v>500mg</v>
      </c>
      <c r="F639" s="17" t="str">
        <f>VLOOKUP($B639,G2.PL1!$C$10:$AF$35,5,0)</f>
        <v>Uống</v>
      </c>
      <c r="G639" s="17" t="str">
        <f>VLOOKUP($B639,G2.PL1!$C$10:$AF$35,6,0)</f>
        <v>viên nén bao phim</v>
      </c>
      <c r="H639" s="17" t="str">
        <f>VLOOKUP($B639,G2.PL1!$C$10:$AF$35,7,0)</f>
        <v>hộp 10 vỉ x 10 viên</v>
      </c>
      <c r="I639" s="38" t="s">
        <v>13</v>
      </c>
      <c r="J639" s="17" t="str">
        <f>VLOOKUP($B639,G2.PL1!$C$10:$AF$35,9,0)</f>
        <v xml:space="preserve">36 tháng </v>
      </c>
      <c r="K639" s="17" t="str">
        <f>VLOOKUP($B639,G2.PL1!$C$10:$AF$35,10,0)</f>
        <v>VD-21779-14</v>
      </c>
      <c r="L639" s="17" t="str">
        <f>VLOOKUP($B639,G2.PL1!$C$10:$AF$35,11,0)</f>
        <v>Công ty Cổ phần Dược Hậu Giang - Chi nhánh nhà máy Dược phẩm DHG tại Hậu Giang</v>
      </c>
      <c r="M639" s="17" t="str">
        <f>VLOOKUP($B639,G2.PL1!$C$10:$AF$35,12,0)</f>
        <v>Việt Nam</v>
      </c>
      <c r="N639" s="17" t="str">
        <f>VLOOKUP($B639,G2.PL1!$C$10:$AF$35,13,0)</f>
        <v>Viên</v>
      </c>
      <c r="O639" s="39">
        <v>50200</v>
      </c>
      <c r="P639" s="39">
        <v>50200</v>
      </c>
      <c r="Q639" s="39">
        <v>50200</v>
      </c>
      <c r="R639" s="39">
        <v>50200</v>
      </c>
      <c r="S639" s="40">
        <v>200800</v>
      </c>
      <c r="T639" s="19">
        <f>VLOOKUP($B639,G2.PL1!$C$10:$AF$35,17,0)</f>
        <v>289</v>
      </c>
      <c r="U639" s="18">
        <f t="shared" si="9"/>
        <v>58031200</v>
      </c>
      <c r="V639" s="19" t="str">
        <f>VLOOKUP($B639,G2.PL1!$C$10:$AF$35,30,0)</f>
        <v>Công ty Cổ phần Dược Hậu Giang</v>
      </c>
      <c r="W639" s="17" t="s">
        <v>252</v>
      </c>
      <c r="X639" s="56" t="s">
        <v>246</v>
      </c>
      <c r="Y639" s="41" t="s">
        <v>253</v>
      </c>
      <c r="Z639" s="16"/>
      <c r="AA639" s="21" t="e">
        <f>VLOOKUP(W639,#REF!,2,0)</f>
        <v>#REF!</v>
      </c>
      <c r="AB639" s="16"/>
    </row>
    <row r="640" spans="1:28" ht="36">
      <c r="A640" s="38">
        <v>14</v>
      </c>
      <c r="B640" s="38" t="s">
        <v>40</v>
      </c>
      <c r="C640" s="17" t="str">
        <f>VLOOKUP(B640,G2.PL1!$C$10:$D$34,2,0)</f>
        <v>OCID</v>
      </c>
      <c r="D640" s="17" t="str">
        <f>VLOOKUP($B640,G2.PL1!$C$10:$E$34,3,0)</f>
        <v>Omeprazole (dạng hạt bao tan trong ruột)</v>
      </c>
      <c r="E640" s="17" t="str">
        <f>VLOOKUP($B640,G2.PL1!$C$10:$F$34,4,0)</f>
        <v>20mg</v>
      </c>
      <c r="F640" s="17" t="str">
        <f>VLOOKUP($B640,G2.PL1!$C$10:$AF$35,5,0)</f>
        <v>Uống</v>
      </c>
      <c r="G640" s="17" t="str">
        <f>VLOOKUP($B640,G2.PL1!$C$10:$AF$35,6,0)</f>
        <v>Viên nang cứng</v>
      </c>
      <c r="H640" s="17" t="str">
        <f>VLOOKUP($B640,G2.PL1!$C$10:$AF$35,7,0)</f>
        <v>Hộp 10 vỉ x 10 viên</v>
      </c>
      <c r="I640" s="38" t="s">
        <v>13</v>
      </c>
      <c r="J640" s="17" t="str">
        <f>VLOOKUP($B640,G2.PL1!$C$10:$AF$35,9,0)</f>
        <v>36 tháng</v>
      </c>
      <c r="K640" s="17" t="str">
        <f>VLOOKUP($B640,G2.PL1!$C$10:$AF$35,10,0)</f>
        <v>VN-10166-10</v>
      </c>
      <c r="L640" s="17" t="str">
        <f>VLOOKUP($B640,G2.PL1!$C$10:$AF$35,11,0)</f>
        <v>Cadila Healthcare Ltd.</v>
      </c>
      <c r="M640" s="17" t="str">
        <f>VLOOKUP($B640,G2.PL1!$C$10:$AF$35,12,0)</f>
        <v>Ấn Độ</v>
      </c>
      <c r="N640" s="17" t="str">
        <f>VLOOKUP($B640,G2.PL1!$C$10:$AF$35,13,0)</f>
        <v>Viên</v>
      </c>
      <c r="O640" s="39">
        <v>16125</v>
      </c>
      <c r="P640" s="39">
        <v>16125</v>
      </c>
      <c r="Q640" s="39">
        <v>16125</v>
      </c>
      <c r="R640" s="39">
        <v>16125</v>
      </c>
      <c r="S640" s="40">
        <v>64500</v>
      </c>
      <c r="T640" s="19">
        <f>VLOOKUP($B640,G2.PL1!$C$10:$AF$35,17,0)</f>
        <v>215</v>
      </c>
      <c r="U640" s="18">
        <f t="shared" si="9"/>
        <v>13867500</v>
      </c>
      <c r="V640" s="19" t="str">
        <f>VLOOKUP($B640,G2.PL1!$C$10:$AF$35,30,0)</f>
        <v>Công ty Cổ phần Dược phẩm Thiết bị Y tế Hà Nội</v>
      </c>
      <c r="W640" s="17" t="s">
        <v>252</v>
      </c>
      <c r="X640" s="56" t="s">
        <v>246</v>
      </c>
      <c r="Y640" s="41" t="s">
        <v>253</v>
      </c>
      <c r="Z640" s="16"/>
      <c r="AA640" s="21" t="e">
        <f>VLOOKUP(W640,#REF!,2,0)</f>
        <v>#REF!</v>
      </c>
      <c r="AB640" s="16"/>
    </row>
    <row r="641" spans="1:28" ht="36">
      <c r="A641" s="38">
        <v>15</v>
      </c>
      <c r="B641" s="38" t="s">
        <v>39</v>
      </c>
      <c r="C641" s="17" t="str">
        <f>VLOOKUP(B641,G2.PL1!$C$10:$D$34,2,0)</f>
        <v>OCID</v>
      </c>
      <c r="D641" s="17" t="str">
        <f>VLOOKUP($B641,G2.PL1!$C$10:$E$34,3,0)</f>
        <v>Omeprazole (dạng hạt bao tan trong ruột)</v>
      </c>
      <c r="E641" s="17" t="str">
        <f>VLOOKUP($B641,G2.PL1!$C$10:$F$34,4,0)</f>
        <v>20mg</v>
      </c>
      <c r="F641" s="17" t="str">
        <f>VLOOKUP($B641,G2.PL1!$C$10:$AF$35,5,0)</f>
        <v>Uống</v>
      </c>
      <c r="G641" s="17" t="str">
        <f>VLOOKUP($B641,G2.PL1!$C$10:$AF$35,6,0)</f>
        <v>Viên nang cứng</v>
      </c>
      <c r="H641" s="17" t="str">
        <f>VLOOKUP($B641,G2.PL1!$C$10:$AF$35,7,0)</f>
        <v>Hộp 10 vỉ x 10 viên</v>
      </c>
      <c r="I641" s="38" t="s">
        <v>13</v>
      </c>
      <c r="J641" s="17" t="str">
        <f>VLOOKUP($B641,G2.PL1!$C$10:$AF$35,9,0)</f>
        <v>36 tháng</v>
      </c>
      <c r="K641" s="17" t="str">
        <f>VLOOKUP($B641,G2.PL1!$C$10:$AF$35,10,0)</f>
        <v>VN-10166-10</v>
      </c>
      <c r="L641" s="17" t="str">
        <f>VLOOKUP($B641,G2.PL1!$C$10:$AF$35,11,0)</f>
        <v>Cadila Healthcare Ltd.</v>
      </c>
      <c r="M641" s="17" t="str">
        <f>VLOOKUP($B641,G2.PL1!$C$10:$AF$35,12,0)</f>
        <v>Ấn Độ</v>
      </c>
      <c r="N641" s="17" t="str">
        <f>VLOOKUP($B641,G2.PL1!$C$10:$AF$35,13,0)</f>
        <v>Viên</v>
      </c>
      <c r="O641" s="39">
        <v>52275</v>
      </c>
      <c r="P641" s="39">
        <v>52275</v>
      </c>
      <c r="Q641" s="39">
        <v>52275</v>
      </c>
      <c r="R641" s="39">
        <v>52275</v>
      </c>
      <c r="S641" s="40">
        <v>209100</v>
      </c>
      <c r="T641" s="19">
        <f>VLOOKUP($B641,G2.PL1!$C$10:$AF$35,17,0)</f>
        <v>215</v>
      </c>
      <c r="U641" s="18">
        <f t="shared" si="9"/>
        <v>44956500</v>
      </c>
      <c r="V641" s="19" t="str">
        <f>VLOOKUP($B641,G2.PL1!$C$10:$AF$35,30,0)</f>
        <v>Công ty Cổ phần Dược phẩm Thiết bị Y tế Hà Nội</v>
      </c>
      <c r="W641" s="17" t="s">
        <v>252</v>
      </c>
      <c r="X641" s="56" t="s">
        <v>246</v>
      </c>
      <c r="Y641" s="41" t="s">
        <v>253</v>
      </c>
      <c r="Z641" s="16"/>
      <c r="AA641" s="21" t="e">
        <f>VLOOKUP(W641,#REF!,2,0)</f>
        <v>#REF!</v>
      </c>
      <c r="AB641" s="16"/>
    </row>
    <row r="642" spans="1:28" ht="60" customHeight="1">
      <c r="A642" s="17">
        <v>2</v>
      </c>
      <c r="B642" s="17" t="s">
        <v>86</v>
      </c>
      <c r="C642" s="17" t="str">
        <f>VLOOKUP(B642,G2.PL1!$C$10:$D$34,2,0)</f>
        <v>Cefoxitin 1g</v>
      </c>
      <c r="D642" s="17" t="str">
        <f>VLOOKUP($B642,G2.PL1!$C$10:$E$34,3,0)</f>
        <v xml:space="preserve">Cefoxitin (dưới dạng Cefoxitin natri) </v>
      </c>
      <c r="E642" s="17" t="str">
        <f>VLOOKUP($B642,G2.PL1!$C$10:$F$34,4,0)</f>
        <v>1g</v>
      </c>
      <c r="F642" s="17" t="str">
        <f>VLOOKUP($B642,G2.PL1!$C$10:$AF$35,5,0)</f>
        <v>Tiêm</v>
      </c>
      <c r="G642" s="17" t="str">
        <f>VLOOKUP($B642,G2.PL1!$C$10:$AF$35,6,0)</f>
        <v>Thuốc bột pha tiêm</v>
      </c>
      <c r="H642" s="17" t="str">
        <f>VLOOKUP($B642,G2.PL1!$C$10:$AF$35,7,0)</f>
        <v>Hộp 10 lọ</v>
      </c>
      <c r="I642" s="17" t="s">
        <v>13</v>
      </c>
      <c r="J642" s="17" t="str">
        <f>VLOOKUP($B642,G2.PL1!$C$10:$AF$35,9,0)</f>
        <v>24 tháng</v>
      </c>
      <c r="K642" s="17" t="str">
        <f>VLOOKUP($B642,G2.PL1!$C$10:$AF$35,10,0)</f>
        <v>VD-26841-17</v>
      </c>
      <c r="L642" s="17" t="str">
        <f>VLOOKUP($B642,G2.PL1!$C$10:$AF$35,11,0)</f>
        <v>Chi nhánh 3- Công ty cổ phần dược phẩm Imexpharm tại Bình Dương</v>
      </c>
      <c r="M642" s="17" t="str">
        <f>VLOOKUP($B642,G2.PL1!$C$10:$AF$35,12,0)</f>
        <v>Việt Nam</v>
      </c>
      <c r="N642" s="17" t="str">
        <f>VLOOKUP($B642,G2.PL1!$C$10:$AF$35,13,0)</f>
        <v>Lọ</v>
      </c>
      <c r="O642" s="18">
        <v>40</v>
      </c>
      <c r="P642" s="18">
        <v>80</v>
      </c>
      <c r="Q642" s="18">
        <v>80</v>
      </c>
      <c r="R642" s="18">
        <v>40</v>
      </c>
      <c r="S642" s="18">
        <v>240</v>
      </c>
      <c r="T642" s="19">
        <f>VLOOKUP($B642,G2.PL1!$C$10:$AF$35,17,0)</f>
        <v>54900</v>
      </c>
      <c r="U642" s="18">
        <f t="shared" si="9"/>
        <v>13176000</v>
      </c>
      <c r="V642" s="19" t="str">
        <f>VLOOKUP($B642,G2.PL1!$C$10:$AF$35,30,0)</f>
        <v>Công ty Cổ phần Dược phẩm Nam Hà</v>
      </c>
      <c r="W642" s="17" t="s">
        <v>363</v>
      </c>
      <c r="X642" s="20" t="s">
        <v>246</v>
      </c>
      <c r="Y642" s="52">
        <v>49177</v>
      </c>
      <c r="Z642" s="16"/>
      <c r="AA642" s="21" t="e">
        <f>VLOOKUP(W642,#REF!,2,0)</f>
        <v>#REF!</v>
      </c>
      <c r="AB642" s="16"/>
    </row>
    <row r="643" spans="1:28" ht="36">
      <c r="A643" s="38">
        <v>15</v>
      </c>
      <c r="B643" s="38" t="s">
        <v>39</v>
      </c>
      <c r="C643" s="17" t="str">
        <f>VLOOKUP(B643,G2.PL1!$C$10:$D$34,2,0)</f>
        <v>OCID</v>
      </c>
      <c r="D643" s="17" t="str">
        <f>VLOOKUP($B643,G2.PL1!$C$10:$E$34,3,0)</f>
        <v>Omeprazole (dạng hạt bao tan trong ruột)</v>
      </c>
      <c r="E643" s="17" t="str">
        <f>VLOOKUP($B643,G2.PL1!$C$10:$F$34,4,0)</f>
        <v>20mg</v>
      </c>
      <c r="F643" s="17" t="str">
        <f>VLOOKUP($B643,G2.PL1!$C$10:$AF$35,5,0)</f>
        <v>Uống</v>
      </c>
      <c r="G643" s="17" t="str">
        <f>VLOOKUP($B643,G2.PL1!$C$10:$AF$35,6,0)</f>
        <v>Viên nang cứng</v>
      </c>
      <c r="H643" s="17" t="str">
        <f>VLOOKUP($B643,G2.PL1!$C$10:$AF$35,7,0)</f>
        <v>Hộp 10 vỉ x 10 viên</v>
      </c>
      <c r="I643" s="38" t="s">
        <v>13</v>
      </c>
      <c r="J643" s="17" t="str">
        <f>VLOOKUP($B643,G2.PL1!$C$10:$AF$35,9,0)</f>
        <v>36 tháng</v>
      </c>
      <c r="K643" s="17" t="str">
        <f>VLOOKUP($B643,G2.PL1!$C$10:$AF$35,10,0)</f>
        <v>VN-10166-10</v>
      </c>
      <c r="L643" s="17" t="str">
        <f>VLOOKUP($B643,G2.PL1!$C$10:$AF$35,11,0)</f>
        <v>Cadila Healthcare Ltd.</v>
      </c>
      <c r="M643" s="17" t="str">
        <f>VLOOKUP($B643,G2.PL1!$C$10:$AF$35,12,0)</f>
        <v>Ấn Độ</v>
      </c>
      <c r="N643" s="17" t="str">
        <f>VLOOKUP($B643,G2.PL1!$C$10:$AF$35,13,0)</f>
        <v>Viên</v>
      </c>
      <c r="O643" s="39">
        <v>27500</v>
      </c>
      <c r="P643" s="39">
        <v>27500</v>
      </c>
      <c r="Q643" s="39">
        <v>27500</v>
      </c>
      <c r="R643" s="39">
        <v>27500</v>
      </c>
      <c r="S643" s="40">
        <v>110000</v>
      </c>
      <c r="T643" s="19">
        <f>VLOOKUP($B643,G2.PL1!$C$10:$AF$35,17,0)</f>
        <v>215</v>
      </c>
      <c r="U643" s="18">
        <f t="shared" si="9"/>
        <v>23650000</v>
      </c>
      <c r="V643" s="19" t="str">
        <f>VLOOKUP($B643,G2.PL1!$C$10:$AF$35,30,0)</f>
        <v>Công ty Cổ phần Dược phẩm Thiết bị Y tế Hà Nội</v>
      </c>
      <c r="W643" s="17" t="s">
        <v>635</v>
      </c>
      <c r="X643" s="56" t="s">
        <v>246</v>
      </c>
      <c r="Y643" s="41" t="s">
        <v>636</v>
      </c>
      <c r="Z643" s="16"/>
      <c r="AA643" s="21" t="e">
        <f>VLOOKUP(W643,#REF!,2,0)</f>
        <v>#REF!</v>
      </c>
      <c r="AB643" s="16"/>
    </row>
    <row r="644" spans="1:28" ht="48">
      <c r="A644" s="17">
        <v>2</v>
      </c>
      <c r="B644" s="17" t="s">
        <v>86</v>
      </c>
      <c r="C644" s="17" t="str">
        <f>VLOOKUP(B644,G2.PL1!$C$10:$D$34,2,0)</f>
        <v>Cefoxitin 1g</v>
      </c>
      <c r="D644" s="17" t="str">
        <f>VLOOKUP($B644,G2.PL1!$C$10:$E$34,3,0)</f>
        <v xml:space="preserve">Cefoxitin (dưới dạng Cefoxitin natri) </v>
      </c>
      <c r="E644" s="17" t="str">
        <f>VLOOKUP($B644,G2.PL1!$C$10:$F$34,4,0)</f>
        <v>1g</v>
      </c>
      <c r="F644" s="17" t="str">
        <f>VLOOKUP($B644,G2.PL1!$C$10:$AF$35,5,0)</f>
        <v>Tiêm</v>
      </c>
      <c r="G644" s="17" t="str">
        <f>VLOOKUP($B644,G2.PL1!$C$10:$AF$35,6,0)</f>
        <v>Thuốc bột pha tiêm</v>
      </c>
      <c r="H644" s="17" t="str">
        <f>VLOOKUP($B644,G2.PL1!$C$10:$AF$35,7,0)</f>
        <v>Hộp 10 lọ</v>
      </c>
      <c r="I644" s="17" t="s">
        <v>13</v>
      </c>
      <c r="J644" s="17" t="str">
        <f>VLOOKUP($B644,G2.PL1!$C$10:$AF$35,9,0)</f>
        <v>24 tháng</v>
      </c>
      <c r="K644" s="17" t="str">
        <f>VLOOKUP($B644,G2.PL1!$C$10:$AF$35,10,0)</f>
        <v>VD-26841-17</v>
      </c>
      <c r="L644" s="17" t="str">
        <f>VLOOKUP($B644,G2.PL1!$C$10:$AF$35,11,0)</f>
        <v>Chi nhánh 3- Công ty cổ phần dược phẩm Imexpharm tại Bình Dương</v>
      </c>
      <c r="M644" s="17" t="str">
        <f>VLOOKUP($B644,G2.PL1!$C$10:$AF$35,12,0)</f>
        <v>Việt Nam</v>
      </c>
      <c r="N644" s="17" t="str">
        <f>VLOOKUP($B644,G2.PL1!$C$10:$AF$35,13,0)</f>
        <v>Lọ</v>
      </c>
      <c r="O644" s="18">
        <v>1000</v>
      </c>
      <c r="P644" s="18">
        <v>1000</v>
      </c>
      <c r="Q644" s="18">
        <v>1000</v>
      </c>
      <c r="R644" s="18">
        <v>1000</v>
      </c>
      <c r="S644" s="18">
        <v>4000</v>
      </c>
      <c r="T644" s="19">
        <f>VLOOKUP($B644,G2.PL1!$C$10:$AF$35,17,0)</f>
        <v>54900</v>
      </c>
      <c r="U644" s="18">
        <f t="shared" si="9"/>
        <v>219600000</v>
      </c>
      <c r="V644" s="19" t="str">
        <f>VLOOKUP($B644,G2.PL1!$C$10:$AF$35,30,0)</f>
        <v>Công ty Cổ phần Dược phẩm Nam Hà</v>
      </c>
      <c r="W644" s="17" t="s">
        <v>365</v>
      </c>
      <c r="X644" s="20" t="s">
        <v>264</v>
      </c>
      <c r="Y644" s="17" t="s">
        <v>366</v>
      </c>
      <c r="Z644" s="16"/>
      <c r="AA644" s="21" t="e">
        <f>VLOOKUP(W644,#REF!,2,0)</f>
        <v>#REF!</v>
      </c>
      <c r="AB644" s="16"/>
    </row>
    <row r="645" spans="1:28" ht="36">
      <c r="A645" s="32">
        <v>3</v>
      </c>
      <c r="B645" s="32" t="s">
        <v>81</v>
      </c>
      <c r="C645" s="17" t="str">
        <f>VLOOKUP(B645,G2.PL1!$C$10:$D$34,2,0)</f>
        <v>Oxitan 100mg/20ml</v>
      </c>
      <c r="D645" s="17" t="str">
        <f>VLOOKUP($B645,G2.PL1!$C$10:$E$34,3,0)</f>
        <v>Oxaliplatin</v>
      </c>
      <c r="E645" s="17" t="str">
        <f>VLOOKUP($B645,G2.PL1!$C$10:$F$34,4,0)</f>
        <v>100mg/ 20ml</v>
      </c>
      <c r="F645" s="17" t="str">
        <f>VLOOKUP($B645,G2.PL1!$C$10:$AF$35,5,0)</f>
        <v>Tiêm truyền tĩnh mạch</v>
      </c>
      <c r="G645" s="17" t="str">
        <f>VLOOKUP($B645,G2.PL1!$C$10:$AF$35,6,0)</f>
        <v>Dung dịch đậm đặc để pha tiêm truyền</v>
      </c>
      <c r="H645" s="17" t="str">
        <f>VLOOKUP($B645,G2.PL1!$C$10:$AF$35,7,0)</f>
        <v>Hộp 1 lọ 20ml</v>
      </c>
      <c r="I645" s="32" t="s">
        <v>13</v>
      </c>
      <c r="J645" s="17" t="str">
        <f>VLOOKUP($B645,G2.PL1!$C$10:$AF$35,9,0)</f>
        <v>24 tháng</v>
      </c>
      <c r="K645" s="17" t="str">
        <f>VLOOKUP($B645,G2.PL1!$C$10:$AF$35,10,0)</f>
        <v>890114071223 (VN-20247-17)</v>
      </c>
      <c r="L645" s="17" t="str">
        <f>VLOOKUP($B645,G2.PL1!$C$10:$AF$35,11,0)</f>
        <v>Fresenius Kabi Oncology Limited</v>
      </c>
      <c r="M645" s="17" t="str">
        <f>VLOOKUP($B645,G2.PL1!$C$10:$AF$35,12,0)</f>
        <v>Ấn Độ</v>
      </c>
      <c r="N645" s="17" t="str">
        <f>VLOOKUP($B645,G2.PL1!$C$10:$AF$35,13,0)</f>
        <v>Lọ</v>
      </c>
      <c r="O645" s="33">
        <v>35</v>
      </c>
      <c r="P645" s="33">
        <v>40</v>
      </c>
      <c r="Q645" s="33">
        <v>45</v>
      </c>
      <c r="R645" s="33">
        <v>50</v>
      </c>
      <c r="S645" s="18">
        <v>170</v>
      </c>
      <c r="T645" s="19">
        <f>VLOOKUP($B645,G2.PL1!$C$10:$AF$35,17,0)</f>
        <v>330510</v>
      </c>
      <c r="U645" s="18">
        <f t="shared" si="9"/>
        <v>56186700</v>
      </c>
      <c r="V645" s="19" t="str">
        <f>VLOOKUP($B645,G2.PL1!$C$10:$AF$35,30,0)</f>
        <v>Công ty Cổ phần Dược liệu Trung ương 2</v>
      </c>
      <c r="W645" s="17" t="s">
        <v>365</v>
      </c>
      <c r="X645" s="34" t="s">
        <v>264</v>
      </c>
      <c r="Y645" s="17" t="s">
        <v>366</v>
      </c>
      <c r="Z645" s="16"/>
      <c r="AA645" s="21" t="e">
        <f>VLOOKUP(W645,#REF!,2,0)</f>
        <v>#REF!</v>
      </c>
      <c r="AB645" s="16"/>
    </row>
    <row r="646" spans="1:28" ht="60">
      <c r="A646" s="38">
        <v>9</v>
      </c>
      <c r="B646" s="38" t="s">
        <v>70</v>
      </c>
      <c r="C646" s="17" t="str">
        <f>VLOOKUP(B646,G2.PL1!$C$10:$D$34,2,0)</f>
        <v xml:space="preserve">Cifga </v>
      </c>
      <c r="D646" s="17" t="str">
        <f>VLOOKUP($B646,G2.PL1!$C$10:$E$34,3,0)</f>
        <v>Ciprofloxacin (dưới dạng Ciprofloxacin hydroclorid)</v>
      </c>
      <c r="E646" s="17" t="str">
        <f>VLOOKUP($B646,G2.PL1!$C$10:$F$34,4,0)</f>
        <v>500mg</v>
      </c>
      <c r="F646" s="17" t="str">
        <f>VLOOKUP($B646,G2.PL1!$C$10:$AF$35,5,0)</f>
        <v>Uống</v>
      </c>
      <c r="G646" s="17" t="str">
        <f>VLOOKUP($B646,G2.PL1!$C$10:$AF$35,6,0)</f>
        <v>viên nén bao phim</v>
      </c>
      <c r="H646" s="17" t="str">
        <f>VLOOKUP($B646,G2.PL1!$C$10:$AF$35,7,0)</f>
        <v>hộp 2 vỉ x 10 viên</v>
      </c>
      <c r="I646" s="38" t="s">
        <v>13</v>
      </c>
      <c r="J646" s="17" t="str">
        <f>VLOOKUP($B646,G2.PL1!$C$10:$AF$35,9,0)</f>
        <v xml:space="preserve">36 tháng </v>
      </c>
      <c r="K646" s="17" t="str">
        <f>VLOOKUP($B646,G2.PL1!$C$10:$AF$35,10,0)</f>
        <v>VD-20549-14</v>
      </c>
      <c r="L646" s="17" t="str">
        <f>VLOOKUP($B646,G2.PL1!$C$10:$AF$35,11,0)</f>
        <v>Công ty Cổ phần Dược Hậu Giang - Chi nhánh nhà máy Dược phẩm DHG tại Hậu Giang</v>
      </c>
      <c r="M646" s="17" t="str">
        <f>VLOOKUP($B646,G2.PL1!$C$10:$AF$35,12,0)</f>
        <v>Việt Nam</v>
      </c>
      <c r="N646" s="17" t="str">
        <f>VLOOKUP($B646,G2.PL1!$C$10:$AF$35,13,0)</f>
        <v>Viên</v>
      </c>
      <c r="O646" s="39">
        <v>1600</v>
      </c>
      <c r="P646" s="39">
        <v>1600</v>
      </c>
      <c r="Q646" s="39">
        <v>1600</v>
      </c>
      <c r="R646" s="39">
        <v>1700</v>
      </c>
      <c r="S646" s="40">
        <v>6500</v>
      </c>
      <c r="T646" s="19">
        <f>VLOOKUP($B646,G2.PL1!$C$10:$AF$35,17,0)</f>
        <v>889</v>
      </c>
      <c r="U646" s="18">
        <f t="shared" si="9"/>
        <v>5778500</v>
      </c>
      <c r="V646" s="19" t="str">
        <f>VLOOKUP($B646,G2.PL1!$C$10:$AF$35,30,0)</f>
        <v>Công ty Cổ phần Dược Hậu Giang</v>
      </c>
      <c r="W646" s="17" t="s">
        <v>365</v>
      </c>
      <c r="X646" s="56" t="s">
        <v>264</v>
      </c>
      <c r="Y646" s="41" t="s">
        <v>366</v>
      </c>
      <c r="Z646" s="16"/>
      <c r="AA646" s="21" t="e">
        <f>VLOOKUP(W646,#REF!,2,0)</f>
        <v>#REF!</v>
      </c>
      <c r="AB646" s="16"/>
    </row>
    <row r="647" spans="1:28" ht="48">
      <c r="A647" s="38">
        <v>10</v>
      </c>
      <c r="B647" s="32" t="s">
        <v>65</v>
      </c>
      <c r="C647" s="17" t="str">
        <f>VLOOKUP(B647,G2.PL1!$C$10:$D$34,2,0)</f>
        <v>Docetaxel "Ebewe"</v>
      </c>
      <c r="D647" s="17" t="str">
        <f>VLOOKUP($B647,G2.PL1!$C$10:$E$34,3,0)</f>
        <v>Docetaxel</v>
      </c>
      <c r="E647" s="17" t="str">
        <f>VLOOKUP($B647,G2.PL1!$C$10:$F$34,4,0)</f>
        <v>10mg/ml</v>
      </c>
      <c r="F647" s="17" t="str">
        <f>VLOOKUP($B647,G2.PL1!$C$10:$AF$35,5,0)</f>
        <v>Tiêm truyền tĩnh mạch</v>
      </c>
      <c r="G647" s="17" t="str">
        <f>VLOOKUP($B647,G2.PL1!$C$10:$AF$35,6,0)</f>
        <v>Dung dịch đậm đặc để pha dung dịch tiêm truyền</v>
      </c>
      <c r="H647" s="17" t="str">
        <f>VLOOKUP($B647,G2.PL1!$C$10:$AF$35,7,0)</f>
        <v>Hộp 1 lọ 2ml</v>
      </c>
      <c r="I647" s="32" t="s">
        <v>3</v>
      </c>
      <c r="J647" s="17" t="str">
        <f>VLOOKUP($B647,G2.PL1!$C$10:$AF$35,9,0)</f>
        <v xml:space="preserve"> 24 tháng</v>
      </c>
      <c r="K647" s="17" t="str">
        <f>VLOOKUP($B647,G2.PL1!$C$10:$AF$35,10,0)</f>
        <v>VN-17425-13</v>
      </c>
      <c r="L647" s="17" t="str">
        <f>VLOOKUP($B647,G2.PL1!$C$10:$AF$35,11,0)</f>
        <v>Fareva Unterach GmbH (tên cũ: Ebewe Pharma Ges.m.b.H.Nfg.KG)</v>
      </c>
      <c r="M647" s="17" t="str">
        <f>VLOOKUP($B647,G2.PL1!$C$10:$AF$35,12,0)</f>
        <v>Áo</v>
      </c>
      <c r="N647" s="17" t="str">
        <f>VLOOKUP($B647,G2.PL1!$C$10:$AF$35,13,0)</f>
        <v>Lọ</v>
      </c>
      <c r="O647" s="40">
        <v>35</v>
      </c>
      <c r="P647" s="40">
        <v>40</v>
      </c>
      <c r="Q647" s="40">
        <v>45</v>
      </c>
      <c r="R647" s="40">
        <v>50</v>
      </c>
      <c r="S647" s="40">
        <v>170</v>
      </c>
      <c r="T647" s="19">
        <f>VLOOKUP($B647,G2.PL1!$C$10:$AF$35,17,0)</f>
        <v>314668</v>
      </c>
      <c r="U647" s="18">
        <f t="shared" si="9"/>
        <v>53493560</v>
      </c>
      <c r="V647" s="19" t="str">
        <f>VLOOKUP($B647,G2.PL1!$C$10:$AF$35,30,0)</f>
        <v>Công ty Cổ phần Dược liệu Trung ương 2</v>
      </c>
      <c r="W647" s="17" t="s">
        <v>365</v>
      </c>
      <c r="X647" s="34" t="s">
        <v>264</v>
      </c>
      <c r="Y647" s="32" t="s">
        <v>366</v>
      </c>
      <c r="Z647" s="16"/>
      <c r="AA647" s="21" t="e">
        <f>VLOOKUP(W647,#REF!,2,0)</f>
        <v>#REF!</v>
      </c>
      <c r="AB647" s="16"/>
    </row>
    <row r="648" spans="1:28" ht="48">
      <c r="A648" s="38">
        <v>11</v>
      </c>
      <c r="B648" s="32" t="s">
        <v>63</v>
      </c>
      <c r="C648" s="17" t="str">
        <f>VLOOKUP(B648,G2.PL1!$C$10:$D$34,2,0)</f>
        <v>Docetaxel "Ebewe"</v>
      </c>
      <c r="D648" s="17" t="str">
        <f>VLOOKUP($B648,G2.PL1!$C$10:$E$34,3,0)</f>
        <v>Docetaxel</v>
      </c>
      <c r="E648" s="17" t="str">
        <f>VLOOKUP($B648,G2.PL1!$C$10:$F$34,4,0)</f>
        <v>10mg/ml</v>
      </c>
      <c r="F648" s="17" t="str">
        <f>VLOOKUP($B648,G2.PL1!$C$10:$AF$35,5,0)</f>
        <v>Tiêm truyền tĩnh mạch</v>
      </c>
      <c r="G648" s="17" t="str">
        <f>VLOOKUP($B648,G2.PL1!$C$10:$AF$35,6,0)</f>
        <v>Dung dịch đậm đặc để pha dung dịch tiêm truyền</v>
      </c>
      <c r="H648" s="17" t="str">
        <f>VLOOKUP($B648,G2.PL1!$C$10:$AF$35,7,0)</f>
        <v>Hộp 1 lọ 8 ml</v>
      </c>
      <c r="I648" s="32" t="s">
        <v>3</v>
      </c>
      <c r="J648" s="17" t="str">
        <f>VLOOKUP($B648,G2.PL1!$C$10:$AF$35,9,0)</f>
        <v>24 tháng</v>
      </c>
      <c r="K648" s="17" t="str">
        <f>VLOOKUP($B648,G2.PL1!$C$10:$AF$35,10,0)</f>
        <v>VN-17425-13</v>
      </c>
      <c r="L648" s="17" t="str">
        <f>VLOOKUP($B648,G2.PL1!$C$10:$AF$35,11,0)</f>
        <v>Fareva Unterach GmbH (tên cũ: Ebewe Pharma Ges.m.b.H.Nfg.KG)</v>
      </c>
      <c r="M648" s="17" t="str">
        <f>VLOOKUP($B648,G2.PL1!$C$10:$AF$35,12,0)</f>
        <v>Áo</v>
      </c>
      <c r="N648" s="17" t="str">
        <f>VLOOKUP($B648,G2.PL1!$C$10:$AF$35,13,0)</f>
        <v>Lọ</v>
      </c>
      <c r="O648" s="40">
        <v>35</v>
      </c>
      <c r="P648" s="40">
        <v>40</v>
      </c>
      <c r="Q648" s="40">
        <v>45</v>
      </c>
      <c r="R648" s="40">
        <v>50</v>
      </c>
      <c r="S648" s="40">
        <v>170</v>
      </c>
      <c r="T648" s="19">
        <f>VLOOKUP($B648,G2.PL1!$C$10:$AF$35,17,0)</f>
        <v>668439</v>
      </c>
      <c r="U648" s="18">
        <f t="shared" si="9"/>
        <v>113634630</v>
      </c>
      <c r="V648" s="19" t="str">
        <f>VLOOKUP($B648,G2.PL1!$C$10:$AF$35,30,0)</f>
        <v>Công ty Cổ phần Dược liệu Trung ương 2</v>
      </c>
      <c r="W648" s="17" t="s">
        <v>365</v>
      </c>
      <c r="X648" s="34" t="s">
        <v>264</v>
      </c>
      <c r="Y648" s="32" t="s">
        <v>366</v>
      </c>
      <c r="Z648" s="16"/>
      <c r="AA648" s="21" t="e">
        <f>VLOOKUP(W648,#REF!,2,0)</f>
        <v>#REF!</v>
      </c>
      <c r="AB648" s="16"/>
    </row>
    <row r="649" spans="1:28" ht="60">
      <c r="A649" s="38">
        <v>12</v>
      </c>
      <c r="B649" s="38" t="s">
        <v>54</v>
      </c>
      <c r="C649" s="17" t="str">
        <f>VLOOKUP(B649,G2.PL1!$C$10:$D$34,2,0)</f>
        <v>Raciper 20mg</v>
      </c>
      <c r="D649" s="17" t="str">
        <f>VLOOKUP($B649,G2.PL1!$C$10:$E$34,3,0)</f>
        <v xml:space="preserve">Esomeprazole (dưới dạng Esomeprazole magnesium vô định hình) </v>
      </c>
      <c r="E649" s="17" t="str">
        <f>VLOOKUP($B649,G2.PL1!$C$10:$F$34,4,0)</f>
        <v>20mg</v>
      </c>
      <c r="F649" s="17" t="str">
        <f>VLOOKUP($B649,G2.PL1!$C$10:$AF$35,5,0)</f>
        <v>Uống</v>
      </c>
      <c r="G649" s="17" t="str">
        <f>VLOOKUP($B649,G2.PL1!$C$10:$AF$35,6,0)</f>
        <v>Viên nén bao phim kháng acid dạ dày</v>
      </c>
      <c r="H649" s="17" t="str">
        <f>VLOOKUP($B649,G2.PL1!$C$10:$AF$35,7,0)</f>
        <v>Hộp 2 vỉ x 7 viên; Hộp 4 vỉ x 7 viên</v>
      </c>
      <c r="I649" s="38" t="s">
        <v>13</v>
      </c>
      <c r="J649" s="17" t="str">
        <f>VLOOKUP($B649,G2.PL1!$C$10:$AF$35,9,0)</f>
        <v>24 tháng</v>
      </c>
      <c r="K649" s="17" t="str">
        <f>VLOOKUP($B649,G2.PL1!$C$10:$AF$35,10,0)</f>
        <v>VN-16032-12</v>
      </c>
      <c r="L649" s="17" t="str">
        <f>VLOOKUP($B649,G2.PL1!$C$10:$AF$35,11,0)</f>
        <v>Sun Pharmaceutical Industries Limited</v>
      </c>
      <c r="M649" s="17" t="str">
        <f>VLOOKUP($B649,G2.PL1!$C$10:$AF$35,12,0)</f>
        <v>Ấn Độ</v>
      </c>
      <c r="N649" s="17" t="str">
        <f>VLOOKUP($B649,G2.PL1!$C$10:$AF$35,13,0)</f>
        <v>Viên</v>
      </c>
      <c r="O649" s="39">
        <v>11250</v>
      </c>
      <c r="P649" s="39">
        <v>11250</v>
      </c>
      <c r="Q649" s="39">
        <v>11250</v>
      </c>
      <c r="R649" s="39">
        <v>11250</v>
      </c>
      <c r="S649" s="40">
        <v>45000</v>
      </c>
      <c r="T649" s="19">
        <f>VLOOKUP($B649,G2.PL1!$C$10:$AF$35,17,0)</f>
        <v>950</v>
      </c>
      <c r="U649" s="18">
        <f t="shared" si="9"/>
        <v>42750000</v>
      </c>
      <c r="V649" s="19" t="str">
        <f>VLOOKUP($B649,G2.PL1!$C$10:$AF$35,30,0)</f>
        <v>Công ty Cổ phần Dược phẩm Thiết bị Y tế Hà Nội</v>
      </c>
      <c r="W649" s="17" t="s">
        <v>365</v>
      </c>
      <c r="X649" s="56" t="s">
        <v>264</v>
      </c>
      <c r="Y649" s="41" t="s">
        <v>366</v>
      </c>
      <c r="Z649" s="16"/>
      <c r="AA649" s="21" t="e">
        <f>VLOOKUP(W649,#REF!,2,0)</f>
        <v>#REF!</v>
      </c>
      <c r="AB649" s="16"/>
    </row>
    <row r="650" spans="1:28" ht="36">
      <c r="A650" s="38">
        <v>14</v>
      </c>
      <c r="B650" s="38" t="s">
        <v>40</v>
      </c>
      <c r="C650" s="17" t="str">
        <f>VLOOKUP(B650,G2.PL1!$C$10:$D$34,2,0)</f>
        <v>OCID</v>
      </c>
      <c r="D650" s="17" t="str">
        <f>VLOOKUP($B650,G2.PL1!$C$10:$E$34,3,0)</f>
        <v>Omeprazole (dạng hạt bao tan trong ruột)</v>
      </c>
      <c r="E650" s="17" t="str">
        <f>VLOOKUP($B650,G2.PL1!$C$10:$F$34,4,0)</f>
        <v>20mg</v>
      </c>
      <c r="F650" s="17" t="str">
        <f>VLOOKUP($B650,G2.PL1!$C$10:$AF$35,5,0)</f>
        <v>Uống</v>
      </c>
      <c r="G650" s="17" t="str">
        <f>VLOOKUP($B650,G2.PL1!$C$10:$AF$35,6,0)</f>
        <v>Viên nang cứng</v>
      </c>
      <c r="H650" s="17" t="str">
        <f>VLOOKUP($B650,G2.PL1!$C$10:$AF$35,7,0)</f>
        <v>Hộp 10 vỉ x 10 viên</v>
      </c>
      <c r="I650" s="38" t="s">
        <v>13</v>
      </c>
      <c r="J650" s="17" t="str">
        <f>VLOOKUP($B650,G2.PL1!$C$10:$AF$35,9,0)</f>
        <v>36 tháng</v>
      </c>
      <c r="K650" s="17" t="str">
        <f>VLOOKUP($B650,G2.PL1!$C$10:$AF$35,10,0)</f>
        <v>VN-10166-10</v>
      </c>
      <c r="L650" s="17" t="str">
        <f>VLOOKUP($B650,G2.PL1!$C$10:$AF$35,11,0)</f>
        <v>Cadila Healthcare Ltd.</v>
      </c>
      <c r="M650" s="17" t="str">
        <f>VLOOKUP($B650,G2.PL1!$C$10:$AF$35,12,0)</f>
        <v>Ấn Độ</v>
      </c>
      <c r="N650" s="17" t="str">
        <f>VLOOKUP($B650,G2.PL1!$C$10:$AF$35,13,0)</f>
        <v>Viên</v>
      </c>
      <c r="O650" s="39">
        <v>30000</v>
      </c>
      <c r="P650" s="39">
        <v>30000</v>
      </c>
      <c r="Q650" s="39">
        <v>30000</v>
      </c>
      <c r="R650" s="39">
        <v>30000</v>
      </c>
      <c r="S650" s="40">
        <v>120000</v>
      </c>
      <c r="T650" s="19">
        <f>VLOOKUP($B650,G2.PL1!$C$10:$AF$35,17,0)</f>
        <v>215</v>
      </c>
      <c r="U650" s="18">
        <f t="shared" ref="U650:U713" si="10">S650*T650</f>
        <v>25800000</v>
      </c>
      <c r="V650" s="19" t="str">
        <f>VLOOKUP($B650,G2.PL1!$C$10:$AF$35,30,0)</f>
        <v>Công ty Cổ phần Dược phẩm Thiết bị Y tế Hà Nội</v>
      </c>
      <c r="W650" s="17" t="s">
        <v>365</v>
      </c>
      <c r="X650" s="56" t="s">
        <v>264</v>
      </c>
      <c r="Y650" s="41" t="s">
        <v>366</v>
      </c>
      <c r="Z650" s="16"/>
      <c r="AA650" s="21" t="e">
        <f>VLOOKUP(W650,#REF!,2,0)</f>
        <v>#REF!</v>
      </c>
      <c r="AB650" s="16"/>
    </row>
    <row r="651" spans="1:28" s="14" customFormat="1" ht="36">
      <c r="A651" s="38">
        <v>17</v>
      </c>
      <c r="B651" s="38" t="s">
        <v>27</v>
      </c>
      <c r="C651" s="17" t="str">
        <f>VLOOKUP(B651,G2.PL1!$C$10:$D$34,2,0)</f>
        <v>Oxitan 50mg/10ml</v>
      </c>
      <c r="D651" s="17" t="str">
        <f>VLOOKUP($B651,G2.PL1!$C$10:$E$34,3,0)</f>
        <v>Oxaliplatin</v>
      </c>
      <c r="E651" s="17" t="str">
        <f>VLOOKUP($B651,G2.PL1!$C$10:$F$34,4,0)</f>
        <v>50mg/ 10ml</v>
      </c>
      <c r="F651" s="17" t="str">
        <f>VLOOKUP($B651,G2.PL1!$C$10:$AF$35,5,0)</f>
        <v>Tiêm truyền tĩnh mạch</v>
      </c>
      <c r="G651" s="17" t="str">
        <f>VLOOKUP($B651,G2.PL1!$C$10:$AF$35,6,0)</f>
        <v>Dung dịch tiêm truyền</v>
      </c>
      <c r="H651" s="17" t="str">
        <f>VLOOKUP($B651,G2.PL1!$C$10:$AF$35,7,0)</f>
        <v>Hộp 1 lọ 10ml</v>
      </c>
      <c r="I651" s="38" t="s">
        <v>13</v>
      </c>
      <c r="J651" s="17" t="str">
        <f>VLOOKUP($B651,G2.PL1!$C$10:$AF$35,9,0)</f>
        <v>24 tháng</v>
      </c>
      <c r="K651" s="17" t="str">
        <f>VLOOKUP($B651,G2.PL1!$C$10:$AF$35,10,0)</f>
        <v>VN-20417-17</v>
      </c>
      <c r="L651" s="17" t="str">
        <f>VLOOKUP($B651,G2.PL1!$C$10:$AF$35,11,0)</f>
        <v>Fresenius Kabi Oncology Limited</v>
      </c>
      <c r="M651" s="17" t="str">
        <f>VLOOKUP($B651,G2.PL1!$C$10:$AF$35,12,0)</f>
        <v>Ấn Độ</v>
      </c>
      <c r="N651" s="17" t="str">
        <f>VLOOKUP($B651,G2.PL1!$C$10:$AF$35,13,0)</f>
        <v>Lọ</v>
      </c>
      <c r="O651" s="39">
        <v>35</v>
      </c>
      <c r="P651" s="39">
        <v>40</v>
      </c>
      <c r="Q651" s="39">
        <v>45</v>
      </c>
      <c r="R651" s="39">
        <v>50</v>
      </c>
      <c r="S651" s="40">
        <v>170</v>
      </c>
      <c r="T651" s="19">
        <f>VLOOKUP($B651,G2.PL1!$C$10:$AF$35,17,0)</f>
        <v>260000</v>
      </c>
      <c r="U651" s="18">
        <f t="shared" si="10"/>
        <v>44200000</v>
      </c>
      <c r="V651" s="19" t="str">
        <f>VLOOKUP($B651,G2.PL1!$C$10:$AF$35,30,0)</f>
        <v>Công ty Cổ phần Dược liệu Trung ương 2</v>
      </c>
      <c r="W651" s="17" t="s">
        <v>365</v>
      </c>
      <c r="X651" s="56" t="s">
        <v>264</v>
      </c>
      <c r="Y651" s="41" t="s">
        <v>366</v>
      </c>
      <c r="Z651" s="43"/>
      <c r="AA651" s="21" t="e">
        <f>VLOOKUP(W651,#REF!,2,0)</f>
        <v>#REF!</v>
      </c>
      <c r="AB651" s="43"/>
    </row>
    <row r="652" spans="1:28" ht="36">
      <c r="A652" s="38">
        <v>18</v>
      </c>
      <c r="B652" s="38" t="s">
        <v>20</v>
      </c>
      <c r="C652" s="17" t="str">
        <f>VLOOKUP(B652,G2.PL1!$C$10:$D$34,2,0)</f>
        <v>Intaxel</v>
      </c>
      <c r="D652" s="17" t="str">
        <f>VLOOKUP($B652,G2.PL1!$C$10:$E$34,3,0)</f>
        <v>Paclitaxel</v>
      </c>
      <c r="E652" s="17" t="str">
        <f>VLOOKUP($B652,G2.PL1!$C$10:$F$34,4,0)</f>
        <v>30mg/5ml</v>
      </c>
      <c r="F652" s="17" t="str">
        <f>VLOOKUP($B652,G2.PL1!$C$10:$AF$35,5,0)</f>
        <v>Tiêm truyền tĩnh mạch</v>
      </c>
      <c r="G652" s="17" t="str">
        <f>VLOOKUP($B652,G2.PL1!$C$10:$AF$35,6,0)</f>
        <v>Dung dịch tiêm truyền</v>
      </c>
      <c r="H652" s="17" t="str">
        <f>VLOOKUP($B652,G2.PL1!$C$10:$AF$35,7,0)</f>
        <v>Hộp 1 lọ</v>
      </c>
      <c r="I652" s="38" t="s">
        <v>13</v>
      </c>
      <c r="J652" s="17" t="str">
        <f>VLOOKUP($B652,G2.PL1!$C$10:$AF$35,9,0)</f>
        <v>24 tháng</v>
      </c>
      <c r="K652" s="17" t="str">
        <f>VLOOKUP($B652,G2.PL1!$C$10:$AF$35,10,0)</f>
        <v>VN-21731-19</v>
      </c>
      <c r="L652" s="17" t="str">
        <f>VLOOKUP($B652,G2.PL1!$C$10:$AF$35,11,0)</f>
        <v>Fresenius Kabi Oncology Limited</v>
      </c>
      <c r="M652" s="17" t="str">
        <f>VLOOKUP($B652,G2.PL1!$C$10:$AF$35,12,0)</f>
        <v>Ấn Độ</v>
      </c>
      <c r="N652" s="17" t="str">
        <f>VLOOKUP($B652,G2.PL1!$C$10:$AF$35,13,0)</f>
        <v>Lọ</v>
      </c>
      <c r="O652" s="39">
        <v>12</v>
      </c>
      <c r="P652" s="39">
        <v>15</v>
      </c>
      <c r="Q652" s="39">
        <v>18</v>
      </c>
      <c r="R652" s="39">
        <v>20</v>
      </c>
      <c r="S652" s="40">
        <v>65</v>
      </c>
      <c r="T652" s="19">
        <f>VLOOKUP($B652,G2.PL1!$C$10:$AF$35,17,0)</f>
        <v>186089</v>
      </c>
      <c r="U652" s="18">
        <f t="shared" si="10"/>
        <v>12095785</v>
      </c>
      <c r="V652" s="19" t="str">
        <f>VLOOKUP($B652,G2.PL1!$C$10:$AF$35,30,0)</f>
        <v>Công ty TNHH Thương Mại và Dược phẩm Sang</v>
      </c>
      <c r="W652" s="17" t="s">
        <v>365</v>
      </c>
      <c r="X652" s="56" t="s">
        <v>264</v>
      </c>
      <c r="Y652" s="41" t="s">
        <v>366</v>
      </c>
      <c r="Z652" s="16"/>
      <c r="AA652" s="21" t="e">
        <f>VLOOKUP(W652,#REF!,2,0)</f>
        <v>#REF!</v>
      </c>
      <c r="AB652" s="16"/>
    </row>
    <row r="653" spans="1:28" ht="60">
      <c r="A653" s="38">
        <v>12</v>
      </c>
      <c r="B653" s="38" t="s">
        <v>54</v>
      </c>
      <c r="C653" s="17" t="str">
        <f>VLOOKUP(B653,G2.PL1!$C$10:$D$34,2,0)</f>
        <v>Raciper 20mg</v>
      </c>
      <c r="D653" s="17" t="str">
        <f>VLOOKUP($B653,G2.PL1!$C$10:$E$34,3,0)</f>
        <v xml:space="preserve">Esomeprazole (dưới dạng Esomeprazole magnesium vô định hình) </v>
      </c>
      <c r="E653" s="17" t="str">
        <f>VLOOKUP($B653,G2.PL1!$C$10:$F$34,4,0)</f>
        <v>20mg</v>
      </c>
      <c r="F653" s="17" t="str">
        <f>VLOOKUP($B653,G2.PL1!$C$10:$AF$35,5,0)</f>
        <v>Uống</v>
      </c>
      <c r="G653" s="17" t="str">
        <f>VLOOKUP($B653,G2.PL1!$C$10:$AF$35,6,0)</f>
        <v>Viên nén bao phim kháng acid dạ dày</v>
      </c>
      <c r="H653" s="17" t="str">
        <f>VLOOKUP($B653,G2.PL1!$C$10:$AF$35,7,0)</f>
        <v>Hộp 2 vỉ x 7 viên; Hộp 4 vỉ x 7 viên</v>
      </c>
      <c r="I653" s="38" t="s">
        <v>13</v>
      </c>
      <c r="J653" s="17" t="str">
        <f>VLOOKUP($B653,G2.PL1!$C$10:$AF$35,9,0)</f>
        <v>24 tháng</v>
      </c>
      <c r="K653" s="17" t="str">
        <f>VLOOKUP($B653,G2.PL1!$C$10:$AF$35,10,0)</f>
        <v>VN-16032-12</v>
      </c>
      <c r="L653" s="17" t="str">
        <f>VLOOKUP($B653,G2.PL1!$C$10:$AF$35,11,0)</f>
        <v>Sun Pharmaceutical Industries Limited</v>
      </c>
      <c r="M653" s="17" t="str">
        <f>VLOOKUP($B653,G2.PL1!$C$10:$AF$35,12,0)</f>
        <v>Ấn Độ</v>
      </c>
      <c r="N653" s="17" t="str">
        <f>VLOOKUP($B653,G2.PL1!$C$10:$AF$35,13,0)</f>
        <v>Viên</v>
      </c>
      <c r="O653" s="39">
        <v>9750</v>
      </c>
      <c r="P653" s="39">
        <v>9750</v>
      </c>
      <c r="Q653" s="39">
        <v>9750</v>
      </c>
      <c r="R653" s="39">
        <v>9750</v>
      </c>
      <c r="S653" s="40">
        <v>39000</v>
      </c>
      <c r="T653" s="19">
        <f>VLOOKUP($B653,G2.PL1!$C$10:$AF$35,17,0)</f>
        <v>950</v>
      </c>
      <c r="U653" s="18">
        <f t="shared" si="10"/>
        <v>37050000</v>
      </c>
      <c r="V653" s="19" t="str">
        <f>VLOOKUP($B653,G2.PL1!$C$10:$AF$35,30,0)</f>
        <v>Công ty Cổ phần Dược phẩm Thiết bị Y tế Hà Nội</v>
      </c>
      <c r="W653" s="17" t="s">
        <v>550</v>
      </c>
      <c r="X653" s="56" t="s">
        <v>264</v>
      </c>
      <c r="Y653" s="41" t="s">
        <v>551</v>
      </c>
      <c r="Z653" s="16"/>
      <c r="AA653" s="21" t="e">
        <f>VLOOKUP(W653,#REF!,2,0)</f>
        <v>#REF!</v>
      </c>
      <c r="AB653" s="16"/>
    </row>
    <row r="654" spans="1:28" ht="36">
      <c r="A654" s="38">
        <v>14</v>
      </c>
      <c r="B654" s="38" t="s">
        <v>40</v>
      </c>
      <c r="C654" s="17" t="str">
        <f>VLOOKUP(B654,G2.PL1!$C$10:$D$34,2,0)</f>
        <v>OCID</v>
      </c>
      <c r="D654" s="17" t="str">
        <f>VLOOKUP($B654,G2.PL1!$C$10:$E$34,3,0)</f>
        <v>Omeprazole (dạng hạt bao tan trong ruột)</v>
      </c>
      <c r="E654" s="17" t="str">
        <f>VLOOKUP($B654,G2.PL1!$C$10:$F$34,4,0)</f>
        <v>20mg</v>
      </c>
      <c r="F654" s="17" t="str">
        <f>VLOOKUP($B654,G2.PL1!$C$10:$AF$35,5,0)</f>
        <v>Uống</v>
      </c>
      <c r="G654" s="17" t="str">
        <f>VLOOKUP($B654,G2.PL1!$C$10:$AF$35,6,0)</f>
        <v>Viên nang cứng</v>
      </c>
      <c r="H654" s="17" t="str">
        <f>VLOOKUP($B654,G2.PL1!$C$10:$AF$35,7,0)</f>
        <v>Hộp 10 vỉ x 10 viên</v>
      </c>
      <c r="I654" s="38" t="s">
        <v>13</v>
      </c>
      <c r="J654" s="17" t="str">
        <f>VLOOKUP($B654,G2.PL1!$C$10:$AF$35,9,0)</f>
        <v>36 tháng</v>
      </c>
      <c r="K654" s="17" t="str">
        <f>VLOOKUP($B654,G2.PL1!$C$10:$AF$35,10,0)</f>
        <v>VN-10166-10</v>
      </c>
      <c r="L654" s="17" t="str">
        <f>VLOOKUP($B654,G2.PL1!$C$10:$AF$35,11,0)</f>
        <v>Cadila Healthcare Ltd.</v>
      </c>
      <c r="M654" s="17" t="str">
        <f>VLOOKUP($B654,G2.PL1!$C$10:$AF$35,12,0)</f>
        <v>Ấn Độ</v>
      </c>
      <c r="N654" s="17" t="str">
        <f>VLOOKUP($B654,G2.PL1!$C$10:$AF$35,13,0)</f>
        <v>Viên</v>
      </c>
      <c r="O654" s="39">
        <v>65389</v>
      </c>
      <c r="P654" s="39">
        <v>65389</v>
      </c>
      <c r="Q654" s="39">
        <v>65389</v>
      </c>
      <c r="R654" s="39">
        <v>65389</v>
      </c>
      <c r="S654" s="40">
        <v>261556</v>
      </c>
      <c r="T654" s="19">
        <f>VLOOKUP($B654,G2.PL1!$C$10:$AF$35,17,0)</f>
        <v>215</v>
      </c>
      <c r="U654" s="18">
        <f t="shared" si="10"/>
        <v>56234540</v>
      </c>
      <c r="V654" s="19" t="str">
        <f>VLOOKUP($B654,G2.PL1!$C$10:$AF$35,30,0)</f>
        <v>Công ty Cổ phần Dược phẩm Thiết bị Y tế Hà Nội</v>
      </c>
      <c r="W654" s="17" t="s">
        <v>550</v>
      </c>
      <c r="X654" s="56" t="s">
        <v>264</v>
      </c>
      <c r="Y654" s="41" t="s">
        <v>551</v>
      </c>
      <c r="Z654" s="16"/>
      <c r="AA654" s="21" t="e">
        <f>VLOOKUP(W654,#REF!,2,0)</f>
        <v>#REF!</v>
      </c>
      <c r="AB654" s="16"/>
    </row>
    <row r="655" spans="1:28" ht="60">
      <c r="A655" s="38">
        <v>12</v>
      </c>
      <c r="B655" s="38" t="s">
        <v>54</v>
      </c>
      <c r="C655" s="17" t="str">
        <f>VLOOKUP(B655,G2.PL1!$C$10:$D$34,2,0)</f>
        <v>Raciper 20mg</v>
      </c>
      <c r="D655" s="17" t="str">
        <f>VLOOKUP($B655,G2.PL1!$C$10:$E$34,3,0)</f>
        <v xml:space="preserve">Esomeprazole (dưới dạng Esomeprazole magnesium vô định hình) </v>
      </c>
      <c r="E655" s="17" t="str">
        <f>VLOOKUP($B655,G2.PL1!$C$10:$F$34,4,0)</f>
        <v>20mg</v>
      </c>
      <c r="F655" s="17" t="str">
        <f>VLOOKUP($B655,G2.PL1!$C$10:$AF$35,5,0)</f>
        <v>Uống</v>
      </c>
      <c r="G655" s="17" t="str">
        <f>VLOOKUP($B655,G2.PL1!$C$10:$AF$35,6,0)</f>
        <v>Viên nén bao phim kháng acid dạ dày</v>
      </c>
      <c r="H655" s="17" t="str">
        <f>VLOOKUP($B655,G2.PL1!$C$10:$AF$35,7,0)</f>
        <v>Hộp 2 vỉ x 7 viên; Hộp 4 vỉ x 7 viên</v>
      </c>
      <c r="I655" s="38" t="s">
        <v>13</v>
      </c>
      <c r="J655" s="17" t="str">
        <f>VLOOKUP($B655,G2.PL1!$C$10:$AF$35,9,0)</f>
        <v>24 tháng</v>
      </c>
      <c r="K655" s="17" t="str">
        <f>VLOOKUP($B655,G2.PL1!$C$10:$AF$35,10,0)</f>
        <v>VN-16032-12</v>
      </c>
      <c r="L655" s="17" t="str">
        <f>VLOOKUP($B655,G2.PL1!$C$10:$AF$35,11,0)</f>
        <v>Sun Pharmaceutical Industries Limited</v>
      </c>
      <c r="M655" s="17" t="str">
        <f>VLOOKUP($B655,G2.PL1!$C$10:$AF$35,12,0)</f>
        <v>Ấn Độ</v>
      </c>
      <c r="N655" s="17" t="str">
        <f>VLOOKUP($B655,G2.PL1!$C$10:$AF$35,13,0)</f>
        <v>Viên</v>
      </c>
      <c r="O655" s="39">
        <v>3000</v>
      </c>
      <c r="P655" s="39">
        <v>3000</v>
      </c>
      <c r="Q655" s="39">
        <v>3000</v>
      </c>
      <c r="R655" s="39">
        <v>3000</v>
      </c>
      <c r="S655" s="40">
        <v>12000</v>
      </c>
      <c r="T655" s="19">
        <f>VLOOKUP($B655,G2.PL1!$C$10:$AF$35,17,0)</f>
        <v>950</v>
      </c>
      <c r="U655" s="18">
        <f t="shared" si="10"/>
        <v>11400000</v>
      </c>
      <c r="V655" s="19" t="str">
        <f>VLOOKUP($B655,G2.PL1!$C$10:$AF$35,30,0)</f>
        <v>Công ty Cổ phần Dược phẩm Thiết bị Y tế Hà Nội</v>
      </c>
      <c r="W655" s="17" t="s">
        <v>556</v>
      </c>
      <c r="X655" s="56" t="s">
        <v>264</v>
      </c>
      <c r="Y655" s="41" t="s">
        <v>557</v>
      </c>
      <c r="Z655" s="16"/>
      <c r="AA655" s="21" t="e">
        <f>VLOOKUP(W655,#REF!,2,0)</f>
        <v>#REF!</v>
      </c>
      <c r="AB655" s="16"/>
    </row>
    <row r="656" spans="1:28" ht="60">
      <c r="A656" s="38">
        <v>9</v>
      </c>
      <c r="B656" s="38" t="s">
        <v>70</v>
      </c>
      <c r="C656" s="17" t="str">
        <f>VLOOKUP(B656,G2.PL1!$C$10:$D$34,2,0)</f>
        <v xml:space="preserve">Cifga </v>
      </c>
      <c r="D656" s="17" t="str">
        <f>VLOOKUP($B656,G2.PL1!$C$10:$E$34,3,0)</f>
        <v>Ciprofloxacin (dưới dạng Ciprofloxacin hydroclorid)</v>
      </c>
      <c r="E656" s="17" t="str">
        <f>VLOOKUP($B656,G2.PL1!$C$10:$F$34,4,0)</f>
        <v>500mg</v>
      </c>
      <c r="F656" s="17" t="str">
        <f>VLOOKUP($B656,G2.PL1!$C$10:$AF$35,5,0)</f>
        <v>Uống</v>
      </c>
      <c r="G656" s="17" t="str">
        <f>VLOOKUP($B656,G2.PL1!$C$10:$AF$35,6,0)</f>
        <v>viên nén bao phim</v>
      </c>
      <c r="H656" s="17" t="str">
        <f>VLOOKUP($B656,G2.PL1!$C$10:$AF$35,7,0)</f>
        <v>hộp 2 vỉ x 10 viên</v>
      </c>
      <c r="I656" s="38" t="s">
        <v>13</v>
      </c>
      <c r="J656" s="17" t="str">
        <f>VLOOKUP($B656,G2.PL1!$C$10:$AF$35,9,0)</f>
        <v xml:space="preserve">36 tháng </v>
      </c>
      <c r="K656" s="17" t="str">
        <f>VLOOKUP($B656,G2.PL1!$C$10:$AF$35,10,0)</f>
        <v>VD-20549-14</v>
      </c>
      <c r="L656" s="17" t="str">
        <f>VLOOKUP($B656,G2.PL1!$C$10:$AF$35,11,0)</f>
        <v>Công ty Cổ phần Dược Hậu Giang - Chi nhánh nhà máy Dược phẩm DHG tại Hậu Giang</v>
      </c>
      <c r="M656" s="17" t="str">
        <f>VLOOKUP($B656,G2.PL1!$C$10:$AF$35,12,0)</f>
        <v>Việt Nam</v>
      </c>
      <c r="N656" s="17" t="str">
        <f>VLOOKUP($B656,G2.PL1!$C$10:$AF$35,13,0)</f>
        <v>Viên</v>
      </c>
      <c r="O656" s="39">
        <v>5000</v>
      </c>
      <c r="P656" s="39">
        <v>5000</v>
      </c>
      <c r="Q656" s="39">
        <v>5000</v>
      </c>
      <c r="R656" s="39">
        <v>5000</v>
      </c>
      <c r="S656" s="40">
        <v>20000</v>
      </c>
      <c r="T656" s="19">
        <f>VLOOKUP($B656,G2.PL1!$C$10:$AF$35,17,0)</f>
        <v>889</v>
      </c>
      <c r="U656" s="18">
        <f t="shared" si="10"/>
        <v>17780000</v>
      </c>
      <c r="V656" s="19" t="str">
        <f>VLOOKUP($B656,G2.PL1!$C$10:$AF$35,30,0)</f>
        <v>Công ty Cổ phần Dược Hậu Giang</v>
      </c>
      <c r="W656" s="17" t="s">
        <v>545</v>
      </c>
      <c r="X656" s="56" t="s">
        <v>264</v>
      </c>
      <c r="Y656" s="41" t="s">
        <v>546</v>
      </c>
      <c r="Z656" s="16"/>
      <c r="AA656" s="21" t="e">
        <f>VLOOKUP(W656,#REF!,2,0)</f>
        <v>#REF!</v>
      </c>
      <c r="AB656" s="16"/>
    </row>
    <row r="657" spans="1:28" ht="60">
      <c r="A657" s="38">
        <v>12</v>
      </c>
      <c r="B657" s="38" t="s">
        <v>54</v>
      </c>
      <c r="C657" s="17" t="str">
        <f>VLOOKUP(B657,G2.PL1!$C$10:$D$34,2,0)</f>
        <v>Raciper 20mg</v>
      </c>
      <c r="D657" s="17" t="str">
        <f>VLOOKUP($B657,G2.PL1!$C$10:$E$34,3,0)</f>
        <v xml:space="preserve">Esomeprazole (dưới dạng Esomeprazole magnesium vô định hình) </v>
      </c>
      <c r="E657" s="17" t="str">
        <f>VLOOKUP($B657,G2.PL1!$C$10:$F$34,4,0)</f>
        <v>20mg</v>
      </c>
      <c r="F657" s="17" t="str">
        <f>VLOOKUP($B657,G2.PL1!$C$10:$AF$35,5,0)</f>
        <v>Uống</v>
      </c>
      <c r="G657" s="17" t="str">
        <f>VLOOKUP($B657,G2.PL1!$C$10:$AF$35,6,0)</f>
        <v>Viên nén bao phim kháng acid dạ dày</v>
      </c>
      <c r="H657" s="17" t="str">
        <f>VLOOKUP($B657,G2.PL1!$C$10:$AF$35,7,0)</f>
        <v>Hộp 2 vỉ x 7 viên; Hộp 4 vỉ x 7 viên</v>
      </c>
      <c r="I657" s="38" t="s">
        <v>13</v>
      </c>
      <c r="J657" s="17" t="str">
        <f>VLOOKUP($B657,G2.PL1!$C$10:$AF$35,9,0)</f>
        <v>24 tháng</v>
      </c>
      <c r="K657" s="17" t="str">
        <f>VLOOKUP($B657,G2.PL1!$C$10:$AF$35,10,0)</f>
        <v>VN-16032-12</v>
      </c>
      <c r="L657" s="17" t="str">
        <f>VLOOKUP($B657,G2.PL1!$C$10:$AF$35,11,0)</f>
        <v>Sun Pharmaceutical Industries Limited</v>
      </c>
      <c r="M657" s="17" t="str">
        <f>VLOOKUP($B657,G2.PL1!$C$10:$AF$35,12,0)</f>
        <v>Ấn Độ</v>
      </c>
      <c r="N657" s="17" t="str">
        <f>VLOOKUP($B657,G2.PL1!$C$10:$AF$35,13,0)</f>
        <v>Viên</v>
      </c>
      <c r="O657" s="39">
        <v>25000</v>
      </c>
      <c r="P657" s="39">
        <v>25000</v>
      </c>
      <c r="Q657" s="39">
        <v>25000</v>
      </c>
      <c r="R657" s="39">
        <v>25000</v>
      </c>
      <c r="S657" s="40">
        <v>100000</v>
      </c>
      <c r="T657" s="19">
        <f>VLOOKUP($B657,G2.PL1!$C$10:$AF$35,17,0)</f>
        <v>950</v>
      </c>
      <c r="U657" s="18">
        <f t="shared" si="10"/>
        <v>95000000</v>
      </c>
      <c r="V657" s="19" t="str">
        <f>VLOOKUP($B657,G2.PL1!$C$10:$AF$35,30,0)</f>
        <v>Công ty Cổ phần Dược phẩm Thiết bị Y tế Hà Nội</v>
      </c>
      <c r="W657" s="17" t="s">
        <v>545</v>
      </c>
      <c r="X657" s="56" t="s">
        <v>264</v>
      </c>
      <c r="Y657" s="41" t="s">
        <v>546</v>
      </c>
      <c r="Z657" s="16"/>
      <c r="AA657" s="21" t="e">
        <f>VLOOKUP(W657,#REF!,2,0)</f>
        <v>#REF!</v>
      </c>
      <c r="AB657" s="16"/>
    </row>
    <row r="658" spans="1:28" ht="36">
      <c r="A658" s="38">
        <v>15</v>
      </c>
      <c r="B658" s="38" t="s">
        <v>39</v>
      </c>
      <c r="C658" s="17" t="str">
        <f>VLOOKUP(B658,G2.PL1!$C$10:$D$34,2,0)</f>
        <v>OCID</v>
      </c>
      <c r="D658" s="17" t="str">
        <f>VLOOKUP($B658,G2.PL1!$C$10:$E$34,3,0)</f>
        <v>Omeprazole (dạng hạt bao tan trong ruột)</v>
      </c>
      <c r="E658" s="17" t="str">
        <f>VLOOKUP($B658,G2.PL1!$C$10:$F$34,4,0)</f>
        <v>20mg</v>
      </c>
      <c r="F658" s="17" t="str">
        <f>VLOOKUP($B658,G2.PL1!$C$10:$AF$35,5,0)</f>
        <v>Uống</v>
      </c>
      <c r="G658" s="17" t="str">
        <f>VLOOKUP($B658,G2.PL1!$C$10:$AF$35,6,0)</f>
        <v>Viên nang cứng</v>
      </c>
      <c r="H658" s="17" t="str">
        <f>VLOOKUP($B658,G2.PL1!$C$10:$AF$35,7,0)</f>
        <v>Hộp 10 vỉ x 10 viên</v>
      </c>
      <c r="I658" s="38" t="s">
        <v>13</v>
      </c>
      <c r="J658" s="17" t="str">
        <f>VLOOKUP($B658,G2.PL1!$C$10:$AF$35,9,0)</f>
        <v>36 tháng</v>
      </c>
      <c r="K658" s="17" t="str">
        <f>VLOOKUP($B658,G2.PL1!$C$10:$AF$35,10,0)</f>
        <v>VN-10166-10</v>
      </c>
      <c r="L658" s="17" t="str">
        <f>VLOOKUP($B658,G2.PL1!$C$10:$AF$35,11,0)</f>
        <v>Cadila Healthcare Ltd.</v>
      </c>
      <c r="M658" s="17" t="str">
        <f>VLOOKUP($B658,G2.PL1!$C$10:$AF$35,12,0)</f>
        <v>Ấn Độ</v>
      </c>
      <c r="N658" s="17" t="str">
        <f>VLOOKUP($B658,G2.PL1!$C$10:$AF$35,13,0)</f>
        <v>Viên</v>
      </c>
      <c r="O658" s="39">
        <v>12000</v>
      </c>
      <c r="P658" s="39">
        <v>12000</v>
      </c>
      <c r="Q658" s="39">
        <v>12000</v>
      </c>
      <c r="R658" s="39">
        <v>12000</v>
      </c>
      <c r="S658" s="40">
        <v>48000</v>
      </c>
      <c r="T658" s="19">
        <f>VLOOKUP($B658,G2.PL1!$C$10:$AF$35,17,0)</f>
        <v>215</v>
      </c>
      <c r="U658" s="18">
        <f t="shared" si="10"/>
        <v>10320000</v>
      </c>
      <c r="V658" s="19" t="str">
        <f>VLOOKUP($B658,G2.PL1!$C$10:$AF$35,30,0)</f>
        <v>Công ty Cổ phần Dược phẩm Thiết bị Y tế Hà Nội</v>
      </c>
      <c r="W658" s="17" t="s">
        <v>545</v>
      </c>
      <c r="X658" s="56" t="s">
        <v>264</v>
      </c>
      <c r="Y658" s="41" t="s">
        <v>546</v>
      </c>
      <c r="Z658" s="16"/>
      <c r="AA658" s="21" t="e">
        <f>VLOOKUP(W658,#REF!,2,0)</f>
        <v>#REF!</v>
      </c>
      <c r="AB658" s="16"/>
    </row>
    <row r="659" spans="1:28" ht="60">
      <c r="A659" s="38">
        <v>9</v>
      </c>
      <c r="B659" s="38" t="s">
        <v>70</v>
      </c>
      <c r="C659" s="17" t="str">
        <f>VLOOKUP(B659,G2.PL1!$C$10:$D$34,2,0)</f>
        <v xml:space="preserve">Cifga </v>
      </c>
      <c r="D659" s="17" t="str">
        <f>VLOOKUP($B659,G2.PL1!$C$10:$E$34,3,0)</f>
        <v>Ciprofloxacin (dưới dạng Ciprofloxacin hydroclorid)</v>
      </c>
      <c r="E659" s="17" t="str">
        <f>VLOOKUP($B659,G2.PL1!$C$10:$F$34,4,0)</f>
        <v>500mg</v>
      </c>
      <c r="F659" s="17" t="str">
        <f>VLOOKUP($B659,G2.PL1!$C$10:$AF$35,5,0)</f>
        <v>Uống</v>
      </c>
      <c r="G659" s="17" t="str">
        <f>VLOOKUP($B659,G2.PL1!$C$10:$AF$35,6,0)</f>
        <v>viên nén bao phim</v>
      </c>
      <c r="H659" s="17" t="str">
        <f>VLOOKUP($B659,G2.PL1!$C$10:$AF$35,7,0)</f>
        <v>hộp 2 vỉ x 10 viên</v>
      </c>
      <c r="I659" s="38" t="s">
        <v>13</v>
      </c>
      <c r="J659" s="17" t="str">
        <f>VLOOKUP($B659,G2.PL1!$C$10:$AF$35,9,0)</f>
        <v xml:space="preserve">36 tháng </v>
      </c>
      <c r="K659" s="17" t="str">
        <f>VLOOKUP($B659,G2.PL1!$C$10:$AF$35,10,0)</f>
        <v>VD-20549-14</v>
      </c>
      <c r="L659" s="17" t="str">
        <f>VLOOKUP($B659,G2.PL1!$C$10:$AF$35,11,0)</f>
        <v>Công ty Cổ phần Dược Hậu Giang - Chi nhánh nhà máy Dược phẩm DHG tại Hậu Giang</v>
      </c>
      <c r="M659" s="17" t="str">
        <f>VLOOKUP($B659,G2.PL1!$C$10:$AF$35,12,0)</f>
        <v>Việt Nam</v>
      </c>
      <c r="N659" s="17" t="str">
        <f>VLOOKUP($B659,G2.PL1!$C$10:$AF$35,13,0)</f>
        <v>Viên</v>
      </c>
      <c r="O659" s="39">
        <v>625</v>
      </c>
      <c r="P659" s="39">
        <v>625</v>
      </c>
      <c r="Q659" s="39">
        <v>625</v>
      </c>
      <c r="R659" s="39">
        <v>625</v>
      </c>
      <c r="S659" s="40">
        <v>2500</v>
      </c>
      <c r="T659" s="19">
        <f>VLOOKUP($B659,G2.PL1!$C$10:$AF$35,17,0)</f>
        <v>889</v>
      </c>
      <c r="U659" s="18">
        <f t="shared" si="10"/>
        <v>2222500</v>
      </c>
      <c r="V659" s="19" t="str">
        <f>VLOOKUP($B659,G2.PL1!$C$10:$AF$35,30,0)</f>
        <v>Công ty Cổ phần Dược Hậu Giang</v>
      </c>
      <c r="W659" s="17" t="s">
        <v>647</v>
      </c>
      <c r="X659" s="56" t="s">
        <v>264</v>
      </c>
      <c r="Y659" s="41" t="s">
        <v>648</v>
      </c>
      <c r="Z659" s="16"/>
      <c r="AA659" s="21" t="e">
        <f>VLOOKUP(W659,#REF!,2,0)</f>
        <v>#REF!</v>
      </c>
      <c r="AB659" s="16"/>
    </row>
    <row r="660" spans="1:28" ht="60">
      <c r="A660" s="38">
        <v>12</v>
      </c>
      <c r="B660" s="38" t="s">
        <v>54</v>
      </c>
      <c r="C660" s="17" t="str">
        <f>VLOOKUP(B660,G2.PL1!$C$10:$D$34,2,0)</f>
        <v>Raciper 20mg</v>
      </c>
      <c r="D660" s="17" t="str">
        <f>VLOOKUP($B660,G2.PL1!$C$10:$E$34,3,0)</f>
        <v xml:space="preserve">Esomeprazole (dưới dạng Esomeprazole magnesium vô định hình) </v>
      </c>
      <c r="E660" s="17" t="str">
        <f>VLOOKUP($B660,G2.PL1!$C$10:$F$34,4,0)</f>
        <v>20mg</v>
      </c>
      <c r="F660" s="17" t="str">
        <f>VLOOKUP($B660,G2.PL1!$C$10:$AF$35,5,0)</f>
        <v>Uống</v>
      </c>
      <c r="G660" s="17" t="str">
        <f>VLOOKUP($B660,G2.PL1!$C$10:$AF$35,6,0)</f>
        <v>Viên nén bao phim kháng acid dạ dày</v>
      </c>
      <c r="H660" s="17" t="str">
        <f>VLOOKUP($B660,G2.PL1!$C$10:$AF$35,7,0)</f>
        <v>Hộp 2 vỉ x 7 viên; Hộp 4 vỉ x 7 viên</v>
      </c>
      <c r="I660" s="38" t="s">
        <v>13</v>
      </c>
      <c r="J660" s="17" t="str">
        <f>VLOOKUP($B660,G2.PL1!$C$10:$AF$35,9,0)</f>
        <v>24 tháng</v>
      </c>
      <c r="K660" s="17" t="str">
        <f>VLOOKUP($B660,G2.PL1!$C$10:$AF$35,10,0)</f>
        <v>VN-16032-12</v>
      </c>
      <c r="L660" s="17" t="str">
        <f>VLOOKUP($B660,G2.PL1!$C$10:$AF$35,11,0)</f>
        <v>Sun Pharmaceutical Industries Limited</v>
      </c>
      <c r="M660" s="17" t="str">
        <f>VLOOKUP($B660,G2.PL1!$C$10:$AF$35,12,0)</f>
        <v>Ấn Độ</v>
      </c>
      <c r="N660" s="17" t="str">
        <f>VLOOKUP($B660,G2.PL1!$C$10:$AF$35,13,0)</f>
        <v>Viên</v>
      </c>
      <c r="O660" s="39">
        <v>2250</v>
      </c>
      <c r="P660" s="39">
        <v>2250</v>
      </c>
      <c r="Q660" s="39">
        <v>2250</v>
      </c>
      <c r="R660" s="39">
        <v>2250</v>
      </c>
      <c r="S660" s="40">
        <v>9000</v>
      </c>
      <c r="T660" s="19">
        <f>VLOOKUP($B660,G2.PL1!$C$10:$AF$35,17,0)</f>
        <v>950</v>
      </c>
      <c r="U660" s="18">
        <f t="shared" si="10"/>
        <v>8550000</v>
      </c>
      <c r="V660" s="19" t="str">
        <f>VLOOKUP($B660,G2.PL1!$C$10:$AF$35,30,0)</f>
        <v>Công ty Cổ phần Dược phẩm Thiết bị Y tế Hà Nội</v>
      </c>
      <c r="W660" s="17" t="s">
        <v>647</v>
      </c>
      <c r="X660" s="56" t="s">
        <v>264</v>
      </c>
      <c r="Y660" s="41" t="s">
        <v>648</v>
      </c>
      <c r="Z660" s="16"/>
      <c r="AA660" s="21" t="e">
        <f>VLOOKUP(W660,#REF!,2,0)</f>
        <v>#REF!</v>
      </c>
      <c r="AB660" s="16"/>
    </row>
    <row r="661" spans="1:28" ht="36">
      <c r="A661" s="38">
        <v>14</v>
      </c>
      <c r="B661" s="38" t="s">
        <v>40</v>
      </c>
      <c r="C661" s="17" t="str">
        <f>VLOOKUP(B661,G2.PL1!$C$10:$D$34,2,0)</f>
        <v>OCID</v>
      </c>
      <c r="D661" s="17" t="str">
        <f>VLOOKUP($B661,G2.PL1!$C$10:$E$34,3,0)</f>
        <v>Omeprazole (dạng hạt bao tan trong ruột)</v>
      </c>
      <c r="E661" s="17" t="str">
        <f>VLOOKUP($B661,G2.PL1!$C$10:$F$34,4,0)</f>
        <v>20mg</v>
      </c>
      <c r="F661" s="17" t="str">
        <f>VLOOKUP($B661,G2.PL1!$C$10:$AF$35,5,0)</f>
        <v>Uống</v>
      </c>
      <c r="G661" s="17" t="str">
        <f>VLOOKUP($B661,G2.PL1!$C$10:$AF$35,6,0)</f>
        <v>Viên nang cứng</v>
      </c>
      <c r="H661" s="17" t="str">
        <f>VLOOKUP($B661,G2.PL1!$C$10:$AF$35,7,0)</f>
        <v>Hộp 10 vỉ x 10 viên</v>
      </c>
      <c r="I661" s="38" t="s">
        <v>13</v>
      </c>
      <c r="J661" s="17" t="str">
        <f>VLOOKUP($B661,G2.PL1!$C$10:$AF$35,9,0)</f>
        <v>36 tháng</v>
      </c>
      <c r="K661" s="17" t="str">
        <f>VLOOKUP($B661,G2.PL1!$C$10:$AF$35,10,0)</f>
        <v>VN-10166-10</v>
      </c>
      <c r="L661" s="17" t="str">
        <f>VLOOKUP($B661,G2.PL1!$C$10:$AF$35,11,0)</f>
        <v>Cadila Healthcare Ltd.</v>
      </c>
      <c r="M661" s="17" t="str">
        <f>VLOOKUP($B661,G2.PL1!$C$10:$AF$35,12,0)</f>
        <v>Ấn Độ</v>
      </c>
      <c r="N661" s="17" t="str">
        <f>VLOOKUP($B661,G2.PL1!$C$10:$AF$35,13,0)</f>
        <v>Viên</v>
      </c>
      <c r="O661" s="39">
        <v>1250</v>
      </c>
      <c r="P661" s="39">
        <v>1250</v>
      </c>
      <c r="Q661" s="39">
        <v>1250</v>
      </c>
      <c r="R661" s="39">
        <v>1250</v>
      </c>
      <c r="S661" s="40">
        <v>5000</v>
      </c>
      <c r="T661" s="19">
        <f>VLOOKUP($B661,G2.PL1!$C$10:$AF$35,17,0)</f>
        <v>215</v>
      </c>
      <c r="U661" s="18">
        <f t="shared" si="10"/>
        <v>1075000</v>
      </c>
      <c r="V661" s="19" t="str">
        <f>VLOOKUP($B661,G2.PL1!$C$10:$AF$35,30,0)</f>
        <v>Công ty Cổ phần Dược phẩm Thiết bị Y tế Hà Nội</v>
      </c>
      <c r="W661" s="17" t="s">
        <v>647</v>
      </c>
      <c r="X661" s="56" t="s">
        <v>264</v>
      </c>
      <c r="Y661" s="41" t="s">
        <v>648</v>
      </c>
      <c r="Z661" s="16"/>
      <c r="AA661" s="21" t="e">
        <f>VLOOKUP(W661,#REF!,2,0)</f>
        <v>#REF!</v>
      </c>
      <c r="AB661" s="16"/>
    </row>
    <row r="662" spans="1:28" ht="60">
      <c r="A662" s="38">
        <v>9</v>
      </c>
      <c r="B662" s="38" t="s">
        <v>70</v>
      </c>
      <c r="C662" s="17" t="str">
        <f>VLOOKUP(B662,G2.PL1!$C$10:$D$34,2,0)</f>
        <v xml:space="preserve">Cifga </v>
      </c>
      <c r="D662" s="17" t="str">
        <f>VLOOKUP($B662,G2.PL1!$C$10:$E$34,3,0)</f>
        <v>Ciprofloxacin (dưới dạng Ciprofloxacin hydroclorid)</v>
      </c>
      <c r="E662" s="17" t="str">
        <f>VLOOKUP($B662,G2.PL1!$C$10:$F$34,4,0)</f>
        <v>500mg</v>
      </c>
      <c r="F662" s="17" t="str">
        <f>VLOOKUP($B662,G2.PL1!$C$10:$AF$35,5,0)</f>
        <v>Uống</v>
      </c>
      <c r="G662" s="17" t="str">
        <f>VLOOKUP($B662,G2.PL1!$C$10:$AF$35,6,0)</f>
        <v>viên nén bao phim</v>
      </c>
      <c r="H662" s="17" t="str">
        <f>VLOOKUP($B662,G2.PL1!$C$10:$AF$35,7,0)</f>
        <v>hộp 2 vỉ x 10 viên</v>
      </c>
      <c r="I662" s="38" t="s">
        <v>13</v>
      </c>
      <c r="J662" s="17" t="str">
        <f>VLOOKUP($B662,G2.PL1!$C$10:$AF$35,9,0)</f>
        <v xml:space="preserve">36 tháng </v>
      </c>
      <c r="K662" s="17" t="str">
        <f>VLOOKUP($B662,G2.PL1!$C$10:$AF$35,10,0)</f>
        <v>VD-20549-14</v>
      </c>
      <c r="L662" s="17" t="str">
        <f>VLOOKUP($B662,G2.PL1!$C$10:$AF$35,11,0)</f>
        <v>Công ty Cổ phần Dược Hậu Giang - Chi nhánh nhà máy Dược phẩm DHG tại Hậu Giang</v>
      </c>
      <c r="M662" s="17" t="str">
        <f>VLOOKUP($B662,G2.PL1!$C$10:$AF$35,12,0)</f>
        <v>Việt Nam</v>
      </c>
      <c r="N662" s="17" t="str">
        <f>VLOOKUP($B662,G2.PL1!$C$10:$AF$35,13,0)</f>
        <v>Viên</v>
      </c>
      <c r="O662" s="39">
        <v>25000</v>
      </c>
      <c r="P662" s="39">
        <v>25000</v>
      </c>
      <c r="Q662" s="39">
        <v>25000</v>
      </c>
      <c r="R662" s="39">
        <v>25000</v>
      </c>
      <c r="S662" s="40">
        <v>100000</v>
      </c>
      <c r="T662" s="19">
        <f>VLOOKUP($B662,G2.PL1!$C$10:$AF$35,17,0)</f>
        <v>889</v>
      </c>
      <c r="U662" s="18">
        <f t="shared" si="10"/>
        <v>88900000</v>
      </c>
      <c r="V662" s="19" t="str">
        <f>VLOOKUP($B662,G2.PL1!$C$10:$AF$35,30,0)</f>
        <v>Công ty Cổ phần Dược Hậu Giang</v>
      </c>
      <c r="W662" s="17" t="s">
        <v>558</v>
      </c>
      <c r="X662" s="56" t="s">
        <v>264</v>
      </c>
      <c r="Y662" s="41" t="s">
        <v>559</v>
      </c>
      <c r="Z662" s="16"/>
      <c r="AA662" s="21" t="e">
        <f>VLOOKUP(W662,#REF!,2,0)</f>
        <v>#REF!</v>
      </c>
      <c r="AB662" s="16"/>
    </row>
    <row r="663" spans="1:28" ht="60">
      <c r="A663" s="38">
        <v>12</v>
      </c>
      <c r="B663" s="38" t="s">
        <v>54</v>
      </c>
      <c r="C663" s="17" t="str">
        <f>VLOOKUP(B663,G2.PL1!$C$10:$D$34,2,0)</f>
        <v>Raciper 20mg</v>
      </c>
      <c r="D663" s="17" t="str">
        <f>VLOOKUP($B663,G2.PL1!$C$10:$E$34,3,0)</f>
        <v xml:space="preserve">Esomeprazole (dưới dạng Esomeprazole magnesium vô định hình) </v>
      </c>
      <c r="E663" s="17" t="str">
        <f>VLOOKUP($B663,G2.PL1!$C$10:$F$34,4,0)</f>
        <v>20mg</v>
      </c>
      <c r="F663" s="17" t="str">
        <f>VLOOKUP($B663,G2.PL1!$C$10:$AF$35,5,0)</f>
        <v>Uống</v>
      </c>
      <c r="G663" s="17" t="str">
        <f>VLOOKUP($B663,G2.PL1!$C$10:$AF$35,6,0)</f>
        <v>Viên nén bao phim kháng acid dạ dày</v>
      </c>
      <c r="H663" s="17" t="str">
        <f>VLOOKUP($B663,G2.PL1!$C$10:$AF$35,7,0)</f>
        <v>Hộp 2 vỉ x 7 viên; Hộp 4 vỉ x 7 viên</v>
      </c>
      <c r="I663" s="38" t="s">
        <v>13</v>
      </c>
      <c r="J663" s="17" t="str">
        <f>VLOOKUP($B663,G2.PL1!$C$10:$AF$35,9,0)</f>
        <v>24 tháng</v>
      </c>
      <c r="K663" s="17" t="str">
        <f>VLOOKUP($B663,G2.PL1!$C$10:$AF$35,10,0)</f>
        <v>VN-16032-12</v>
      </c>
      <c r="L663" s="17" t="str">
        <f>VLOOKUP($B663,G2.PL1!$C$10:$AF$35,11,0)</f>
        <v>Sun Pharmaceutical Industries Limited</v>
      </c>
      <c r="M663" s="17" t="str">
        <f>VLOOKUP($B663,G2.PL1!$C$10:$AF$35,12,0)</f>
        <v>Ấn Độ</v>
      </c>
      <c r="N663" s="17" t="str">
        <f>VLOOKUP($B663,G2.PL1!$C$10:$AF$35,13,0)</f>
        <v>Viên</v>
      </c>
      <c r="O663" s="39">
        <v>25000</v>
      </c>
      <c r="P663" s="39">
        <v>25000</v>
      </c>
      <c r="Q663" s="39">
        <v>25000</v>
      </c>
      <c r="R663" s="39">
        <v>25000</v>
      </c>
      <c r="S663" s="40">
        <v>100000</v>
      </c>
      <c r="T663" s="19">
        <f>VLOOKUP($B663,G2.PL1!$C$10:$AF$35,17,0)</f>
        <v>950</v>
      </c>
      <c r="U663" s="18">
        <f t="shared" si="10"/>
        <v>95000000</v>
      </c>
      <c r="V663" s="19" t="str">
        <f>VLOOKUP($B663,G2.PL1!$C$10:$AF$35,30,0)</f>
        <v>Công ty Cổ phần Dược phẩm Thiết bị Y tế Hà Nội</v>
      </c>
      <c r="W663" s="17" t="s">
        <v>558</v>
      </c>
      <c r="X663" s="56" t="s">
        <v>264</v>
      </c>
      <c r="Y663" s="41" t="s">
        <v>559</v>
      </c>
      <c r="Z663" s="16"/>
      <c r="AA663" s="21" t="e">
        <f>VLOOKUP(W663,#REF!,2,0)</f>
        <v>#REF!</v>
      </c>
      <c r="AB663" s="16"/>
    </row>
    <row r="664" spans="1:28" ht="36">
      <c r="A664" s="38">
        <v>14</v>
      </c>
      <c r="B664" s="38" t="s">
        <v>40</v>
      </c>
      <c r="C664" s="17" t="str">
        <f>VLOOKUP(B664,G2.PL1!$C$10:$D$34,2,0)</f>
        <v>OCID</v>
      </c>
      <c r="D664" s="17" t="str">
        <f>VLOOKUP($B664,G2.PL1!$C$10:$E$34,3,0)</f>
        <v>Omeprazole (dạng hạt bao tan trong ruột)</v>
      </c>
      <c r="E664" s="17" t="str">
        <f>VLOOKUP($B664,G2.PL1!$C$10:$F$34,4,0)</f>
        <v>20mg</v>
      </c>
      <c r="F664" s="17" t="str">
        <f>VLOOKUP($B664,G2.PL1!$C$10:$AF$35,5,0)</f>
        <v>Uống</v>
      </c>
      <c r="G664" s="17" t="str">
        <f>VLOOKUP($B664,G2.PL1!$C$10:$AF$35,6,0)</f>
        <v>Viên nang cứng</v>
      </c>
      <c r="H664" s="17" t="str">
        <f>VLOOKUP($B664,G2.PL1!$C$10:$AF$35,7,0)</f>
        <v>Hộp 10 vỉ x 10 viên</v>
      </c>
      <c r="I664" s="38" t="s">
        <v>13</v>
      </c>
      <c r="J664" s="17" t="str">
        <f>VLOOKUP($B664,G2.PL1!$C$10:$AF$35,9,0)</f>
        <v>36 tháng</v>
      </c>
      <c r="K664" s="17" t="str">
        <f>VLOOKUP($B664,G2.PL1!$C$10:$AF$35,10,0)</f>
        <v>VN-10166-10</v>
      </c>
      <c r="L664" s="17" t="str">
        <f>VLOOKUP($B664,G2.PL1!$C$10:$AF$35,11,0)</f>
        <v>Cadila Healthcare Ltd.</v>
      </c>
      <c r="M664" s="17" t="str">
        <f>VLOOKUP($B664,G2.PL1!$C$10:$AF$35,12,0)</f>
        <v>Ấn Độ</v>
      </c>
      <c r="N664" s="17" t="str">
        <f>VLOOKUP($B664,G2.PL1!$C$10:$AF$35,13,0)</f>
        <v>Viên</v>
      </c>
      <c r="O664" s="39">
        <v>25000</v>
      </c>
      <c r="P664" s="39">
        <v>25000</v>
      </c>
      <c r="Q664" s="39">
        <v>25000</v>
      </c>
      <c r="R664" s="39">
        <v>25000</v>
      </c>
      <c r="S664" s="40">
        <v>100000</v>
      </c>
      <c r="T664" s="19">
        <f>VLOOKUP($B664,G2.PL1!$C$10:$AF$35,17,0)</f>
        <v>215</v>
      </c>
      <c r="U664" s="18">
        <f t="shared" si="10"/>
        <v>21500000</v>
      </c>
      <c r="V664" s="19" t="str">
        <f>VLOOKUP($B664,G2.PL1!$C$10:$AF$35,30,0)</f>
        <v>Công ty Cổ phần Dược phẩm Thiết bị Y tế Hà Nội</v>
      </c>
      <c r="W664" s="17" t="s">
        <v>558</v>
      </c>
      <c r="X664" s="56" t="s">
        <v>264</v>
      </c>
      <c r="Y664" s="41" t="s">
        <v>559</v>
      </c>
      <c r="Z664" s="16"/>
      <c r="AA664" s="21" t="e">
        <f>VLOOKUP(W664,#REF!,2,0)</f>
        <v>#REF!</v>
      </c>
      <c r="AB664" s="16"/>
    </row>
    <row r="665" spans="1:28" ht="60">
      <c r="A665" s="38">
        <v>12</v>
      </c>
      <c r="B665" s="38" t="s">
        <v>54</v>
      </c>
      <c r="C665" s="17" t="str">
        <f>VLOOKUP(B665,G2.PL1!$C$10:$D$34,2,0)</f>
        <v>Raciper 20mg</v>
      </c>
      <c r="D665" s="17" t="str">
        <f>VLOOKUP($B665,G2.PL1!$C$10:$E$34,3,0)</f>
        <v xml:space="preserve">Esomeprazole (dưới dạng Esomeprazole magnesium vô định hình) </v>
      </c>
      <c r="E665" s="17" t="str">
        <f>VLOOKUP($B665,G2.PL1!$C$10:$F$34,4,0)</f>
        <v>20mg</v>
      </c>
      <c r="F665" s="17" t="str">
        <f>VLOOKUP($B665,G2.PL1!$C$10:$AF$35,5,0)</f>
        <v>Uống</v>
      </c>
      <c r="G665" s="17" t="str">
        <f>VLOOKUP($B665,G2.PL1!$C$10:$AF$35,6,0)</f>
        <v>Viên nén bao phim kháng acid dạ dày</v>
      </c>
      <c r="H665" s="17" t="str">
        <f>VLOOKUP($B665,G2.PL1!$C$10:$AF$35,7,0)</f>
        <v>Hộp 2 vỉ x 7 viên; Hộp 4 vỉ x 7 viên</v>
      </c>
      <c r="I665" s="38" t="s">
        <v>13</v>
      </c>
      <c r="J665" s="17" t="str">
        <f>VLOOKUP($B665,G2.PL1!$C$10:$AF$35,9,0)</f>
        <v>24 tháng</v>
      </c>
      <c r="K665" s="17" t="str">
        <f>VLOOKUP($B665,G2.PL1!$C$10:$AF$35,10,0)</f>
        <v>VN-16032-12</v>
      </c>
      <c r="L665" s="17" t="str">
        <f>VLOOKUP($B665,G2.PL1!$C$10:$AF$35,11,0)</f>
        <v>Sun Pharmaceutical Industries Limited</v>
      </c>
      <c r="M665" s="17" t="str">
        <f>VLOOKUP($B665,G2.PL1!$C$10:$AF$35,12,0)</f>
        <v>Ấn Độ</v>
      </c>
      <c r="N665" s="17" t="str">
        <f>VLOOKUP($B665,G2.PL1!$C$10:$AF$35,13,0)</f>
        <v>Viên</v>
      </c>
      <c r="O665" s="39">
        <v>5000</v>
      </c>
      <c r="P665" s="39">
        <v>5000</v>
      </c>
      <c r="Q665" s="39">
        <v>5000</v>
      </c>
      <c r="R665" s="39">
        <v>5000</v>
      </c>
      <c r="S665" s="40">
        <v>20000</v>
      </c>
      <c r="T665" s="19">
        <f>VLOOKUP($B665,G2.PL1!$C$10:$AF$35,17,0)</f>
        <v>950</v>
      </c>
      <c r="U665" s="18">
        <f t="shared" si="10"/>
        <v>19000000</v>
      </c>
      <c r="V665" s="19" t="str">
        <f>VLOOKUP($B665,G2.PL1!$C$10:$AF$35,30,0)</f>
        <v>Công ty Cổ phần Dược phẩm Thiết bị Y tế Hà Nội</v>
      </c>
      <c r="W665" s="17" t="s">
        <v>645</v>
      </c>
      <c r="X665" s="56" t="s">
        <v>264</v>
      </c>
      <c r="Y665" s="41" t="s">
        <v>646</v>
      </c>
      <c r="Z665" s="16"/>
      <c r="AA665" s="21" t="e">
        <f>VLOOKUP(W665,#REF!,2,0)</f>
        <v>#REF!</v>
      </c>
      <c r="AB665" s="16"/>
    </row>
    <row r="666" spans="1:28" ht="60">
      <c r="A666" s="38">
        <v>9</v>
      </c>
      <c r="B666" s="38" t="s">
        <v>70</v>
      </c>
      <c r="C666" s="17" t="str">
        <f>VLOOKUP(B666,G2.PL1!$C$10:$D$34,2,0)</f>
        <v xml:space="preserve">Cifga </v>
      </c>
      <c r="D666" s="17" t="str">
        <f>VLOOKUP($B666,G2.PL1!$C$10:$E$34,3,0)</f>
        <v>Ciprofloxacin (dưới dạng Ciprofloxacin hydroclorid)</v>
      </c>
      <c r="E666" s="17" t="str">
        <f>VLOOKUP($B666,G2.PL1!$C$10:$F$34,4,0)</f>
        <v>500mg</v>
      </c>
      <c r="F666" s="17" t="str">
        <f>VLOOKUP($B666,G2.PL1!$C$10:$AF$35,5,0)</f>
        <v>Uống</v>
      </c>
      <c r="G666" s="17" t="str">
        <f>VLOOKUP($B666,G2.PL1!$C$10:$AF$35,6,0)</f>
        <v>viên nén bao phim</v>
      </c>
      <c r="H666" s="17" t="str">
        <f>VLOOKUP($B666,G2.PL1!$C$10:$AF$35,7,0)</f>
        <v>hộp 2 vỉ x 10 viên</v>
      </c>
      <c r="I666" s="38" t="s">
        <v>13</v>
      </c>
      <c r="J666" s="17" t="str">
        <f>VLOOKUP($B666,G2.PL1!$C$10:$AF$35,9,0)</f>
        <v xml:space="preserve">36 tháng </v>
      </c>
      <c r="K666" s="17" t="str">
        <f>VLOOKUP($B666,G2.PL1!$C$10:$AF$35,10,0)</f>
        <v>VD-20549-14</v>
      </c>
      <c r="L666" s="17" t="str">
        <f>VLOOKUP($B666,G2.PL1!$C$10:$AF$35,11,0)</f>
        <v>Công ty Cổ phần Dược Hậu Giang - Chi nhánh nhà máy Dược phẩm DHG tại Hậu Giang</v>
      </c>
      <c r="M666" s="17" t="str">
        <f>VLOOKUP($B666,G2.PL1!$C$10:$AF$35,12,0)</f>
        <v>Việt Nam</v>
      </c>
      <c r="N666" s="17" t="str">
        <f>VLOOKUP($B666,G2.PL1!$C$10:$AF$35,13,0)</f>
        <v>Viên</v>
      </c>
      <c r="O666" s="39">
        <v>9000</v>
      </c>
      <c r="P666" s="39">
        <v>9000</v>
      </c>
      <c r="Q666" s="39">
        <v>9000</v>
      </c>
      <c r="R666" s="39">
        <v>9000</v>
      </c>
      <c r="S666" s="40">
        <v>36000</v>
      </c>
      <c r="T666" s="19">
        <f>VLOOKUP($B666,G2.PL1!$C$10:$AF$35,17,0)</f>
        <v>889</v>
      </c>
      <c r="U666" s="18">
        <f t="shared" si="10"/>
        <v>32004000</v>
      </c>
      <c r="V666" s="19" t="str">
        <f>VLOOKUP($B666,G2.PL1!$C$10:$AF$35,30,0)</f>
        <v>Công ty Cổ phần Dược Hậu Giang</v>
      </c>
      <c r="W666" s="17" t="s">
        <v>554</v>
      </c>
      <c r="X666" s="56" t="s">
        <v>264</v>
      </c>
      <c r="Y666" s="41" t="s">
        <v>555</v>
      </c>
      <c r="Z666" s="16"/>
      <c r="AA666" s="21" t="e">
        <f>VLOOKUP(W666,#REF!,2,0)</f>
        <v>#REF!</v>
      </c>
      <c r="AB666" s="16"/>
    </row>
    <row r="667" spans="1:28" ht="36">
      <c r="A667" s="38">
        <v>14</v>
      </c>
      <c r="B667" s="38" t="s">
        <v>40</v>
      </c>
      <c r="C667" s="17" t="str">
        <f>VLOOKUP(B667,G2.PL1!$C$10:$D$34,2,0)</f>
        <v>OCID</v>
      </c>
      <c r="D667" s="17" t="str">
        <f>VLOOKUP($B667,G2.PL1!$C$10:$E$34,3,0)</f>
        <v>Omeprazole (dạng hạt bao tan trong ruột)</v>
      </c>
      <c r="E667" s="17" t="str">
        <f>VLOOKUP($B667,G2.PL1!$C$10:$F$34,4,0)</f>
        <v>20mg</v>
      </c>
      <c r="F667" s="17" t="str">
        <f>VLOOKUP($B667,G2.PL1!$C$10:$AF$35,5,0)</f>
        <v>Uống</v>
      </c>
      <c r="G667" s="17" t="str">
        <f>VLOOKUP($B667,G2.PL1!$C$10:$AF$35,6,0)</f>
        <v>Viên nang cứng</v>
      </c>
      <c r="H667" s="17" t="str">
        <f>VLOOKUP($B667,G2.PL1!$C$10:$AF$35,7,0)</f>
        <v>Hộp 10 vỉ x 10 viên</v>
      </c>
      <c r="I667" s="38" t="s">
        <v>13</v>
      </c>
      <c r="J667" s="17" t="str">
        <f>VLOOKUP($B667,G2.PL1!$C$10:$AF$35,9,0)</f>
        <v>36 tháng</v>
      </c>
      <c r="K667" s="17" t="str">
        <f>VLOOKUP($B667,G2.PL1!$C$10:$AF$35,10,0)</f>
        <v>VN-10166-10</v>
      </c>
      <c r="L667" s="17" t="str">
        <f>VLOOKUP($B667,G2.PL1!$C$10:$AF$35,11,0)</f>
        <v>Cadila Healthcare Ltd.</v>
      </c>
      <c r="M667" s="17" t="str">
        <f>VLOOKUP($B667,G2.PL1!$C$10:$AF$35,12,0)</f>
        <v>Ấn Độ</v>
      </c>
      <c r="N667" s="17" t="str">
        <f>VLOOKUP($B667,G2.PL1!$C$10:$AF$35,13,0)</f>
        <v>Viên</v>
      </c>
      <c r="O667" s="39">
        <v>22500</v>
      </c>
      <c r="P667" s="39">
        <v>22500</v>
      </c>
      <c r="Q667" s="39">
        <v>22500</v>
      </c>
      <c r="R667" s="39">
        <v>22500</v>
      </c>
      <c r="S667" s="40">
        <v>90000</v>
      </c>
      <c r="T667" s="19">
        <f>VLOOKUP($B667,G2.PL1!$C$10:$AF$35,17,0)</f>
        <v>215</v>
      </c>
      <c r="U667" s="18">
        <f t="shared" si="10"/>
        <v>19350000</v>
      </c>
      <c r="V667" s="19" t="str">
        <f>VLOOKUP($B667,G2.PL1!$C$10:$AF$35,30,0)</f>
        <v>Công ty Cổ phần Dược phẩm Thiết bị Y tế Hà Nội</v>
      </c>
      <c r="W667" s="17" t="s">
        <v>554</v>
      </c>
      <c r="X667" s="56" t="s">
        <v>264</v>
      </c>
      <c r="Y667" s="41" t="s">
        <v>555</v>
      </c>
      <c r="Z667" s="16"/>
      <c r="AA667" s="21" t="e">
        <f>VLOOKUP(W667,#REF!,2,0)</f>
        <v>#REF!</v>
      </c>
      <c r="AB667" s="16"/>
    </row>
    <row r="668" spans="1:28" ht="36">
      <c r="A668" s="38">
        <v>15</v>
      </c>
      <c r="B668" s="38" t="s">
        <v>39</v>
      </c>
      <c r="C668" s="17" t="str">
        <f>VLOOKUP(B668,G2.PL1!$C$10:$D$34,2,0)</f>
        <v>OCID</v>
      </c>
      <c r="D668" s="17" t="str">
        <f>VLOOKUP($B668,G2.PL1!$C$10:$E$34,3,0)</f>
        <v>Omeprazole (dạng hạt bao tan trong ruột)</v>
      </c>
      <c r="E668" s="17" t="str">
        <f>VLOOKUP($B668,G2.PL1!$C$10:$F$34,4,0)</f>
        <v>20mg</v>
      </c>
      <c r="F668" s="17" t="str">
        <f>VLOOKUP($B668,G2.PL1!$C$10:$AF$35,5,0)</f>
        <v>Uống</v>
      </c>
      <c r="G668" s="17" t="str">
        <f>VLOOKUP($B668,G2.PL1!$C$10:$AF$35,6,0)</f>
        <v>Viên nang cứng</v>
      </c>
      <c r="H668" s="17" t="str">
        <f>VLOOKUP($B668,G2.PL1!$C$10:$AF$35,7,0)</f>
        <v>Hộp 10 vỉ x 10 viên</v>
      </c>
      <c r="I668" s="38" t="s">
        <v>13</v>
      </c>
      <c r="J668" s="17" t="str">
        <f>VLOOKUP($B668,G2.PL1!$C$10:$AF$35,9,0)</f>
        <v>36 tháng</v>
      </c>
      <c r="K668" s="17" t="str">
        <f>VLOOKUP($B668,G2.PL1!$C$10:$AF$35,10,0)</f>
        <v>VN-10166-10</v>
      </c>
      <c r="L668" s="17" t="str">
        <f>VLOOKUP($B668,G2.PL1!$C$10:$AF$35,11,0)</f>
        <v>Cadila Healthcare Ltd.</v>
      </c>
      <c r="M668" s="17" t="str">
        <f>VLOOKUP($B668,G2.PL1!$C$10:$AF$35,12,0)</f>
        <v>Ấn Độ</v>
      </c>
      <c r="N668" s="17" t="str">
        <f>VLOOKUP($B668,G2.PL1!$C$10:$AF$35,13,0)</f>
        <v>Viên</v>
      </c>
      <c r="O668" s="39">
        <v>22500</v>
      </c>
      <c r="P668" s="39">
        <v>22500</v>
      </c>
      <c r="Q668" s="39">
        <v>22500</v>
      </c>
      <c r="R668" s="39">
        <v>22500</v>
      </c>
      <c r="S668" s="40">
        <v>90000</v>
      </c>
      <c r="T668" s="19">
        <f>VLOOKUP($B668,G2.PL1!$C$10:$AF$35,17,0)</f>
        <v>215</v>
      </c>
      <c r="U668" s="18">
        <f t="shared" si="10"/>
        <v>19350000</v>
      </c>
      <c r="V668" s="19" t="str">
        <f>VLOOKUP($B668,G2.PL1!$C$10:$AF$35,30,0)</f>
        <v>Công ty Cổ phần Dược phẩm Thiết bị Y tế Hà Nội</v>
      </c>
      <c r="W668" s="17" t="s">
        <v>554</v>
      </c>
      <c r="X668" s="56" t="s">
        <v>264</v>
      </c>
      <c r="Y668" s="41" t="s">
        <v>555</v>
      </c>
      <c r="Z668" s="16"/>
      <c r="AA668" s="21" t="e">
        <f>VLOOKUP(W668,#REF!,2,0)</f>
        <v>#REF!</v>
      </c>
      <c r="AB668" s="16"/>
    </row>
    <row r="669" spans="1:28" ht="60">
      <c r="A669" s="38">
        <v>9</v>
      </c>
      <c r="B669" s="38" t="s">
        <v>70</v>
      </c>
      <c r="C669" s="17" t="str">
        <f>VLOOKUP(B669,G2.PL1!$C$10:$D$34,2,0)</f>
        <v xml:space="preserve">Cifga </v>
      </c>
      <c r="D669" s="17" t="str">
        <f>VLOOKUP($B669,G2.PL1!$C$10:$E$34,3,0)</f>
        <v>Ciprofloxacin (dưới dạng Ciprofloxacin hydroclorid)</v>
      </c>
      <c r="E669" s="17" t="str">
        <f>VLOOKUP($B669,G2.PL1!$C$10:$F$34,4,0)</f>
        <v>500mg</v>
      </c>
      <c r="F669" s="17" t="str">
        <f>VLOOKUP($B669,G2.PL1!$C$10:$AF$35,5,0)</f>
        <v>Uống</v>
      </c>
      <c r="G669" s="17" t="str">
        <f>VLOOKUP($B669,G2.PL1!$C$10:$AF$35,6,0)</f>
        <v>viên nén bao phim</v>
      </c>
      <c r="H669" s="17" t="str">
        <f>VLOOKUP($B669,G2.PL1!$C$10:$AF$35,7,0)</f>
        <v>hộp 2 vỉ x 10 viên</v>
      </c>
      <c r="I669" s="38" t="s">
        <v>13</v>
      </c>
      <c r="J669" s="17" t="str">
        <f>VLOOKUP($B669,G2.PL1!$C$10:$AF$35,9,0)</f>
        <v xml:space="preserve">36 tháng </v>
      </c>
      <c r="K669" s="17" t="str">
        <f>VLOOKUP($B669,G2.PL1!$C$10:$AF$35,10,0)</f>
        <v>VD-20549-14</v>
      </c>
      <c r="L669" s="17" t="str">
        <f>VLOOKUP($B669,G2.PL1!$C$10:$AF$35,11,0)</f>
        <v>Công ty Cổ phần Dược Hậu Giang - Chi nhánh nhà máy Dược phẩm DHG tại Hậu Giang</v>
      </c>
      <c r="M669" s="17" t="str">
        <f>VLOOKUP($B669,G2.PL1!$C$10:$AF$35,12,0)</f>
        <v>Việt Nam</v>
      </c>
      <c r="N669" s="17" t="str">
        <f>VLOOKUP($B669,G2.PL1!$C$10:$AF$35,13,0)</f>
        <v>Viên</v>
      </c>
      <c r="O669" s="39">
        <v>1000</v>
      </c>
      <c r="P669" s="39">
        <v>1000</v>
      </c>
      <c r="Q669" s="39">
        <v>1000</v>
      </c>
      <c r="R669" s="39">
        <v>1000</v>
      </c>
      <c r="S669" s="40">
        <v>4000</v>
      </c>
      <c r="T669" s="19">
        <f>VLOOKUP($B669,G2.PL1!$C$10:$AF$35,17,0)</f>
        <v>889</v>
      </c>
      <c r="U669" s="18">
        <f t="shared" si="10"/>
        <v>3556000</v>
      </c>
      <c r="V669" s="19" t="str">
        <f>VLOOKUP($B669,G2.PL1!$C$10:$AF$35,30,0)</f>
        <v>Công ty Cổ phần Dược Hậu Giang</v>
      </c>
      <c r="W669" s="17" t="s">
        <v>552</v>
      </c>
      <c r="X669" s="56" t="s">
        <v>264</v>
      </c>
      <c r="Y669" s="41" t="s">
        <v>553</v>
      </c>
      <c r="Z669" s="16"/>
      <c r="AA669" s="21" t="e">
        <f>VLOOKUP(W669,#REF!,2,0)</f>
        <v>#REF!</v>
      </c>
      <c r="AB669" s="16"/>
    </row>
    <row r="670" spans="1:28" ht="36">
      <c r="A670" s="38">
        <v>15</v>
      </c>
      <c r="B670" s="38" t="s">
        <v>39</v>
      </c>
      <c r="C670" s="17" t="str">
        <f>VLOOKUP(B670,G2.PL1!$C$10:$D$34,2,0)</f>
        <v>OCID</v>
      </c>
      <c r="D670" s="17" t="str">
        <f>VLOOKUP($B670,G2.PL1!$C$10:$E$34,3,0)</f>
        <v>Omeprazole (dạng hạt bao tan trong ruột)</v>
      </c>
      <c r="E670" s="17" t="str">
        <f>VLOOKUP($B670,G2.PL1!$C$10:$F$34,4,0)</f>
        <v>20mg</v>
      </c>
      <c r="F670" s="17" t="str">
        <f>VLOOKUP($B670,G2.PL1!$C$10:$AF$35,5,0)</f>
        <v>Uống</v>
      </c>
      <c r="G670" s="17" t="str">
        <f>VLOOKUP($B670,G2.PL1!$C$10:$AF$35,6,0)</f>
        <v>Viên nang cứng</v>
      </c>
      <c r="H670" s="17" t="str">
        <f>VLOOKUP($B670,G2.PL1!$C$10:$AF$35,7,0)</f>
        <v>Hộp 10 vỉ x 10 viên</v>
      </c>
      <c r="I670" s="38" t="s">
        <v>13</v>
      </c>
      <c r="J670" s="17" t="str">
        <f>VLOOKUP($B670,G2.PL1!$C$10:$AF$35,9,0)</f>
        <v>36 tháng</v>
      </c>
      <c r="K670" s="17" t="str">
        <f>VLOOKUP($B670,G2.PL1!$C$10:$AF$35,10,0)</f>
        <v>VN-10166-10</v>
      </c>
      <c r="L670" s="17" t="str">
        <f>VLOOKUP($B670,G2.PL1!$C$10:$AF$35,11,0)</f>
        <v>Cadila Healthcare Ltd.</v>
      </c>
      <c r="M670" s="17" t="str">
        <f>VLOOKUP($B670,G2.PL1!$C$10:$AF$35,12,0)</f>
        <v>Ấn Độ</v>
      </c>
      <c r="N670" s="17" t="str">
        <f>VLOOKUP($B670,G2.PL1!$C$10:$AF$35,13,0)</f>
        <v>Viên</v>
      </c>
      <c r="O670" s="39">
        <v>20000</v>
      </c>
      <c r="P670" s="39">
        <v>20000</v>
      </c>
      <c r="Q670" s="39">
        <v>20000</v>
      </c>
      <c r="R670" s="39">
        <v>20000</v>
      </c>
      <c r="S670" s="40">
        <v>80000</v>
      </c>
      <c r="T670" s="19">
        <f>VLOOKUP($B670,G2.PL1!$C$10:$AF$35,17,0)</f>
        <v>215</v>
      </c>
      <c r="U670" s="18">
        <f t="shared" si="10"/>
        <v>17200000</v>
      </c>
      <c r="V670" s="19" t="str">
        <f>VLOOKUP($B670,G2.PL1!$C$10:$AF$35,30,0)</f>
        <v>Công ty Cổ phần Dược phẩm Thiết bị Y tế Hà Nội</v>
      </c>
      <c r="W670" s="17" t="s">
        <v>552</v>
      </c>
      <c r="X670" s="56" t="s">
        <v>264</v>
      </c>
      <c r="Y670" s="41" t="s">
        <v>553</v>
      </c>
      <c r="Z670" s="16"/>
      <c r="AA670" s="21" t="e">
        <f>VLOOKUP(W670,#REF!,2,0)</f>
        <v>#REF!</v>
      </c>
      <c r="AB670" s="16"/>
    </row>
    <row r="671" spans="1:28" ht="36">
      <c r="A671" s="17">
        <v>1</v>
      </c>
      <c r="B671" s="17" t="s">
        <v>6</v>
      </c>
      <c r="C671" s="17" t="str">
        <f>VLOOKUP(B671,G2.PL1!$C$10:$D$34,2,0)</f>
        <v>Cefoxitine Gerda 1G</v>
      </c>
      <c r="D671" s="17" t="str">
        <f>VLOOKUP($B671,G2.PL1!$C$10:$E$34,3,0)</f>
        <v>Cefoxitin  (dưới dạng Cefoxitin natri)</v>
      </c>
      <c r="E671" s="17" t="str">
        <f>VLOOKUP($B671,G2.PL1!$C$10:$F$34,4,0)</f>
        <v>1g</v>
      </c>
      <c r="F671" s="17" t="str">
        <f>VLOOKUP($B671,G2.PL1!$C$10:$AF$35,5,0)</f>
        <v>Tiêm</v>
      </c>
      <c r="G671" s="17" t="str">
        <f>VLOOKUP($B671,G2.PL1!$C$10:$AF$35,6,0)</f>
        <v>Bột pha dung dịch tiêm</v>
      </c>
      <c r="H671" s="17" t="str">
        <f>VLOOKUP($B671,G2.PL1!$C$10:$AF$35,7,0)</f>
        <v>Hộp 10 lọ</v>
      </c>
      <c r="I671" s="17" t="s">
        <v>3</v>
      </c>
      <c r="J671" s="17" t="str">
        <f>VLOOKUP($B671,G2.PL1!$C$10:$AF$35,9,0)</f>
        <v>24 tháng</v>
      </c>
      <c r="K671" s="17" t="str">
        <f>VLOOKUP($B671,G2.PL1!$C$10:$AF$35,10,0)</f>
        <v>VN-20445-17</v>
      </c>
      <c r="L671" s="17" t="str">
        <f>VLOOKUP($B671,G2.PL1!$C$10:$AF$35,11,0)</f>
        <v>LDP Laboratorios
 Torlan SA</v>
      </c>
      <c r="M671" s="17" t="str">
        <f>VLOOKUP($B671,G2.PL1!$C$10:$AF$35,12,0)</f>
        <v>Tây Ban Nha</v>
      </c>
      <c r="N671" s="17" t="str">
        <f>VLOOKUP($B671,G2.PL1!$C$10:$AF$35,13,0)</f>
        <v>Lọ</v>
      </c>
      <c r="O671" s="18">
        <v>80</v>
      </c>
      <c r="P671" s="18">
        <v>0</v>
      </c>
      <c r="Q671" s="18">
        <v>120</v>
      </c>
      <c r="R671" s="18">
        <v>0</v>
      </c>
      <c r="S671" s="18">
        <v>200</v>
      </c>
      <c r="T671" s="19">
        <f>VLOOKUP($B671,G2.PL1!$C$10:$AF$35,17,0)</f>
        <v>123000</v>
      </c>
      <c r="U671" s="18">
        <f t="shared" si="10"/>
        <v>24600000</v>
      </c>
      <c r="V671" s="19" t="str">
        <f>VLOOKUP($B671,G2.PL1!$C$10:$AF$35,30,0)</f>
        <v>Công ty Trách nhiệm hữu hạn Dược Phẩm Tự Đức</v>
      </c>
      <c r="W671" s="17" t="s">
        <v>263</v>
      </c>
      <c r="X671" s="20" t="s">
        <v>264</v>
      </c>
      <c r="Y671" s="17" t="s">
        <v>265</v>
      </c>
      <c r="Z671" s="16"/>
      <c r="AA671" s="21" t="e">
        <f>VLOOKUP(W671,#REF!,2,0)</f>
        <v>#REF!</v>
      </c>
      <c r="AB671" s="16"/>
    </row>
    <row r="672" spans="1:28" ht="60">
      <c r="A672" s="38">
        <v>9</v>
      </c>
      <c r="B672" s="38" t="s">
        <v>70</v>
      </c>
      <c r="C672" s="17" t="str">
        <f>VLOOKUP(B672,G2.PL1!$C$10:$D$34,2,0)</f>
        <v xml:space="preserve">Cifga </v>
      </c>
      <c r="D672" s="17" t="str">
        <f>VLOOKUP($B672,G2.PL1!$C$10:$E$34,3,0)</f>
        <v>Ciprofloxacin (dưới dạng Ciprofloxacin hydroclorid)</v>
      </c>
      <c r="E672" s="17" t="str">
        <f>VLOOKUP($B672,G2.PL1!$C$10:$F$34,4,0)</f>
        <v>500mg</v>
      </c>
      <c r="F672" s="17" t="str">
        <f>VLOOKUP($B672,G2.PL1!$C$10:$AF$35,5,0)</f>
        <v>Uống</v>
      </c>
      <c r="G672" s="17" t="str">
        <f>VLOOKUP($B672,G2.PL1!$C$10:$AF$35,6,0)</f>
        <v>viên nén bao phim</v>
      </c>
      <c r="H672" s="17" t="str">
        <f>VLOOKUP($B672,G2.PL1!$C$10:$AF$35,7,0)</f>
        <v>hộp 2 vỉ x 10 viên</v>
      </c>
      <c r="I672" s="38" t="s">
        <v>13</v>
      </c>
      <c r="J672" s="17" t="str">
        <f>VLOOKUP($B672,G2.PL1!$C$10:$AF$35,9,0)</f>
        <v xml:space="preserve">36 tháng </v>
      </c>
      <c r="K672" s="17" t="str">
        <f>VLOOKUP($B672,G2.PL1!$C$10:$AF$35,10,0)</f>
        <v>VD-20549-14</v>
      </c>
      <c r="L672" s="17" t="str">
        <f>VLOOKUP($B672,G2.PL1!$C$10:$AF$35,11,0)</f>
        <v>Công ty Cổ phần Dược Hậu Giang - Chi nhánh nhà máy Dược phẩm DHG tại Hậu Giang</v>
      </c>
      <c r="M672" s="17" t="str">
        <f>VLOOKUP($B672,G2.PL1!$C$10:$AF$35,12,0)</f>
        <v>Việt Nam</v>
      </c>
      <c r="N672" s="17" t="str">
        <f>VLOOKUP($B672,G2.PL1!$C$10:$AF$35,13,0)</f>
        <v>Viên</v>
      </c>
      <c r="O672" s="39">
        <v>3000</v>
      </c>
      <c r="P672" s="39">
        <v>3500</v>
      </c>
      <c r="Q672" s="39">
        <v>3000</v>
      </c>
      <c r="R672" s="39">
        <v>3500</v>
      </c>
      <c r="S672" s="40">
        <v>13000</v>
      </c>
      <c r="T672" s="19">
        <f>VLOOKUP($B672,G2.PL1!$C$10:$AF$35,17,0)</f>
        <v>889</v>
      </c>
      <c r="U672" s="18">
        <f t="shared" si="10"/>
        <v>11557000</v>
      </c>
      <c r="V672" s="19" t="str">
        <f>VLOOKUP($B672,G2.PL1!$C$10:$AF$35,30,0)</f>
        <v>Công ty Cổ phần Dược Hậu Giang</v>
      </c>
      <c r="W672" s="17" t="s">
        <v>263</v>
      </c>
      <c r="X672" s="56" t="s">
        <v>264</v>
      </c>
      <c r="Y672" s="41" t="s">
        <v>265</v>
      </c>
      <c r="Z672" s="16"/>
      <c r="AA672" s="21" t="e">
        <f>VLOOKUP(W672,#REF!,2,0)</f>
        <v>#REF!</v>
      </c>
      <c r="AB672" s="16"/>
    </row>
    <row r="673" spans="1:28" ht="60">
      <c r="A673" s="38">
        <v>12</v>
      </c>
      <c r="B673" s="38" t="s">
        <v>54</v>
      </c>
      <c r="C673" s="17" t="str">
        <f>VLOOKUP(B673,G2.PL1!$C$10:$D$34,2,0)</f>
        <v>Raciper 20mg</v>
      </c>
      <c r="D673" s="17" t="str">
        <f>VLOOKUP($B673,G2.PL1!$C$10:$E$34,3,0)</f>
        <v xml:space="preserve">Esomeprazole (dưới dạng Esomeprazole magnesium vô định hình) </v>
      </c>
      <c r="E673" s="17" t="str">
        <f>VLOOKUP($B673,G2.PL1!$C$10:$F$34,4,0)</f>
        <v>20mg</v>
      </c>
      <c r="F673" s="17" t="str">
        <f>VLOOKUP($B673,G2.PL1!$C$10:$AF$35,5,0)</f>
        <v>Uống</v>
      </c>
      <c r="G673" s="17" t="str">
        <f>VLOOKUP($B673,G2.PL1!$C$10:$AF$35,6,0)</f>
        <v>Viên nén bao phim kháng acid dạ dày</v>
      </c>
      <c r="H673" s="17" t="str">
        <f>VLOOKUP($B673,G2.PL1!$C$10:$AF$35,7,0)</f>
        <v>Hộp 2 vỉ x 7 viên; Hộp 4 vỉ x 7 viên</v>
      </c>
      <c r="I673" s="38" t="s">
        <v>13</v>
      </c>
      <c r="J673" s="17" t="str">
        <f>VLOOKUP($B673,G2.PL1!$C$10:$AF$35,9,0)</f>
        <v>24 tháng</v>
      </c>
      <c r="K673" s="17" t="str">
        <f>VLOOKUP($B673,G2.PL1!$C$10:$AF$35,10,0)</f>
        <v>VN-16032-12</v>
      </c>
      <c r="L673" s="17" t="str">
        <f>VLOOKUP($B673,G2.PL1!$C$10:$AF$35,11,0)</f>
        <v>Sun Pharmaceutical Industries Limited</v>
      </c>
      <c r="M673" s="17" t="str">
        <f>VLOOKUP($B673,G2.PL1!$C$10:$AF$35,12,0)</f>
        <v>Ấn Độ</v>
      </c>
      <c r="N673" s="17" t="str">
        <f>VLOOKUP($B673,G2.PL1!$C$10:$AF$35,13,0)</f>
        <v>Viên</v>
      </c>
      <c r="O673" s="39">
        <v>4000</v>
      </c>
      <c r="P673" s="39">
        <v>4500</v>
      </c>
      <c r="Q673" s="39">
        <v>4500</v>
      </c>
      <c r="R673" s="39">
        <v>4500</v>
      </c>
      <c r="S673" s="40">
        <v>17500</v>
      </c>
      <c r="T673" s="19">
        <f>VLOOKUP($B673,G2.PL1!$C$10:$AF$35,17,0)</f>
        <v>950</v>
      </c>
      <c r="U673" s="18">
        <f t="shared" si="10"/>
        <v>16625000</v>
      </c>
      <c r="V673" s="19" t="str">
        <f>VLOOKUP($B673,G2.PL1!$C$10:$AF$35,30,0)</f>
        <v>Công ty Cổ phần Dược phẩm Thiết bị Y tế Hà Nội</v>
      </c>
      <c r="W673" s="17" t="s">
        <v>263</v>
      </c>
      <c r="X673" s="56" t="s">
        <v>264</v>
      </c>
      <c r="Y673" s="41" t="s">
        <v>265</v>
      </c>
      <c r="Z673" s="16"/>
      <c r="AA673" s="21" t="e">
        <f>VLOOKUP(W673,#REF!,2,0)</f>
        <v>#REF!</v>
      </c>
      <c r="AB673" s="16"/>
    </row>
    <row r="674" spans="1:28" ht="60">
      <c r="A674" s="38">
        <v>13</v>
      </c>
      <c r="B674" s="38" t="s">
        <v>48</v>
      </c>
      <c r="C674" s="17" t="str">
        <f>VLOOKUP(B674,G2.PL1!$C$10:$D$34,2,0)</f>
        <v>Glumeform 500</v>
      </c>
      <c r="D674" s="17" t="str">
        <f>VLOOKUP($B674,G2.PL1!$C$10:$E$34,3,0)</f>
        <v xml:space="preserve">Metformin hydroclorid </v>
      </c>
      <c r="E674" s="17" t="str">
        <f>VLOOKUP($B674,G2.PL1!$C$10:$F$34,4,0)</f>
        <v>500mg</v>
      </c>
      <c r="F674" s="17" t="str">
        <f>VLOOKUP($B674,G2.PL1!$C$10:$AF$35,5,0)</f>
        <v>Uống</v>
      </c>
      <c r="G674" s="17" t="str">
        <f>VLOOKUP($B674,G2.PL1!$C$10:$AF$35,6,0)</f>
        <v>viên nén bao phim</v>
      </c>
      <c r="H674" s="17" t="str">
        <f>VLOOKUP($B674,G2.PL1!$C$10:$AF$35,7,0)</f>
        <v>hộp 10 vỉ x 10 viên</v>
      </c>
      <c r="I674" s="38" t="s">
        <v>13</v>
      </c>
      <c r="J674" s="17" t="str">
        <f>VLOOKUP($B674,G2.PL1!$C$10:$AF$35,9,0)</f>
        <v xml:space="preserve">36 tháng </v>
      </c>
      <c r="K674" s="17" t="str">
        <f>VLOOKUP($B674,G2.PL1!$C$10:$AF$35,10,0)</f>
        <v>VD-21779-14</v>
      </c>
      <c r="L674" s="17" t="str">
        <f>VLOOKUP($B674,G2.PL1!$C$10:$AF$35,11,0)</f>
        <v>Công ty Cổ phần Dược Hậu Giang - Chi nhánh nhà máy Dược phẩm DHG tại Hậu Giang</v>
      </c>
      <c r="M674" s="17" t="str">
        <f>VLOOKUP($B674,G2.PL1!$C$10:$AF$35,12,0)</f>
        <v>Việt Nam</v>
      </c>
      <c r="N674" s="17" t="str">
        <f>VLOOKUP($B674,G2.PL1!$C$10:$AF$35,13,0)</f>
        <v>Viên</v>
      </c>
      <c r="O674" s="39">
        <v>14000</v>
      </c>
      <c r="P674" s="39">
        <v>13000</v>
      </c>
      <c r="Q674" s="39">
        <v>14000</v>
      </c>
      <c r="R674" s="39">
        <v>15000</v>
      </c>
      <c r="S674" s="40">
        <v>56000</v>
      </c>
      <c r="T674" s="19">
        <f>VLOOKUP($B674,G2.PL1!$C$10:$AF$35,17,0)</f>
        <v>289</v>
      </c>
      <c r="U674" s="18">
        <f t="shared" si="10"/>
        <v>16184000</v>
      </c>
      <c r="V674" s="19" t="str">
        <f>VLOOKUP($B674,G2.PL1!$C$10:$AF$35,30,0)</f>
        <v>Công ty Cổ phần Dược Hậu Giang</v>
      </c>
      <c r="W674" s="17" t="s">
        <v>263</v>
      </c>
      <c r="X674" s="56" t="s">
        <v>264</v>
      </c>
      <c r="Y674" s="41" t="s">
        <v>265</v>
      </c>
      <c r="Z674" s="16"/>
      <c r="AA674" s="21" t="e">
        <f>VLOOKUP(W674,#REF!,2,0)</f>
        <v>#REF!</v>
      </c>
      <c r="AB674" s="16"/>
    </row>
    <row r="675" spans="1:28" ht="36">
      <c r="A675" s="38">
        <v>14</v>
      </c>
      <c r="B675" s="38" t="s">
        <v>40</v>
      </c>
      <c r="C675" s="17" t="str">
        <f>VLOOKUP(B675,G2.PL1!$C$10:$D$34,2,0)</f>
        <v>OCID</v>
      </c>
      <c r="D675" s="17" t="str">
        <f>VLOOKUP($B675,G2.PL1!$C$10:$E$34,3,0)</f>
        <v>Omeprazole (dạng hạt bao tan trong ruột)</v>
      </c>
      <c r="E675" s="17" t="str">
        <f>VLOOKUP($B675,G2.PL1!$C$10:$F$34,4,0)</f>
        <v>20mg</v>
      </c>
      <c r="F675" s="17" t="str">
        <f>VLOOKUP($B675,G2.PL1!$C$10:$AF$35,5,0)</f>
        <v>Uống</v>
      </c>
      <c r="G675" s="17" t="str">
        <f>VLOOKUP($B675,G2.PL1!$C$10:$AF$35,6,0)</f>
        <v>Viên nang cứng</v>
      </c>
      <c r="H675" s="17" t="str">
        <f>VLOOKUP($B675,G2.PL1!$C$10:$AF$35,7,0)</f>
        <v>Hộp 10 vỉ x 10 viên</v>
      </c>
      <c r="I675" s="38" t="s">
        <v>13</v>
      </c>
      <c r="J675" s="17" t="str">
        <f>VLOOKUP($B675,G2.PL1!$C$10:$AF$35,9,0)</f>
        <v>36 tháng</v>
      </c>
      <c r="K675" s="17" t="str">
        <f>VLOOKUP($B675,G2.PL1!$C$10:$AF$35,10,0)</f>
        <v>VN-10166-10</v>
      </c>
      <c r="L675" s="17" t="str">
        <f>VLOOKUP($B675,G2.PL1!$C$10:$AF$35,11,0)</f>
        <v>Cadila Healthcare Ltd.</v>
      </c>
      <c r="M675" s="17" t="str">
        <f>VLOOKUP($B675,G2.PL1!$C$10:$AF$35,12,0)</f>
        <v>Ấn Độ</v>
      </c>
      <c r="N675" s="17" t="str">
        <f>VLOOKUP($B675,G2.PL1!$C$10:$AF$35,13,0)</f>
        <v>Viên</v>
      </c>
      <c r="O675" s="39">
        <v>25000</v>
      </c>
      <c r="P675" s="39">
        <v>25000</v>
      </c>
      <c r="Q675" s="39">
        <v>25000</v>
      </c>
      <c r="R675" s="39">
        <v>25000</v>
      </c>
      <c r="S675" s="40">
        <v>100000</v>
      </c>
      <c r="T675" s="19">
        <f>VLOOKUP($B675,G2.PL1!$C$10:$AF$35,17,0)</f>
        <v>215</v>
      </c>
      <c r="U675" s="18">
        <f t="shared" si="10"/>
        <v>21500000</v>
      </c>
      <c r="V675" s="19" t="str">
        <f>VLOOKUP($B675,G2.PL1!$C$10:$AF$35,30,0)</f>
        <v>Công ty Cổ phần Dược phẩm Thiết bị Y tế Hà Nội</v>
      </c>
      <c r="W675" s="17" t="s">
        <v>263</v>
      </c>
      <c r="X675" s="56" t="s">
        <v>264</v>
      </c>
      <c r="Y675" s="41" t="s">
        <v>265</v>
      </c>
      <c r="Z675" s="16"/>
      <c r="AA675" s="21" t="e">
        <f>VLOOKUP(W675,#REF!,2,0)</f>
        <v>#REF!</v>
      </c>
      <c r="AB675" s="16"/>
    </row>
    <row r="676" spans="1:28" ht="36">
      <c r="A676" s="38">
        <v>14</v>
      </c>
      <c r="B676" s="38" t="s">
        <v>40</v>
      </c>
      <c r="C676" s="17" t="str">
        <f>VLOOKUP(B676,G2.PL1!$C$10:$D$34,2,0)</f>
        <v>OCID</v>
      </c>
      <c r="D676" s="17" t="str">
        <f>VLOOKUP($B676,G2.PL1!$C$10:$E$34,3,0)</f>
        <v>Omeprazole (dạng hạt bao tan trong ruột)</v>
      </c>
      <c r="E676" s="17" t="str">
        <f>VLOOKUP($B676,G2.PL1!$C$10:$F$34,4,0)</f>
        <v>20mg</v>
      </c>
      <c r="F676" s="17" t="str">
        <f>VLOOKUP($B676,G2.PL1!$C$10:$AF$35,5,0)</f>
        <v>Uống</v>
      </c>
      <c r="G676" s="17" t="str">
        <f>VLOOKUP($B676,G2.PL1!$C$10:$AF$35,6,0)</f>
        <v>Viên nang cứng</v>
      </c>
      <c r="H676" s="17" t="str">
        <f>VLOOKUP($B676,G2.PL1!$C$10:$AF$35,7,0)</f>
        <v>Hộp 10 vỉ x 10 viên</v>
      </c>
      <c r="I676" s="38" t="s">
        <v>13</v>
      </c>
      <c r="J676" s="17" t="str">
        <f>VLOOKUP($B676,G2.PL1!$C$10:$AF$35,9,0)</f>
        <v>36 tháng</v>
      </c>
      <c r="K676" s="17" t="str">
        <f>VLOOKUP($B676,G2.PL1!$C$10:$AF$35,10,0)</f>
        <v>VN-10166-10</v>
      </c>
      <c r="L676" s="17" t="str">
        <f>VLOOKUP($B676,G2.PL1!$C$10:$AF$35,11,0)</f>
        <v>Cadila Healthcare Ltd.</v>
      </c>
      <c r="M676" s="17" t="str">
        <f>VLOOKUP($B676,G2.PL1!$C$10:$AF$35,12,0)</f>
        <v>Ấn Độ</v>
      </c>
      <c r="N676" s="17" t="str">
        <f>VLOOKUP($B676,G2.PL1!$C$10:$AF$35,13,0)</f>
        <v>Viên</v>
      </c>
      <c r="O676" s="39">
        <v>5000</v>
      </c>
      <c r="P676" s="39">
        <v>0</v>
      </c>
      <c r="Q676" s="39">
        <v>5000</v>
      </c>
      <c r="R676" s="39">
        <v>0</v>
      </c>
      <c r="S676" s="40">
        <v>10000</v>
      </c>
      <c r="T676" s="19">
        <f>VLOOKUP($B676,G2.PL1!$C$10:$AF$35,17,0)</f>
        <v>215</v>
      </c>
      <c r="U676" s="18">
        <f t="shared" si="10"/>
        <v>2150000</v>
      </c>
      <c r="V676" s="19" t="str">
        <f>VLOOKUP($B676,G2.PL1!$C$10:$AF$35,30,0)</f>
        <v>Công ty Cổ phần Dược phẩm Thiết bị Y tế Hà Nội</v>
      </c>
      <c r="W676" s="17" t="s">
        <v>643</v>
      </c>
      <c r="X676" s="56" t="s">
        <v>264</v>
      </c>
      <c r="Y676" s="41" t="s">
        <v>644</v>
      </c>
      <c r="Z676" s="16"/>
      <c r="AA676" s="21" t="e">
        <f>VLOOKUP(W676,#REF!,2,0)</f>
        <v>#REF!</v>
      </c>
      <c r="AB676" s="16"/>
    </row>
    <row r="677" spans="1:28" ht="60">
      <c r="A677" s="38">
        <v>9</v>
      </c>
      <c r="B677" s="38" t="s">
        <v>70</v>
      </c>
      <c r="C677" s="17" t="str">
        <f>VLOOKUP(B677,G2.PL1!$C$10:$D$34,2,0)</f>
        <v xml:space="preserve">Cifga </v>
      </c>
      <c r="D677" s="17" t="str">
        <f>VLOOKUP($B677,G2.PL1!$C$10:$E$34,3,0)</f>
        <v>Ciprofloxacin (dưới dạng Ciprofloxacin hydroclorid)</v>
      </c>
      <c r="E677" s="17" t="str">
        <f>VLOOKUP($B677,G2.PL1!$C$10:$F$34,4,0)</f>
        <v>500mg</v>
      </c>
      <c r="F677" s="17" t="str">
        <f>VLOOKUP($B677,G2.PL1!$C$10:$AF$35,5,0)</f>
        <v>Uống</v>
      </c>
      <c r="G677" s="17" t="str">
        <f>VLOOKUP($B677,G2.PL1!$C$10:$AF$35,6,0)</f>
        <v>viên nén bao phim</v>
      </c>
      <c r="H677" s="17" t="str">
        <f>VLOOKUP($B677,G2.PL1!$C$10:$AF$35,7,0)</f>
        <v>hộp 2 vỉ x 10 viên</v>
      </c>
      <c r="I677" s="38" t="s">
        <v>13</v>
      </c>
      <c r="J677" s="17" t="str">
        <f>VLOOKUP($B677,G2.PL1!$C$10:$AF$35,9,0)</f>
        <v xml:space="preserve">36 tháng </v>
      </c>
      <c r="K677" s="17" t="str">
        <f>VLOOKUP($B677,G2.PL1!$C$10:$AF$35,10,0)</f>
        <v>VD-20549-14</v>
      </c>
      <c r="L677" s="17" t="str">
        <f>VLOOKUP($B677,G2.PL1!$C$10:$AF$35,11,0)</f>
        <v>Công ty Cổ phần Dược Hậu Giang - Chi nhánh nhà máy Dược phẩm DHG tại Hậu Giang</v>
      </c>
      <c r="M677" s="17" t="str">
        <f>VLOOKUP($B677,G2.PL1!$C$10:$AF$35,12,0)</f>
        <v>Việt Nam</v>
      </c>
      <c r="N677" s="17" t="str">
        <f>VLOOKUP($B677,G2.PL1!$C$10:$AF$35,13,0)</f>
        <v>Viên</v>
      </c>
      <c r="O677" s="39">
        <v>1000</v>
      </c>
      <c r="P677" s="39">
        <v>1000</v>
      </c>
      <c r="Q677" s="39">
        <v>1000</v>
      </c>
      <c r="R677" s="39">
        <v>1000</v>
      </c>
      <c r="S677" s="40">
        <v>4000</v>
      </c>
      <c r="T677" s="19">
        <f>VLOOKUP($B677,G2.PL1!$C$10:$AF$35,17,0)</f>
        <v>889</v>
      </c>
      <c r="U677" s="18">
        <f t="shared" si="10"/>
        <v>3556000</v>
      </c>
      <c r="V677" s="19" t="str">
        <f>VLOOKUP($B677,G2.PL1!$C$10:$AF$35,30,0)</f>
        <v>Công ty Cổ phần Dược Hậu Giang</v>
      </c>
      <c r="W677" s="17" t="s">
        <v>676</v>
      </c>
      <c r="X677" s="56" t="s">
        <v>264</v>
      </c>
      <c r="Y677" s="41" t="s">
        <v>677</v>
      </c>
      <c r="Z677" s="16"/>
      <c r="AA677" s="21" t="e">
        <f>VLOOKUP(W677,#REF!,2,0)</f>
        <v>#REF!</v>
      </c>
      <c r="AB677" s="16"/>
    </row>
    <row r="678" spans="1:28" ht="60">
      <c r="A678" s="38">
        <v>9</v>
      </c>
      <c r="B678" s="38" t="s">
        <v>70</v>
      </c>
      <c r="C678" s="17" t="str">
        <f>VLOOKUP(B678,G2.PL1!$C$10:$D$34,2,0)</f>
        <v xml:space="preserve">Cifga </v>
      </c>
      <c r="D678" s="17" t="str">
        <f>VLOOKUP($B678,G2.PL1!$C$10:$E$34,3,0)</f>
        <v>Ciprofloxacin (dưới dạng Ciprofloxacin hydroclorid)</v>
      </c>
      <c r="E678" s="17" t="str">
        <f>VLOOKUP($B678,G2.PL1!$C$10:$F$34,4,0)</f>
        <v>500mg</v>
      </c>
      <c r="F678" s="17" t="str">
        <f>VLOOKUP($B678,G2.PL1!$C$10:$AF$35,5,0)</f>
        <v>Uống</v>
      </c>
      <c r="G678" s="17" t="str">
        <f>VLOOKUP($B678,G2.PL1!$C$10:$AF$35,6,0)</f>
        <v>viên nén bao phim</v>
      </c>
      <c r="H678" s="17" t="str">
        <f>VLOOKUP($B678,G2.PL1!$C$10:$AF$35,7,0)</f>
        <v>hộp 2 vỉ x 10 viên</v>
      </c>
      <c r="I678" s="38" t="s">
        <v>13</v>
      </c>
      <c r="J678" s="17" t="str">
        <f>VLOOKUP($B678,G2.PL1!$C$10:$AF$35,9,0)</f>
        <v xml:space="preserve">36 tháng </v>
      </c>
      <c r="K678" s="17" t="str">
        <f>VLOOKUP($B678,G2.PL1!$C$10:$AF$35,10,0)</f>
        <v>VD-20549-14</v>
      </c>
      <c r="L678" s="17" t="str">
        <f>VLOOKUP($B678,G2.PL1!$C$10:$AF$35,11,0)</f>
        <v>Công ty Cổ phần Dược Hậu Giang - Chi nhánh nhà máy Dược phẩm DHG tại Hậu Giang</v>
      </c>
      <c r="M678" s="17" t="str">
        <f>VLOOKUP($B678,G2.PL1!$C$10:$AF$35,12,0)</f>
        <v>Việt Nam</v>
      </c>
      <c r="N678" s="17" t="str">
        <f>VLOOKUP($B678,G2.PL1!$C$10:$AF$35,13,0)</f>
        <v>Viên</v>
      </c>
      <c r="O678" s="39">
        <v>2250</v>
      </c>
      <c r="P678" s="39">
        <v>2250</v>
      </c>
      <c r="Q678" s="39">
        <v>2250</v>
      </c>
      <c r="R678" s="39">
        <v>2250</v>
      </c>
      <c r="S678" s="40">
        <v>9000</v>
      </c>
      <c r="T678" s="19">
        <f>VLOOKUP($B678,G2.PL1!$C$10:$AF$35,17,0)</f>
        <v>889</v>
      </c>
      <c r="U678" s="18">
        <f t="shared" si="10"/>
        <v>8001000</v>
      </c>
      <c r="V678" s="19" t="str">
        <f>VLOOKUP($B678,G2.PL1!$C$10:$AF$35,30,0)</f>
        <v>Công ty Cổ phần Dược Hậu Giang</v>
      </c>
      <c r="W678" s="17" t="s">
        <v>649</v>
      </c>
      <c r="X678" s="56" t="s">
        <v>264</v>
      </c>
      <c r="Y678" s="41" t="s">
        <v>650</v>
      </c>
      <c r="Z678" s="16"/>
      <c r="AA678" s="21" t="e">
        <f>VLOOKUP(W678,#REF!,2,0)</f>
        <v>#REF!</v>
      </c>
      <c r="AB678" s="16"/>
    </row>
    <row r="679" spans="1:28" ht="60">
      <c r="A679" s="38">
        <v>9</v>
      </c>
      <c r="B679" s="38" t="s">
        <v>70</v>
      </c>
      <c r="C679" s="17" t="str">
        <f>VLOOKUP(B679,G2.PL1!$C$10:$D$34,2,0)</f>
        <v xml:space="preserve">Cifga </v>
      </c>
      <c r="D679" s="17" t="str">
        <f>VLOOKUP($B679,G2.PL1!$C$10:$E$34,3,0)</f>
        <v>Ciprofloxacin (dưới dạng Ciprofloxacin hydroclorid)</v>
      </c>
      <c r="E679" s="17" t="str">
        <f>VLOOKUP($B679,G2.PL1!$C$10:$F$34,4,0)</f>
        <v>500mg</v>
      </c>
      <c r="F679" s="17" t="str">
        <f>VLOOKUP($B679,G2.PL1!$C$10:$AF$35,5,0)</f>
        <v>Uống</v>
      </c>
      <c r="G679" s="17" t="str">
        <f>VLOOKUP($B679,G2.PL1!$C$10:$AF$35,6,0)</f>
        <v>viên nén bao phim</v>
      </c>
      <c r="H679" s="17" t="str">
        <f>VLOOKUP($B679,G2.PL1!$C$10:$AF$35,7,0)</f>
        <v>hộp 2 vỉ x 10 viên</v>
      </c>
      <c r="I679" s="38" t="s">
        <v>13</v>
      </c>
      <c r="J679" s="17" t="str">
        <f>VLOOKUP($B679,G2.PL1!$C$10:$AF$35,9,0)</f>
        <v xml:space="preserve">36 tháng </v>
      </c>
      <c r="K679" s="17" t="str">
        <f>VLOOKUP($B679,G2.PL1!$C$10:$AF$35,10,0)</f>
        <v>VD-20549-14</v>
      </c>
      <c r="L679" s="17" t="str">
        <f>VLOOKUP($B679,G2.PL1!$C$10:$AF$35,11,0)</f>
        <v>Công ty Cổ phần Dược Hậu Giang - Chi nhánh nhà máy Dược phẩm DHG tại Hậu Giang</v>
      </c>
      <c r="M679" s="17" t="str">
        <f>VLOOKUP($B679,G2.PL1!$C$10:$AF$35,12,0)</f>
        <v>Việt Nam</v>
      </c>
      <c r="N679" s="17" t="str">
        <f>VLOOKUP($B679,G2.PL1!$C$10:$AF$35,13,0)</f>
        <v>Viên</v>
      </c>
      <c r="O679" s="39">
        <v>6250</v>
      </c>
      <c r="P679" s="39">
        <v>6250</v>
      </c>
      <c r="Q679" s="39">
        <v>6250</v>
      </c>
      <c r="R679" s="39">
        <v>6250</v>
      </c>
      <c r="S679" s="40">
        <v>25000</v>
      </c>
      <c r="T679" s="19">
        <f>VLOOKUP($B679,G2.PL1!$C$10:$AF$35,17,0)</f>
        <v>889</v>
      </c>
      <c r="U679" s="18">
        <f t="shared" si="10"/>
        <v>22225000</v>
      </c>
      <c r="V679" s="19" t="str">
        <f>VLOOKUP($B679,G2.PL1!$C$10:$AF$35,30,0)</f>
        <v>Công ty Cổ phần Dược Hậu Giang</v>
      </c>
      <c r="W679" s="17" t="s">
        <v>560</v>
      </c>
      <c r="X679" s="56" t="s">
        <v>264</v>
      </c>
      <c r="Y679" s="41" t="s">
        <v>561</v>
      </c>
      <c r="Z679" s="16"/>
      <c r="AA679" s="21" t="e">
        <f>VLOOKUP(W679,#REF!,2,0)</f>
        <v>#REF!</v>
      </c>
      <c r="AB679" s="16"/>
    </row>
    <row r="680" spans="1:28" ht="60">
      <c r="A680" s="38">
        <v>12</v>
      </c>
      <c r="B680" s="38" t="s">
        <v>54</v>
      </c>
      <c r="C680" s="17" t="str">
        <f>VLOOKUP(B680,G2.PL1!$C$10:$D$34,2,0)</f>
        <v>Raciper 20mg</v>
      </c>
      <c r="D680" s="17" t="str">
        <f>VLOOKUP($B680,G2.PL1!$C$10:$E$34,3,0)</f>
        <v xml:space="preserve">Esomeprazole (dưới dạng Esomeprazole magnesium vô định hình) </v>
      </c>
      <c r="E680" s="17" t="str">
        <f>VLOOKUP($B680,G2.PL1!$C$10:$F$34,4,0)</f>
        <v>20mg</v>
      </c>
      <c r="F680" s="17" t="str">
        <f>VLOOKUP($B680,G2.PL1!$C$10:$AF$35,5,0)</f>
        <v>Uống</v>
      </c>
      <c r="G680" s="17" t="str">
        <f>VLOOKUP($B680,G2.PL1!$C$10:$AF$35,6,0)</f>
        <v>Viên nén bao phim kháng acid dạ dày</v>
      </c>
      <c r="H680" s="17" t="str">
        <f>VLOOKUP($B680,G2.PL1!$C$10:$AF$35,7,0)</f>
        <v>Hộp 2 vỉ x 7 viên; Hộp 4 vỉ x 7 viên</v>
      </c>
      <c r="I680" s="38" t="s">
        <v>13</v>
      </c>
      <c r="J680" s="17" t="str">
        <f>VLOOKUP($B680,G2.PL1!$C$10:$AF$35,9,0)</f>
        <v>24 tháng</v>
      </c>
      <c r="K680" s="17" t="str">
        <f>VLOOKUP($B680,G2.PL1!$C$10:$AF$35,10,0)</f>
        <v>VN-16032-12</v>
      </c>
      <c r="L680" s="17" t="str">
        <f>VLOOKUP($B680,G2.PL1!$C$10:$AF$35,11,0)</f>
        <v>Sun Pharmaceutical Industries Limited</v>
      </c>
      <c r="M680" s="17" t="str">
        <f>VLOOKUP($B680,G2.PL1!$C$10:$AF$35,12,0)</f>
        <v>Ấn Độ</v>
      </c>
      <c r="N680" s="17" t="str">
        <f>VLOOKUP($B680,G2.PL1!$C$10:$AF$35,13,0)</f>
        <v>Viên</v>
      </c>
      <c r="O680" s="39">
        <v>12500</v>
      </c>
      <c r="P680" s="39">
        <v>12500</v>
      </c>
      <c r="Q680" s="39">
        <v>12500</v>
      </c>
      <c r="R680" s="39">
        <v>12500</v>
      </c>
      <c r="S680" s="40">
        <v>50000</v>
      </c>
      <c r="T680" s="19">
        <f>VLOOKUP($B680,G2.PL1!$C$10:$AF$35,17,0)</f>
        <v>950</v>
      </c>
      <c r="U680" s="18">
        <f t="shared" si="10"/>
        <v>47500000</v>
      </c>
      <c r="V680" s="19" t="str">
        <f>VLOOKUP($B680,G2.PL1!$C$10:$AF$35,30,0)</f>
        <v>Công ty Cổ phần Dược phẩm Thiết bị Y tế Hà Nội</v>
      </c>
      <c r="W680" s="17" t="s">
        <v>560</v>
      </c>
      <c r="X680" s="56" t="s">
        <v>264</v>
      </c>
      <c r="Y680" s="41" t="s">
        <v>561</v>
      </c>
      <c r="Z680" s="16"/>
      <c r="AA680" s="21" t="e">
        <f>VLOOKUP(W680,#REF!,2,0)</f>
        <v>#REF!</v>
      </c>
      <c r="AB680" s="16"/>
    </row>
    <row r="681" spans="1:28" ht="36">
      <c r="A681" s="38">
        <v>14</v>
      </c>
      <c r="B681" s="38" t="s">
        <v>40</v>
      </c>
      <c r="C681" s="17" t="str">
        <f>VLOOKUP(B681,G2.PL1!$C$10:$D$34,2,0)</f>
        <v>OCID</v>
      </c>
      <c r="D681" s="17" t="str">
        <f>VLOOKUP($B681,G2.PL1!$C$10:$E$34,3,0)</f>
        <v>Omeprazole (dạng hạt bao tan trong ruột)</v>
      </c>
      <c r="E681" s="17" t="str">
        <f>VLOOKUP($B681,G2.PL1!$C$10:$F$34,4,0)</f>
        <v>20mg</v>
      </c>
      <c r="F681" s="17" t="str">
        <f>VLOOKUP($B681,G2.PL1!$C$10:$AF$35,5,0)</f>
        <v>Uống</v>
      </c>
      <c r="G681" s="17" t="str">
        <f>VLOOKUP($B681,G2.PL1!$C$10:$AF$35,6,0)</f>
        <v>Viên nang cứng</v>
      </c>
      <c r="H681" s="17" t="str">
        <f>VLOOKUP($B681,G2.PL1!$C$10:$AF$35,7,0)</f>
        <v>Hộp 10 vỉ x 10 viên</v>
      </c>
      <c r="I681" s="38" t="s">
        <v>13</v>
      </c>
      <c r="J681" s="17" t="str">
        <f>VLOOKUP($B681,G2.PL1!$C$10:$AF$35,9,0)</f>
        <v>36 tháng</v>
      </c>
      <c r="K681" s="17" t="str">
        <f>VLOOKUP($B681,G2.PL1!$C$10:$AF$35,10,0)</f>
        <v>VN-10166-10</v>
      </c>
      <c r="L681" s="17" t="str">
        <f>VLOOKUP($B681,G2.PL1!$C$10:$AF$35,11,0)</f>
        <v>Cadila Healthcare Ltd.</v>
      </c>
      <c r="M681" s="17" t="str">
        <f>VLOOKUP($B681,G2.PL1!$C$10:$AF$35,12,0)</f>
        <v>Ấn Độ</v>
      </c>
      <c r="N681" s="17" t="str">
        <f>VLOOKUP($B681,G2.PL1!$C$10:$AF$35,13,0)</f>
        <v>Viên</v>
      </c>
      <c r="O681" s="39">
        <v>12500</v>
      </c>
      <c r="P681" s="39">
        <v>12500</v>
      </c>
      <c r="Q681" s="39">
        <v>12500</v>
      </c>
      <c r="R681" s="39">
        <v>12500</v>
      </c>
      <c r="S681" s="40">
        <v>50000</v>
      </c>
      <c r="T681" s="19">
        <f>VLOOKUP($B681,G2.PL1!$C$10:$AF$35,17,0)</f>
        <v>215</v>
      </c>
      <c r="U681" s="18">
        <f t="shared" si="10"/>
        <v>10750000</v>
      </c>
      <c r="V681" s="19" t="str">
        <f>VLOOKUP($B681,G2.PL1!$C$10:$AF$35,30,0)</f>
        <v>Công ty Cổ phần Dược phẩm Thiết bị Y tế Hà Nội</v>
      </c>
      <c r="W681" s="17" t="s">
        <v>560</v>
      </c>
      <c r="X681" s="56" t="s">
        <v>264</v>
      </c>
      <c r="Y681" s="41" t="s">
        <v>561</v>
      </c>
      <c r="Z681" s="16"/>
      <c r="AA681" s="21" t="e">
        <f>VLOOKUP(W681,#REF!,2,0)</f>
        <v>#REF!</v>
      </c>
      <c r="AB681" s="16"/>
    </row>
    <row r="682" spans="1:28" ht="36">
      <c r="A682" s="38">
        <v>15</v>
      </c>
      <c r="B682" s="38" t="s">
        <v>39</v>
      </c>
      <c r="C682" s="17" t="str">
        <f>VLOOKUP(B682,G2.PL1!$C$10:$D$34,2,0)</f>
        <v>OCID</v>
      </c>
      <c r="D682" s="17" t="str">
        <f>VLOOKUP($B682,G2.PL1!$C$10:$E$34,3,0)</f>
        <v>Omeprazole (dạng hạt bao tan trong ruột)</v>
      </c>
      <c r="E682" s="17" t="str">
        <f>VLOOKUP($B682,G2.PL1!$C$10:$F$34,4,0)</f>
        <v>20mg</v>
      </c>
      <c r="F682" s="17" t="str">
        <f>VLOOKUP($B682,G2.PL1!$C$10:$AF$35,5,0)</f>
        <v>Uống</v>
      </c>
      <c r="G682" s="17" t="str">
        <f>VLOOKUP($B682,G2.PL1!$C$10:$AF$35,6,0)</f>
        <v>Viên nang cứng</v>
      </c>
      <c r="H682" s="17" t="str">
        <f>VLOOKUP($B682,G2.PL1!$C$10:$AF$35,7,0)</f>
        <v>Hộp 10 vỉ x 10 viên</v>
      </c>
      <c r="I682" s="38" t="s">
        <v>13</v>
      </c>
      <c r="J682" s="17" t="str">
        <f>VLOOKUP($B682,G2.PL1!$C$10:$AF$35,9,0)</f>
        <v>36 tháng</v>
      </c>
      <c r="K682" s="17" t="str">
        <f>VLOOKUP($B682,G2.PL1!$C$10:$AF$35,10,0)</f>
        <v>VN-10166-10</v>
      </c>
      <c r="L682" s="17" t="str">
        <f>VLOOKUP($B682,G2.PL1!$C$10:$AF$35,11,0)</f>
        <v>Cadila Healthcare Ltd.</v>
      </c>
      <c r="M682" s="17" t="str">
        <f>VLOOKUP($B682,G2.PL1!$C$10:$AF$35,12,0)</f>
        <v>Ấn Độ</v>
      </c>
      <c r="N682" s="17" t="str">
        <f>VLOOKUP($B682,G2.PL1!$C$10:$AF$35,13,0)</f>
        <v>Viên</v>
      </c>
      <c r="O682" s="39">
        <v>12500</v>
      </c>
      <c r="P682" s="39">
        <v>12500</v>
      </c>
      <c r="Q682" s="39">
        <v>12500</v>
      </c>
      <c r="R682" s="39">
        <v>12500</v>
      </c>
      <c r="S682" s="40">
        <v>50000</v>
      </c>
      <c r="T682" s="19">
        <f>VLOOKUP($B682,G2.PL1!$C$10:$AF$35,17,0)</f>
        <v>215</v>
      </c>
      <c r="U682" s="18">
        <f t="shared" si="10"/>
        <v>10750000</v>
      </c>
      <c r="V682" s="19" t="str">
        <f>VLOOKUP($B682,G2.PL1!$C$10:$AF$35,30,0)</f>
        <v>Công ty Cổ phần Dược phẩm Thiết bị Y tế Hà Nội</v>
      </c>
      <c r="W682" s="17" t="s">
        <v>560</v>
      </c>
      <c r="X682" s="56" t="s">
        <v>264</v>
      </c>
      <c r="Y682" s="41" t="s">
        <v>561</v>
      </c>
      <c r="Z682" s="16"/>
      <c r="AA682" s="21" t="e">
        <f>VLOOKUP(W682,#REF!,2,0)</f>
        <v>#REF!</v>
      </c>
      <c r="AB682" s="16"/>
    </row>
    <row r="683" spans="1:28" ht="36">
      <c r="A683" s="38">
        <v>14</v>
      </c>
      <c r="B683" s="38" t="s">
        <v>40</v>
      </c>
      <c r="C683" s="17" t="str">
        <f>VLOOKUP(B683,G2.PL1!$C$10:$D$34,2,0)</f>
        <v>OCID</v>
      </c>
      <c r="D683" s="17" t="str">
        <f>VLOOKUP($B683,G2.PL1!$C$10:$E$34,3,0)</f>
        <v>Omeprazole (dạng hạt bao tan trong ruột)</v>
      </c>
      <c r="E683" s="17" t="str">
        <f>VLOOKUP($B683,G2.PL1!$C$10:$F$34,4,0)</f>
        <v>20mg</v>
      </c>
      <c r="F683" s="17" t="str">
        <f>VLOOKUP($B683,G2.PL1!$C$10:$AF$35,5,0)</f>
        <v>Uống</v>
      </c>
      <c r="G683" s="17" t="str">
        <f>VLOOKUP($B683,G2.PL1!$C$10:$AF$35,6,0)</f>
        <v>Viên nang cứng</v>
      </c>
      <c r="H683" s="17" t="str">
        <f>VLOOKUP($B683,G2.PL1!$C$10:$AF$35,7,0)</f>
        <v>Hộp 10 vỉ x 10 viên</v>
      </c>
      <c r="I683" s="38" t="s">
        <v>13</v>
      </c>
      <c r="J683" s="17" t="str">
        <f>VLOOKUP($B683,G2.PL1!$C$10:$AF$35,9,0)</f>
        <v>36 tháng</v>
      </c>
      <c r="K683" s="17" t="str">
        <f>VLOOKUP($B683,G2.PL1!$C$10:$AF$35,10,0)</f>
        <v>VN-10166-10</v>
      </c>
      <c r="L683" s="17" t="str">
        <f>VLOOKUP($B683,G2.PL1!$C$10:$AF$35,11,0)</f>
        <v>Cadila Healthcare Ltd.</v>
      </c>
      <c r="M683" s="17" t="str">
        <f>VLOOKUP($B683,G2.PL1!$C$10:$AF$35,12,0)</f>
        <v>Ấn Độ</v>
      </c>
      <c r="N683" s="17" t="str">
        <f>VLOOKUP($B683,G2.PL1!$C$10:$AF$35,13,0)</f>
        <v>Viên</v>
      </c>
      <c r="O683" s="39">
        <v>2500</v>
      </c>
      <c r="P683" s="39">
        <v>2500</v>
      </c>
      <c r="Q683" s="39">
        <v>2500</v>
      </c>
      <c r="R683" s="39">
        <v>2500</v>
      </c>
      <c r="S683" s="40">
        <v>10000</v>
      </c>
      <c r="T683" s="19">
        <f>VLOOKUP($B683,G2.PL1!$C$10:$AF$35,17,0)</f>
        <v>215</v>
      </c>
      <c r="U683" s="18">
        <f t="shared" si="10"/>
        <v>2150000</v>
      </c>
      <c r="V683" s="19" t="str">
        <f>VLOOKUP($B683,G2.PL1!$C$10:$AF$35,30,0)</f>
        <v>Công ty Cổ phần Dược phẩm Thiết bị Y tế Hà Nội</v>
      </c>
      <c r="W683" s="17" t="s">
        <v>674</v>
      </c>
      <c r="X683" s="56" t="s">
        <v>264</v>
      </c>
      <c r="Y683" s="41" t="s">
        <v>675</v>
      </c>
      <c r="Z683" s="16"/>
      <c r="AA683" s="21" t="e">
        <f>VLOOKUP(W683,#REF!,2,0)</f>
        <v>#REF!</v>
      </c>
      <c r="AB683" s="16"/>
    </row>
    <row r="684" spans="1:28" ht="60">
      <c r="A684" s="38">
        <v>9</v>
      </c>
      <c r="B684" s="38" t="s">
        <v>70</v>
      </c>
      <c r="C684" s="17" t="str">
        <f>VLOOKUP(B684,G2.PL1!$C$10:$D$34,2,0)</f>
        <v xml:space="preserve">Cifga </v>
      </c>
      <c r="D684" s="17" t="str">
        <f>VLOOKUP($B684,G2.PL1!$C$10:$E$34,3,0)</f>
        <v>Ciprofloxacin (dưới dạng Ciprofloxacin hydroclorid)</v>
      </c>
      <c r="E684" s="17" t="str">
        <f>VLOOKUP($B684,G2.PL1!$C$10:$F$34,4,0)</f>
        <v>500mg</v>
      </c>
      <c r="F684" s="17" t="str">
        <f>VLOOKUP($B684,G2.PL1!$C$10:$AF$35,5,0)</f>
        <v>Uống</v>
      </c>
      <c r="G684" s="17" t="str">
        <f>VLOOKUP($B684,G2.PL1!$C$10:$AF$35,6,0)</f>
        <v>viên nén bao phim</v>
      </c>
      <c r="H684" s="17" t="str">
        <f>VLOOKUP($B684,G2.PL1!$C$10:$AF$35,7,0)</f>
        <v>hộp 2 vỉ x 10 viên</v>
      </c>
      <c r="I684" s="38" t="s">
        <v>13</v>
      </c>
      <c r="J684" s="17" t="str">
        <f>VLOOKUP($B684,G2.PL1!$C$10:$AF$35,9,0)</f>
        <v xml:space="preserve">36 tháng </v>
      </c>
      <c r="K684" s="17" t="str">
        <f>VLOOKUP($B684,G2.PL1!$C$10:$AF$35,10,0)</f>
        <v>VD-20549-14</v>
      </c>
      <c r="L684" s="17" t="str">
        <f>VLOOKUP($B684,G2.PL1!$C$10:$AF$35,11,0)</f>
        <v>Công ty Cổ phần Dược Hậu Giang - Chi nhánh nhà máy Dược phẩm DHG tại Hậu Giang</v>
      </c>
      <c r="M684" s="17" t="str">
        <f>VLOOKUP($B684,G2.PL1!$C$10:$AF$35,12,0)</f>
        <v>Việt Nam</v>
      </c>
      <c r="N684" s="17" t="str">
        <f>VLOOKUP($B684,G2.PL1!$C$10:$AF$35,13,0)</f>
        <v>Viên</v>
      </c>
      <c r="O684" s="39">
        <v>2000</v>
      </c>
      <c r="P684" s="39">
        <v>2000</v>
      </c>
      <c r="Q684" s="39">
        <v>2000</v>
      </c>
      <c r="R684" s="39">
        <v>2000</v>
      </c>
      <c r="S684" s="40">
        <v>8000</v>
      </c>
      <c r="T684" s="19">
        <f>VLOOKUP($B684,G2.PL1!$C$10:$AF$35,17,0)</f>
        <v>889</v>
      </c>
      <c r="U684" s="18">
        <f t="shared" si="10"/>
        <v>7112000</v>
      </c>
      <c r="V684" s="19" t="str">
        <f>VLOOKUP($B684,G2.PL1!$C$10:$AF$35,30,0)</f>
        <v>Công ty Cổ phần Dược Hậu Giang</v>
      </c>
      <c r="W684" s="17" t="s">
        <v>548</v>
      </c>
      <c r="X684" s="56" t="s">
        <v>264</v>
      </c>
      <c r="Y684" s="41" t="s">
        <v>549</v>
      </c>
      <c r="Z684" s="16"/>
      <c r="AA684" s="21" t="e">
        <f>VLOOKUP(W684,#REF!,2,0)</f>
        <v>#REF!</v>
      </c>
      <c r="AB684" s="16"/>
    </row>
    <row r="685" spans="1:28" ht="60">
      <c r="A685" s="38">
        <v>12</v>
      </c>
      <c r="B685" s="38" t="s">
        <v>54</v>
      </c>
      <c r="C685" s="17" t="str">
        <f>VLOOKUP(B685,G2.PL1!$C$10:$D$34,2,0)</f>
        <v>Raciper 20mg</v>
      </c>
      <c r="D685" s="17" t="str">
        <f>VLOOKUP($B685,G2.PL1!$C$10:$E$34,3,0)</f>
        <v xml:space="preserve">Esomeprazole (dưới dạng Esomeprazole magnesium vô định hình) </v>
      </c>
      <c r="E685" s="17" t="str">
        <f>VLOOKUP($B685,G2.PL1!$C$10:$F$34,4,0)</f>
        <v>20mg</v>
      </c>
      <c r="F685" s="17" t="str">
        <f>VLOOKUP($B685,G2.PL1!$C$10:$AF$35,5,0)</f>
        <v>Uống</v>
      </c>
      <c r="G685" s="17" t="str">
        <f>VLOOKUP($B685,G2.PL1!$C$10:$AF$35,6,0)</f>
        <v>Viên nén bao phim kháng acid dạ dày</v>
      </c>
      <c r="H685" s="17" t="str">
        <f>VLOOKUP($B685,G2.PL1!$C$10:$AF$35,7,0)</f>
        <v>Hộp 2 vỉ x 7 viên; Hộp 4 vỉ x 7 viên</v>
      </c>
      <c r="I685" s="38" t="s">
        <v>13</v>
      </c>
      <c r="J685" s="17" t="str">
        <f>VLOOKUP($B685,G2.PL1!$C$10:$AF$35,9,0)</f>
        <v>24 tháng</v>
      </c>
      <c r="K685" s="17" t="str">
        <f>VLOOKUP($B685,G2.PL1!$C$10:$AF$35,10,0)</f>
        <v>VN-16032-12</v>
      </c>
      <c r="L685" s="17" t="str">
        <f>VLOOKUP($B685,G2.PL1!$C$10:$AF$35,11,0)</f>
        <v>Sun Pharmaceutical Industries Limited</v>
      </c>
      <c r="M685" s="17" t="str">
        <f>VLOOKUP($B685,G2.PL1!$C$10:$AF$35,12,0)</f>
        <v>Ấn Độ</v>
      </c>
      <c r="N685" s="17" t="str">
        <f>VLOOKUP($B685,G2.PL1!$C$10:$AF$35,13,0)</f>
        <v>Viên</v>
      </c>
      <c r="O685" s="39">
        <v>5000</v>
      </c>
      <c r="P685" s="39">
        <v>6000</v>
      </c>
      <c r="Q685" s="39">
        <v>5000</v>
      </c>
      <c r="R685" s="39">
        <v>6000</v>
      </c>
      <c r="S685" s="40">
        <v>22000</v>
      </c>
      <c r="T685" s="19">
        <f>VLOOKUP($B685,G2.PL1!$C$10:$AF$35,17,0)</f>
        <v>950</v>
      </c>
      <c r="U685" s="18">
        <f t="shared" si="10"/>
        <v>20900000</v>
      </c>
      <c r="V685" s="19" t="str">
        <f>VLOOKUP($B685,G2.PL1!$C$10:$AF$35,30,0)</f>
        <v>Công ty Cổ phần Dược phẩm Thiết bị Y tế Hà Nội</v>
      </c>
      <c r="W685" s="17" t="s">
        <v>548</v>
      </c>
      <c r="X685" s="56" t="s">
        <v>264</v>
      </c>
      <c r="Y685" s="41" t="s">
        <v>549</v>
      </c>
      <c r="Z685" s="16"/>
      <c r="AA685" s="21" t="e">
        <f>VLOOKUP(W685,#REF!,2,0)</f>
        <v>#REF!</v>
      </c>
      <c r="AB685" s="16"/>
    </row>
    <row r="686" spans="1:28" ht="60">
      <c r="A686" s="38">
        <v>13</v>
      </c>
      <c r="B686" s="38" t="s">
        <v>48</v>
      </c>
      <c r="C686" s="17" t="str">
        <f>VLOOKUP(B686,G2.PL1!$C$10:$D$34,2,0)</f>
        <v>Glumeform 500</v>
      </c>
      <c r="D686" s="17" t="str">
        <f>VLOOKUP($B686,G2.PL1!$C$10:$E$34,3,0)</f>
        <v xml:space="preserve">Metformin hydroclorid </v>
      </c>
      <c r="E686" s="17" t="str">
        <f>VLOOKUP($B686,G2.PL1!$C$10:$F$34,4,0)</f>
        <v>500mg</v>
      </c>
      <c r="F686" s="17" t="str">
        <f>VLOOKUP($B686,G2.PL1!$C$10:$AF$35,5,0)</f>
        <v>Uống</v>
      </c>
      <c r="G686" s="17" t="str">
        <f>VLOOKUP($B686,G2.PL1!$C$10:$AF$35,6,0)</f>
        <v>viên nén bao phim</v>
      </c>
      <c r="H686" s="17" t="str">
        <f>VLOOKUP($B686,G2.PL1!$C$10:$AF$35,7,0)</f>
        <v>hộp 10 vỉ x 10 viên</v>
      </c>
      <c r="I686" s="38" t="s">
        <v>13</v>
      </c>
      <c r="J686" s="17" t="str">
        <f>VLOOKUP($B686,G2.PL1!$C$10:$AF$35,9,0)</f>
        <v xml:space="preserve">36 tháng </v>
      </c>
      <c r="K686" s="17" t="str">
        <f>VLOOKUP($B686,G2.PL1!$C$10:$AF$35,10,0)</f>
        <v>VD-21779-14</v>
      </c>
      <c r="L686" s="17" t="str">
        <f>VLOOKUP($B686,G2.PL1!$C$10:$AF$35,11,0)</f>
        <v>Công ty Cổ phần Dược Hậu Giang - Chi nhánh nhà máy Dược phẩm DHG tại Hậu Giang</v>
      </c>
      <c r="M686" s="17" t="str">
        <f>VLOOKUP($B686,G2.PL1!$C$10:$AF$35,12,0)</f>
        <v>Việt Nam</v>
      </c>
      <c r="N686" s="17" t="str">
        <f>VLOOKUP($B686,G2.PL1!$C$10:$AF$35,13,0)</f>
        <v>Viên</v>
      </c>
      <c r="O686" s="39">
        <v>5000</v>
      </c>
      <c r="P686" s="39">
        <v>5000</v>
      </c>
      <c r="Q686" s="39">
        <v>5000</v>
      </c>
      <c r="R686" s="39">
        <v>5000</v>
      </c>
      <c r="S686" s="40">
        <v>20000</v>
      </c>
      <c r="T686" s="19">
        <f>VLOOKUP($B686,G2.PL1!$C$10:$AF$35,17,0)</f>
        <v>289</v>
      </c>
      <c r="U686" s="18">
        <f t="shared" si="10"/>
        <v>5780000</v>
      </c>
      <c r="V686" s="19" t="str">
        <f>VLOOKUP($B686,G2.PL1!$C$10:$AF$35,30,0)</f>
        <v>Công ty Cổ phần Dược Hậu Giang</v>
      </c>
      <c r="W686" s="17" t="s">
        <v>548</v>
      </c>
      <c r="X686" s="56" t="s">
        <v>264</v>
      </c>
      <c r="Y686" s="41" t="s">
        <v>549</v>
      </c>
      <c r="Z686" s="16"/>
      <c r="AA686" s="21" t="e">
        <f>VLOOKUP(W686,#REF!,2,0)</f>
        <v>#REF!</v>
      </c>
      <c r="AB686" s="16"/>
    </row>
    <row r="687" spans="1:28" ht="36">
      <c r="A687" s="38">
        <v>15</v>
      </c>
      <c r="B687" s="38" t="s">
        <v>39</v>
      </c>
      <c r="C687" s="17" t="str">
        <f>VLOOKUP(B687,G2.PL1!$C$10:$D$34,2,0)</f>
        <v>OCID</v>
      </c>
      <c r="D687" s="17" t="str">
        <f>VLOOKUP($B687,G2.PL1!$C$10:$E$34,3,0)</f>
        <v>Omeprazole (dạng hạt bao tan trong ruột)</v>
      </c>
      <c r="E687" s="17" t="str">
        <f>VLOOKUP($B687,G2.PL1!$C$10:$F$34,4,0)</f>
        <v>20mg</v>
      </c>
      <c r="F687" s="17" t="str">
        <f>VLOOKUP($B687,G2.PL1!$C$10:$AF$35,5,0)</f>
        <v>Uống</v>
      </c>
      <c r="G687" s="17" t="str">
        <f>VLOOKUP($B687,G2.PL1!$C$10:$AF$35,6,0)</f>
        <v>Viên nang cứng</v>
      </c>
      <c r="H687" s="17" t="str">
        <f>VLOOKUP($B687,G2.PL1!$C$10:$AF$35,7,0)</f>
        <v>Hộp 10 vỉ x 10 viên</v>
      </c>
      <c r="I687" s="38" t="s">
        <v>13</v>
      </c>
      <c r="J687" s="17" t="str">
        <f>VLOOKUP($B687,G2.PL1!$C$10:$AF$35,9,0)</f>
        <v>36 tháng</v>
      </c>
      <c r="K687" s="17" t="str">
        <f>VLOOKUP($B687,G2.PL1!$C$10:$AF$35,10,0)</f>
        <v>VN-10166-10</v>
      </c>
      <c r="L687" s="17" t="str">
        <f>VLOOKUP($B687,G2.PL1!$C$10:$AF$35,11,0)</f>
        <v>Cadila Healthcare Ltd.</v>
      </c>
      <c r="M687" s="17" t="str">
        <f>VLOOKUP($B687,G2.PL1!$C$10:$AF$35,12,0)</f>
        <v>Ấn Độ</v>
      </c>
      <c r="N687" s="17" t="str">
        <f>VLOOKUP($B687,G2.PL1!$C$10:$AF$35,13,0)</f>
        <v>Viên</v>
      </c>
      <c r="O687" s="39">
        <v>5000</v>
      </c>
      <c r="P687" s="39">
        <v>5000</v>
      </c>
      <c r="Q687" s="39">
        <v>5000</v>
      </c>
      <c r="R687" s="39">
        <v>5000</v>
      </c>
      <c r="S687" s="40">
        <v>20000</v>
      </c>
      <c r="T687" s="19">
        <f>VLOOKUP($B687,G2.PL1!$C$10:$AF$35,17,0)</f>
        <v>215</v>
      </c>
      <c r="U687" s="18">
        <f t="shared" si="10"/>
        <v>4300000</v>
      </c>
      <c r="V687" s="19" t="str">
        <f>VLOOKUP($B687,G2.PL1!$C$10:$AF$35,30,0)</f>
        <v>Công ty Cổ phần Dược phẩm Thiết bị Y tế Hà Nội</v>
      </c>
      <c r="W687" s="17" t="s">
        <v>548</v>
      </c>
      <c r="X687" s="56" t="s">
        <v>264</v>
      </c>
      <c r="Y687" s="41" t="s">
        <v>549</v>
      </c>
      <c r="Z687" s="16"/>
      <c r="AA687" s="21" t="e">
        <f>VLOOKUP(W687,#REF!,2,0)</f>
        <v>#REF!</v>
      </c>
      <c r="AB687" s="16"/>
    </row>
    <row r="688" spans="1:28" ht="60">
      <c r="A688" s="38">
        <v>9</v>
      </c>
      <c r="B688" s="38" t="s">
        <v>70</v>
      </c>
      <c r="C688" s="17" t="str">
        <f>VLOOKUP(B688,G2.PL1!$C$10:$D$34,2,0)</f>
        <v xml:space="preserve">Cifga </v>
      </c>
      <c r="D688" s="17" t="str">
        <f>VLOOKUP($B688,G2.PL1!$C$10:$E$34,3,0)</f>
        <v>Ciprofloxacin (dưới dạng Ciprofloxacin hydroclorid)</v>
      </c>
      <c r="E688" s="17" t="str">
        <f>VLOOKUP($B688,G2.PL1!$C$10:$F$34,4,0)</f>
        <v>500mg</v>
      </c>
      <c r="F688" s="17" t="str">
        <f>VLOOKUP($B688,G2.PL1!$C$10:$AF$35,5,0)</f>
        <v>Uống</v>
      </c>
      <c r="G688" s="17" t="str">
        <f>VLOOKUP($B688,G2.PL1!$C$10:$AF$35,6,0)</f>
        <v>viên nén bao phim</v>
      </c>
      <c r="H688" s="17" t="str">
        <f>VLOOKUP($B688,G2.PL1!$C$10:$AF$35,7,0)</f>
        <v>hộp 2 vỉ x 10 viên</v>
      </c>
      <c r="I688" s="38" t="s">
        <v>13</v>
      </c>
      <c r="J688" s="17" t="str">
        <f>VLOOKUP($B688,G2.PL1!$C$10:$AF$35,9,0)</f>
        <v xml:space="preserve">36 tháng </v>
      </c>
      <c r="K688" s="17" t="str">
        <f>VLOOKUP($B688,G2.PL1!$C$10:$AF$35,10,0)</f>
        <v>VD-20549-14</v>
      </c>
      <c r="L688" s="17" t="str">
        <f>VLOOKUP($B688,G2.PL1!$C$10:$AF$35,11,0)</f>
        <v>Công ty Cổ phần Dược Hậu Giang - Chi nhánh nhà máy Dược phẩm DHG tại Hậu Giang</v>
      </c>
      <c r="M688" s="17" t="str">
        <f>VLOOKUP($B688,G2.PL1!$C$10:$AF$35,12,0)</f>
        <v>Việt Nam</v>
      </c>
      <c r="N688" s="17" t="str">
        <f>VLOOKUP($B688,G2.PL1!$C$10:$AF$35,13,0)</f>
        <v>Viên</v>
      </c>
      <c r="O688" s="39">
        <v>250</v>
      </c>
      <c r="P688" s="39">
        <v>250</v>
      </c>
      <c r="Q688" s="39">
        <v>250</v>
      </c>
      <c r="R688" s="39">
        <v>250</v>
      </c>
      <c r="S688" s="40">
        <v>1000</v>
      </c>
      <c r="T688" s="19">
        <f>VLOOKUP($B688,G2.PL1!$C$10:$AF$35,17,0)</f>
        <v>889</v>
      </c>
      <c r="U688" s="18">
        <f t="shared" si="10"/>
        <v>889000</v>
      </c>
      <c r="V688" s="19" t="str">
        <f>VLOOKUP($B688,G2.PL1!$C$10:$AF$35,30,0)</f>
        <v>Công ty Cổ phần Dược Hậu Giang</v>
      </c>
      <c r="W688" s="17" t="s">
        <v>641</v>
      </c>
      <c r="X688" s="56" t="s">
        <v>264</v>
      </c>
      <c r="Y688" s="41" t="s">
        <v>642</v>
      </c>
      <c r="Z688" s="16"/>
      <c r="AA688" s="21" t="e">
        <f>VLOOKUP(W688,#REF!,2,0)</f>
        <v>#REF!</v>
      </c>
      <c r="AB688" s="16"/>
    </row>
    <row r="689" spans="1:28" ht="36">
      <c r="A689" s="38">
        <v>14</v>
      </c>
      <c r="B689" s="38" t="s">
        <v>40</v>
      </c>
      <c r="C689" s="17" t="str">
        <f>VLOOKUP(B689,G2.PL1!$C$10:$D$34,2,0)</f>
        <v>OCID</v>
      </c>
      <c r="D689" s="17" t="str">
        <f>VLOOKUP($B689,G2.PL1!$C$10:$E$34,3,0)</f>
        <v>Omeprazole (dạng hạt bao tan trong ruột)</v>
      </c>
      <c r="E689" s="17" t="str">
        <f>VLOOKUP($B689,G2.PL1!$C$10:$F$34,4,0)</f>
        <v>20mg</v>
      </c>
      <c r="F689" s="17" t="str">
        <f>VLOOKUP($B689,G2.PL1!$C$10:$AF$35,5,0)</f>
        <v>Uống</v>
      </c>
      <c r="G689" s="17" t="str">
        <f>VLOOKUP($B689,G2.PL1!$C$10:$AF$35,6,0)</f>
        <v>Viên nang cứng</v>
      </c>
      <c r="H689" s="17" t="str">
        <f>VLOOKUP($B689,G2.PL1!$C$10:$AF$35,7,0)</f>
        <v>Hộp 10 vỉ x 10 viên</v>
      </c>
      <c r="I689" s="38" t="s">
        <v>13</v>
      </c>
      <c r="J689" s="17" t="str">
        <f>VLOOKUP($B689,G2.PL1!$C$10:$AF$35,9,0)</f>
        <v>36 tháng</v>
      </c>
      <c r="K689" s="17" t="str">
        <f>VLOOKUP($B689,G2.PL1!$C$10:$AF$35,10,0)</f>
        <v>VN-10166-10</v>
      </c>
      <c r="L689" s="17" t="str">
        <f>VLOOKUP($B689,G2.PL1!$C$10:$AF$35,11,0)</f>
        <v>Cadila Healthcare Ltd.</v>
      </c>
      <c r="M689" s="17" t="str">
        <f>VLOOKUP($B689,G2.PL1!$C$10:$AF$35,12,0)</f>
        <v>Ấn Độ</v>
      </c>
      <c r="N689" s="17" t="str">
        <f>VLOOKUP($B689,G2.PL1!$C$10:$AF$35,13,0)</f>
        <v>Viên</v>
      </c>
      <c r="O689" s="39">
        <v>500</v>
      </c>
      <c r="P689" s="39">
        <v>500</v>
      </c>
      <c r="Q689" s="39">
        <v>500</v>
      </c>
      <c r="R689" s="39">
        <v>500</v>
      </c>
      <c r="S689" s="40">
        <v>2000</v>
      </c>
      <c r="T689" s="19">
        <f>VLOOKUP($B689,G2.PL1!$C$10:$AF$35,17,0)</f>
        <v>215</v>
      </c>
      <c r="U689" s="18">
        <f t="shared" si="10"/>
        <v>430000</v>
      </c>
      <c r="V689" s="19" t="str">
        <f>VLOOKUP($B689,G2.PL1!$C$10:$AF$35,30,0)</f>
        <v>Công ty Cổ phần Dược phẩm Thiết bị Y tế Hà Nội</v>
      </c>
      <c r="W689" s="17" t="s">
        <v>641</v>
      </c>
      <c r="X689" s="56" t="s">
        <v>264</v>
      </c>
      <c r="Y689" s="41" t="s">
        <v>642</v>
      </c>
      <c r="Z689" s="16"/>
      <c r="AA689" s="21" t="e">
        <f>VLOOKUP(W689,#REF!,2,0)</f>
        <v>#REF!</v>
      </c>
      <c r="AB689" s="16"/>
    </row>
    <row r="690" spans="1:28" ht="60">
      <c r="A690" s="38">
        <v>9</v>
      </c>
      <c r="B690" s="38" t="s">
        <v>70</v>
      </c>
      <c r="C690" s="17" t="str">
        <f>VLOOKUP(B690,G2.PL1!$C$10:$D$34,2,0)</f>
        <v xml:space="preserve">Cifga </v>
      </c>
      <c r="D690" s="17" t="str">
        <f>VLOOKUP($B690,G2.PL1!$C$10:$E$34,3,0)</f>
        <v>Ciprofloxacin (dưới dạng Ciprofloxacin hydroclorid)</v>
      </c>
      <c r="E690" s="17" t="str">
        <f>VLOOKUP($B690,G2.PL1!$C$10:$F$34,4,0)</f>
        <v>500mg</v>
      </c>
      <c r="F690" s="17" t="str">
        <f>VLOOKUP($B690,G2.PL1!$C$10:$AF$35,5,0)</f>
        <v>Uống</v>
      </c>
      <c r="G690" s="17" t="str">
        <f>VLOOKUP($B690,G2.PL1!$C$10:$AF$35,6,0)</f>
        <v>viên nén bao phim</v>
      </c>
      <c r="H690" s="17" t="str">
        <f>VLOOKUP($B690,G2.PL1!$C$10:$AF$35,7,0)</f>
        <v>hộp 2 vỉ x 10 viên</v>
      </c>
      <c r="I690" s="38" t="s">
        <v>13</v>
      </c>
      <c r="J690" s="17" t="str">
        <f>VLOOKUP($B690,G2.PL1!$C$10:$AF$35,9,0)</f>
        <v xml:space="preserve">36 tháng </v>
      </c>
      <c r="K690" s="17" t="str">
        <f>VLOOKUP($B690,G2.PL1!$C$10:$AF$35,10,0)</f>
        <v>VD-20549-14</v>
      </c>
      <c r="L690" s="17" t="str">
        <f>VLOOKUP($B690,G2.PL1!$C$10:$AF$35,11,0)</f>
        <v>Công ty Cổ phần Dược Hậu Giang - Chi nhánh nhà máy Dược phẩm DHG tại Hậu Giang</v>
      </c>
      <c r="M690" s="17" t="str">
        <f>VLOOKUP($B690,G2.PL1!$C$10:$AF$35,12,0)</f>
        <v>Việt Nam</v>
      </c>
      <c r="N690" s="17" t="str">
        <f>VLOOKUP($B690,G2.PL1!$C$10:$AF$35,13,0)</f>
        <v>Viên</v>
      </c>
      <c r="O690" s="39">
        <v>9000</v>
      </c>
      <c r="P690" s="39">
        <v>9000</v>
      </c>
      <c r="Q690" s="39">
        <v>9000</v>
      </c>
      <c r="R690" s="39">
        <v>9000</v>
      </c>
      <c r="S690" s="40">
        <v>36000</v>
      </c>
      <c r="T690" s="19">
        <f>VLOOKUP($B690,G2.PL1!$C$10:$AF$35,17,0)</f>
        <v>889</v>
      </c>
      <c r="U690" s="18">
        <f t="shared" si="10"/>
        <v>32004000</v>
      </c>
      <c r="V690" s="19" t="str">
        <f>VLOOKUP($B690,G2.PL1!$C$10:$AF$35,30,0)</f>
        <v>Công ty Cổ phần Dược Hậu Giang</v>
      </c>
      <c r="W690" s="17" t="s">
        <v>639</v>
      </c>
      <c r="X690" s="56" t="s">
        <v>264</v>
      </c>
      <c r="Y690" s="41" t="s">
        <v>640</v>
      </c>
      <c r="Z690" s="16"/>
      <c r="AA690" s="21" t="e">
        <f>VLOOKUP(W690,#REF!,2,0)</f>
        <v>#REF!</v>
      </c>
      <c r="AB690" s="16"/>
    </row>
    <row r="691" spans="1:28" ht="60">
      <c r="A691" s="38">
        <v>12</v>
      </c>
      <c r="B691" s="38" t="s">
        <v>54</v>
      </c>
      <c r="C691" s="17" t="str">
        <f>VLOOKUP(B691,G2.PL1!$C$10:$D$34,2,0)</f>
        <v>Raciper 20mg</v>
      </c>
      <c r="D691" s="17" t="str">
        <f>VLOOKUP($B691,G2.PL1!$C$10:$E$34,3,0)</f>
        <v xml:space="preserve">Esomeprazole (dưới dạng Esomeprazole magnesium vô định hình) </v>
      </c>
      <c r="E691" s="17" t="str">
        <f>VLOOKUP($B691,G2.PL1!$C$10:$F$34,4,0)</f>
        <v>20mg</v>
      </c>
      <c r="F691" s="17" t="str">
        <f>VLOOKUP($B691,G2.PL1!$C$10:$AF$35,5,0)</f>
        <v>Uống</v>
      </c>
      <c r="G691" s="17" t="str">
        <f>VLOOKUP($B691,G2.PL1!$C$10:$AF$35,6,0)</f>
        <v>Viên nén bao phim kháng acid dạ dày</v>
      </c>
      <c r="H691" s="17" t="str">
        <f>VLOOKUP($B691,G2.PL1!$C$10:$AF$35,7,0)</f>
        <v>Hộp 2 vỉ x 7 viên; Hộp 4 vỉ x 7 viên</v>
      </c>
      <c r="I691" s="38" t="s">
        <v>13</v>
      </c>
      <c r="J691" s="17" t="str">
        <f>VLOOKUP($B691,G2.PL1!$C$10:$AF$35,9,0)</f>
        <v>24 tháng</v>
      </c>
      <c r="K691" s="17" t="str">
        <f>VLOOKUP($B691,G2.PL1!$C$10:$AF$35,10,0)</f>
        <v>VN-16032-12</v>
      </c>
      <c r="L691" s="17" t="str">
        <f>VLOOKUP($B691,G2.PL1!$C$10:$AF$35,11,0)</f>
        <v>Sun Pharmaceutical Industries Limited</v>
      </c>
      <c r="M691" s="17" t="str">
        <f>VLOOKUP($B691,G2.PL1!$C$10:$AF$35,12,0)</f>
        <v>Ấn Độ</v>
      </c>
      <c r="N691" s="17" t="str">
        <f>VLOOKUP($B691,G2.PL1!$C$10:$AF$35,13,0)</f>
        <v>Viên</v>
      </c>
      <c r="O691" s="39">
        <v>30000</v>
      </c>
      <c r="P691" s="39">
        <v>30000</v>
      </c>
      <c r="Q691" s="39">
        <v>30000</v>
      </c>
      <c r="R691" s="39">
        <v>30000</v>
      </c>
      <c r="S691" s="40">
        <v>120000</v>
      </c>
      <c r="T691" s="19">
        <f>VLOOKUP($B691,G2.PL1!$C$10:$AF$35,17,0)</f>
        <v>950</v>
      </c>
      <c r="U691" s="18">
        <f t="shared" si="10"/>
        <v>114000000</v>
      </c>
      <c r="V691" s="19" t="str">
        <f>VLOOKUP($B691,G2.PL1!$C$10:$AF$35,30,0)</f>
        <v>Công ty Cổ phần Dược phẩm Thiết bị Y tế Hà Nội</v>
      </c>
      <c r="W691" s="17" t="s">
        <v>639</v>
      </c>
      <c r="X691" s="56" t="s">
        <v>264</v>
      </c>
      <c r="Y691" s="41" t="s">
        <v>640</v>
      </c>
      <c r="Z691" s="16"/>
      <c r="AA691" s="21" t="e">
        <f>VLOOKUP(W691,#REF!,2,0)</f>
        <v>#REF!</v>
      </c>
      <c r="AB691" s="16"/>
    </row>
    <row r="692" spans="1:28" ht="36">
      <c r="A692" s="38">
        <v>14</v>
      </c>
      <c r="B692" s="38" t="s">
        <v>40</v>
      </c>
      <c r="C692" s="17" t="str">
        <f>VLOOKUP(B692,G2.PL1!$C$10:$D$34,2,0)</f>
        <v>OCID</v>
      </c>
      <c r="D692" s="17" t="str">
        <f>VLOOKUP($B692,G2.PL1!$C$10:$E$34,3,0)</f>
        <v>Omeprazole (dạng hạt bao tan trong ruột)</v>
      </c>
      <c r="E692" s="17" t="str">
        <f>VLOOKUP($B692,G2.PL1!$C$10:$F$34,4,0)</f>
        <v>20mg</v>
      </c>
      <c r="F692" s="17" t="str">
        <f>VLOOKUP($B692,G2.PL1!$C$10:$AF$35,5,0)</f>
        <v>Uống</v>
      </c>
      <c r="G692" s="17" t="str">
        <f>VLOOKUP($B692,G2.PL1!$C$10:$AF$35,6,0)</f>
        <v>Viên nang cứng</v>
      </c>
      <c r="H692" s="17" t="str">
        <f>VLOOKUP($B692,G2.PL1!$C$10:$AF$35,7,0)</f>
        <v>Hộp 10 vỉ x 10 viên</v>
      </c>
      <c r="I692" s="38" t="s">
        <v>13</v>
      </c>
      <c r="J692" s="17" t="str">
        <f>VLOOKUP($B692,G2.PL1!$C$10:$AF$35,9,0)</f>
        <v>36 tháng</v>
      </c>
      <c r="K692" s="17" t="str">
        <f>VLOOKUP($B692,G2.PL1!$C$10:$AF$35,10,0)</f>
        <v>VN-10166-10</v>
      </c>
      <c r="L692" s="17" t="str">
        <f>VLOOKUP($B692,G2.PL1!$C$10:$AF$35,11,0)</f>
        <v>Cadila Healthcare Ltd.</v>
      </c>
      <c r="M692" s="17" t="str">
        <f>VLOOKUP($B692,G2.PL1!$C$10:$AF$35,12,0)</f>
        <v>Ấn Độ</v>
      </c>
      <c r="N692" s="17" t="str">
        <f>VLOOKUP($B692,G2.PL1!$C$10:$AF$35,13,0)</f>
        <v>Viên</v>
      </c>
      <c r="O692" s="39">
        <v>9000</v>
      </c>
      <c r="P692" s="39">
        <v>9000</v>
      </c>
      <c r="Q692" s="39">
        <v>9000</v>
      </c>
      <c r="R692" s="39">
        <v>9000</v>
      </c>
      <c r="S692" s="40">
        <v>36000</v>
      </c>
      <c r="T692" s="19">
        <f>VLOOKUP($B692,G2.PL1!$C$10:$AF$35,17,0)</f>
        <v>215</v>
      </c>
      <c r="U692" s="18">
        <f t="shared" si="10"/>
        <v>7740000</v>
      </c>
      <c r="V692" s="19" t="str">
        <f>VLOOKUP($B692,G2.PL1!$C$10:$AF$35,30,0)</f>
        <v>Công ty Cổ phần Dược phẩm Thiết bị Y tế Hà Nội</v>
      </c>
      <c r="W692" s="17" t="s">
        <v>639</v>
      </c>
      <c r="X692" s="56" t="s">
        <v>264</v>
      </c>
      <c r="Y692" s="41" t="s">
        <v>640</v>
      </c>
      <c r="Z692" s="16"/>
      <c r="AA692" s="21" t="e">
        <f>VLOOKUP(W692,#REF!,2,0)</f>
        <v>#REF!</v>
      </c>
      <c r="AB692" s="16"/>
    </row>
    <row r="693" spans="1:28" ht="36">
      <c r="A693" s="38">
        <v>15</v>
      </c>
      <c r="B693" s="38" t="s">
        <v>39</v>
      </c>
      <c r="C693" s="17" t="str">
        <f>VLOOKUP(B693,G2.PL1!$C$10:$D$34,2,0)</f>
        <v>OCID</v>
      </c>
      <c r="D693" s="17" t="str">
        <f>VLOOKUP($B693,G2.PL1!$C$10:$E$34,3,0)</f>
        <v>Omeprazole (dạng hạt bao tan trong ruột)</v>
      </c>
      <c r="E693" s="17" t="str">
        <f>VLOOKUP($B693,G2.PL1!$C$10:$F$34,4,0)</f>
        <v>20mg</v>
      </c>
      <c r="F693" s="17" t="str">
        <f>VLOOKUP($B693,G2.PL1!$C$10:$AF$35,5,0)</f>
        <v>Uống</v>
      </c>
      <c r="G693" s="17" t="str">
        <f>VLOOKUP($B693,G2.PL1!$C$10:$AF$35,6,0)</f>
        <v>Viên nang cứng</v>
      </c>
      <c r="H693" s="17" t="str">
        <f>VLOOKUP($B693,G2.PL1!$C$10:$AF$35,7,0)</f>
        <v>Hộp 10 vỉ x 10 viên</v>
      </c>
      <c r="I693" s="38" t="s">
        <v>13</v>
      </c>
      <c r="J693" s="17" t="str">
        <f>VLOOKUP($B693,G2.PL1!$C$10:$AF$35,9,0)</f>
        <v>36 tháng</v>
      </c>
      <c r="K693" s="17" t="str">
        <f>VLOOKUP($B693,G2.PL1!$C$10:$AF$35,10,0)</f>
        <v>VN-10166-10</v>
      </c>
      <c r="L693" s="17" t="str">
        <f>VLOOKUP($B693,G2.PL1!$C$10:$AF$35,11,0)</f>
        <v>Cadila Healthcare Ltd.</v>
      </c>
      <c r="M693" s="17" t="str">
        <f>VLOOKUP($B693,G2.PL1!$C$10:$AF$35,12,0)</f>
        <v>Ấn Độ</v>
      </c>
      <c r="N693" s="17" t="str">
        <f>VLOOKUP($B693,G2.PL1!$C$10:$AF$35,13,0)</f>
        <v>Viên</v>
      </c>
      <c r="O693" s="39">
        <v>9000</v>
      </c>
      <c r="P693" s="39">
        <v>9000</v>
      </c>
      <c r="Q693" s="39">
        <v>9000</v>
      </c>
      <c r="R693" s="39">
        <v>9000</v>
      </c>
      <c r="S693" s="40">
        <v>36000</v>
      </c>
      <c r="T693" s="19">
        <f>VLOOKUP($B693,G2.PL1!$C$10:$AF$35,17,0)</f>
        <v>215</v>
      </c>
      <c r="U693" s="18">
        <f t="shared" si="10"/>
        <v>7740000</v>
      </c>
      <c r="V693" s="19" t="str">
        <f>VLOOKUP($B693,G2.PL1!$C$10:$AF$35,30,0)</f>
        <v>Công ty Cổ phần Dược phẩm Thiết bị Y tế Hà Nội</v>
      </c>
      <c r="W693" s="17" t="s">
        <v>639</v>
      </c>
      <c r="X693" s="56" t="s">
        <v>264</v>
      </c>
      <c r="Y693" s="41" t="s">
        <v>640</v>
      </c>
      <c r="Z693" s="16"/>
      <c r="AA693" s="21" t="e">
        <f>VLOOKUP(W693,#REF!,2,0)</f>
        <v>#REF!</v>
      </c>
      <c r="AB693" s="16"/>
    </row>
    <row r="694" spans="1:28" ht="36">
      <c r="A694" s="38">
        <v>15</v>
      </c>
      <c r="B694" s="38" t="s">
        <v>39</v>
      </c>
      <c r="C694" s="17" t="str">
        <f>VLOOKUP(B694,G2.PL1!$C$10:$D$34,2,0)</f>
        <v>OCID</v>
      </c>
      <c r="D694" s="17" t="str">
        <f>VLOOKUP($B694,G2.PL1!$C$10:$E$34,3,0)</f>
        <v>Omeprazole (dạng hạt bao tan trong ruột)</v>
      </c>
      <c r="E694" s="17" t="str">
        <f>VLOOKUP($B694,G2.PL1!$C$10:$F$34,4,0)</f>
        <v>20mg</v>
      </c>
      <c r="F694" s="17" t="str">
        <f>VLOOKUP($B694,G2.PL1!$C$10:$AF$35,5,0)</f>
        <v>Uống</v>
      </c>
      <c r="G694" s="17" t="str">
        <f>VLOOKUP($B694,G2.PL1!$C$10:$AF$35,6,0)</f>
        <v>Viên nang cứng</v>
      </c>
      <c r="H694" s="17" t="str">
        <f>VLOOKUP($B694,G2.PL1!$C$10:$AF$35,7,0)</f>
        <v>Hộp 10 vỉ x 10 viên</v>
      </c>
      <c r="I694" s="38" t="s">
        <v>13</v>
      </c>
      <c r="J694" s="17" t="str">
        <f>VLOOKUP($B694,G2.PL1!$C$10:$AF$35,9,0)</f>
        <v>36 tháng</v>
      </c>
      <c r="K694" s="17" t="str">
        <f>VLOOKUP($B694,G2.PL1!$C$10:$AF$35,10,0)</f>
        <v>VN-10166-10</v>
      </c>
      <c r="L694" s="17" t="str">
        <f>VLOOKUP($B694,G2.PL1!$C$10:$AF$35,11,0)</f>
        <v>Cadila Healthcare Ltd.</v>
      </c>
      <c r="M694" s="17" t="str">
        <f>VLOOKUP($B694,G2.PL1!$C$10:$AF$35,12,0)</f>
        <v>Ấn Độ</v>
      </c>
      <c r="N694" s="17" t="str">
        <f>VLOOKUP($B694,G2.PL1!$C$10:$AF$35,13,0)</f>
        <v>Viên</v>
      </c>
      <c r="O694" s="39">
        <v>500</v>
      </c>
      <c r="P694" s="39">
        <v>500</v>
      </c>
      <c r="Q694" s="39">
        <v>600</v>
      </c>
      <c r="R694" s="39">
        <v>600</v>
      </c>
      <c r="S694" s="40">
        <v>2200</v>
      </c>
      <c r="T694" s="19">
        <f>VLOOKUP($B694,G2.PL1!$C$10:$AF$35,17,0)</f>
        <v>215</v>
      </c>
      <c r="U694" s="18">
        <f t="shared" si="10"/>
        <v>473000</v>
      </c>
      <c r="V694" s="19" t="str">
        <f>VLOOKUP($B694,G2.PL1!$C$10:$AF$35,30,0)</f>
        <v>Công ty Cổ phần Dược phẩm Thiết bị Y tế Hà Nội</v>
      </c>
      <c r="W694" s="17" t="s">
        <v>547</v>
      </c>
      <c r="X694" s="56" t="s">
        <v>264</v>
      </c>
      <c r="Y694" s="41">
        <v>51223</v>
      </c>
      <c r="Z694" s="16"/>
      <c r="AA694" s="21" t="e">
        <f>VLOOKUP(W694,#REF!,2,0)</f>
        <v>#REF!</v>
      </c>
      <c r="AB694" s="16"/>
    </row>
    <row r="695" spans="1:28" ht="60">
      <c r="A695" s="38">
        <v>12</v>
      </c>
      <c r="B695" s="38" t="s">
        <v>54</v>
      </c>
      <c r="C695" s="17" t="str">
        <f>VLOOKUP(B695,G2.PL1!$C$10:$D$34,2,0)</f>
        <v>Raciper 20mg</v>
      </c>
      <c r="D695" s="17" t="str">
        <f>VLOOKUP($B695,G2.PL1!$C$10:$E$34,3,0)</f>
        <v xml:space="preserve">Esomeprazole (dưới dạng Esomeprazole magnesium vô định hình) </v>
      </c>
      <c r="E695" s="17" t="str">
        <f>VLOOKUP($B695,G2.PL1!$C$10:$F$34,4,0)</f>
        <v>20mg</v>
      </c>
      <c r="F695" s="17" t="str">
        <f>VLOOKUP($B695,G2.PL1!$C$10:$AF$35,5,0)</f>
        <v>Uống</v>
      </c>
      <c r="G695" s="17" t="str">
        <f>VLOOKUP($B695,G2.PL1!$C$10:$AF$35,6,0)</f>
        <v>Viên nén bao phim kháng acid dạ dày</v>
      </c>
      <c r="H695" s="17" t="str">
        <f>VLOOKUP($B695,G2.PL1!$C$10:$AF$35,7,0)</f>
        <v>Hộp 2 vỉ x 7 viên; Hộp 4 vỉ x 7 viên</v>
      </c>
      <c r="I695" s="38" t="s">
        <v>13</v>
      </c>
      <c r="J695" s="17" t="str">
        <f>VLOOKUP($B695,G2.PL1!$C$10:$AF$35,9,0)</f>
        <v>24 tháng</v>
      </c>
      <c r="K695" s="17" t="str">
        <f>VLOOKUP($B695,G2.PL1!$C$10:$AF$35,10,0)</f>
        <v>VN-16032-12</v>
      </c>
      <c r="L695" s="17" t="str">
        <f>VLOOKUP($B695,G2.PL1!$C$10:$AF$35,11,0)</f>
        <v>Sun Pharmaceutical Industries Limited</v>
      </c>
      <c r="M695" s="17" t="str">
        <f>VLOOKUP($B695,G2.PL1!$C$10:$AF$35,12,0)</f>
        <v>Ấn Độ</v>
      </c>
      <c r="N695" s="17" t="str">
        <f>VLOOKUP($B695,G2.PL1!$C$10:$AF$35,13,0)</f>
        <v>Viên</v>
      </c>
      <c r="O695" s="39">
        <v>1000</v>
      </c>
      <c r="P695" s="39">
        <v>1000</v>
      </c>
      <c r="Q695" s="39">
        <v>1000</v>
      </c>
      <c r="R695" s="39">
        <v>0</v>
      </c>
      <c r="S695" s="40">
        <v>3000</v>
      </c>
      <c r="T695" s="19">
        <f>VLOOKUP($B695,G2.PL1!$C$10:$AF$35,17,0)</f>
        <v>950</v>
      </c>
      <c r="U695" s="18">
        <f t="shared" si="10"/>
        <v>2850000</v>
      </c>
      <c r="V695" s="19" t="str">
        <f>VLOOKUP($B695,G2.PL1!$C$10:$AF$35,30,0)</f>
        <v>Công ty Cổ phần Dược phẩm Thiết bị Y tế Hà Nội</v>
      </c>
      <c r="W695" s="17" t="s">
        <v>774</v>
      </c>
      <c r="X695" s="56" t="s">
        <v>264</v>
      </c>
      <c r="Y695" s="41" t="s">
        <v>775</v>
      </c>
      <c r="Z695" s="16"/>
      <c r="AA695" s="21" t="e">
        <f>VLOOKUP(W695,#REF!,2,0)</f>
        <v>#REF!</v>
      </c>
      <c r="AB695" s="16"/>
    </row>
    <row r="696" spans="1:28" ht="60">
      <c r="A696" s="38">
        <v>9</v>
      </c>
      <c r="B696" s="38" t="s">
        <v>70</v>
      </c>
      <c r="C696" s="17" t="str">
        <f>VLOOKUP(B696,G2.PL1!$C$10:$D$34,2,0)</f>
        <v xml:space="preserve">Cifga </v>
      </c>
      <c r="D696" s="17" t="str">
        <f>VLOOKUP($B696,G2.PL1!$C$10:$E$34,3,0)</f>
        <v>Ciprofloxacin (dưới dạng Ciprofloxacin hydroclorid)</v>
      </c>
      <c r="E696" s="17" t="str">
        <f>VLOOKUP($B696,G2.PL1!$C$10:$F$34,4,0)</f>
        <v>500mg</v>
      </c>
      <c r="F696" s="17" t="str">
        <f>VLOOKUP($B696,G2.PL1!$C$10:$AF$35,5,0)</f>
        <v>Uống</v>
      </c>
      <c r="G696" s="17" t="str">
        <f>VLOOKUP($B696,G2.PL1!$C$10:$AF$35,6,0)</f>
        <v>viên nén bao phim</v>
      </c>
      <c r="H696" s="17" t="str">
        <f>VLOOKUP($B696,G2.PL1!$C$10:$AF$35,7,0)</f>
        <v>hộp 2 vỉ x 10 viên</v>
      </c>
      <c r="I696" s="38" t="s">
        <v>13</v>
      </c>
      <c r="J696" s="17" t="str">
        <f>VLOOKUP($B696,G2.PL1!$C$10:$AF$35,9,0)</f>
        <v xml:space="preserve">36 tháng </v>
      </c>
      <c r="K696" s="17" t="str">
        <f>VLOOKUP($B696,G2.PL1!$C$10:$AF$35,10,0)</f>
        <v>VD-20549-14</v>
      </c>
      <c r="L696" s="17" t="str">
        <f>VLOOKUP($B696,G2.PL1!$C$10:$AF$35,11,0)</f>
        <v>Công ty Cổ phần Dược Hậu Giang - Chi nhánh nhà máy Dược phẩm DHG tại Hậu Giang</v>
      </c>
      <c r="M696" s="17" t="str">
        <f>VLOOKUP($B696,G2.PL1!$C$10:$AF$35,12,0)</f>
        <v>Việt Nam</v>
      </c>
      <c r="N696" s="17" t="str">
        <f>VLOOKUP($B696,G2.PL1!$C$10:$AF$35,13,0)</f>
        <v>Viên</v>
      </c>
      <c r="O696" s="39">
        <v>10000</v>
      </c>
      <c r="P696" s="39">
        <v>10000</v>
      </c>
      <c r="Q696" s="39">
        <v>10000</v>
      </c>
      <c r="R696" s="39">
        <v>10000</v>
      </c>
      <c r="S696" s="40">
        <v>40000</v>
      </c>
      <c r="T696" s="19">
        <f>VLOOKUP($B696,G2.PL1!$C$10:$AF$35,17,0)</f>
        <v>889</v>
      </c>
      <c r="U696" s="18">
        <f t="shared" si="10"/>
        <v>35560000</v>
      </c>
      <c r="V696" s="19" t="str">
        <f>VLOOKUP($B696,G2.PL1!$C$10:$AF$35,30,0)</f>
        <v>Công ty Cổ phần Dược Hậu Giang</v>
      </c>
      <c r="W696" s="17" t="s">
        <v>564</v>
      </c>
      <c r="X696" s="56" t="s">
        <v>368</v>
      </c>
      <c r="Y696" s="41" t="s">
        <v>565</v>
      </c>
      <c r="Z696" s="16"/>
      <c r="AA696" s="21" t="e">
        <f>VLOOKUP(W696,#REF!,2,0)</f>
        <v>#REF!</v>
      </c>
      <c r="AB696" s="16"/>
    </row>
    <row r="697" spans="1:28" ht="60">
      <c r="A697" s="38">
        <v>12</v>
      </c>
      <c r="B697" s="38" t="s">
        <v>54</v>
      </c>
      <c r="C697" s="17" t="str">
        <f>VLOOKUP(B697,G2.PL1!$C$10:$D$34,2,0)</f>
        <v>Raciper 20mg</v>
      </c>
      <c r="D697" s="17" t="str">
        <f>VLOOKUP($B697,G2.PL1!$C$10:$E$34,3,0)</f>
        <v xml:space="preserve">Esomeprazole (dưới dạng Esomeprazole magnesium vô định hình) </v>
      </c>
      <c r="E697" s="17" t="str">
        <f>VLOOKUP($B697,G2.PL1!$C$10:$F$34,4,0)</f>
        <v>20mg</v>
      </c>
      <c r="F697" s="17" t="str">
        <f>VLOOKUP($B697,G2.PL1!$C$10:$AF$35,5,0)</f>
        <v>Uống</v>
      </c>
      <c r="G697" s="17" t="str">
        <f>VLOOKUP($B697,G2.PL1!$C$10:$AF$35,6,0)</f>
        <v>Viên nén bao phim kháng acid dạ dày</v>
      </c>
      <c r="H697" s="17" t="str">
        <f>VLOOKUP($B697,G2.PL1!$C$10:$AF$35,7,0)</f>
        <v>Hộp 2 vỉ x 7 viên; Hộp 4 vỉ x 7 viên</v>
      </c>
      <c r="I697" s="38" t="s">
        <v>13</v>
      </c>
      <c r="J697" s="17" t="str">
        <f>VLOOKUP($B697,G2.PL1!$C$10:$AF$35,9,0)</f>
        <v>24 tháng</v>
      </c>
      <c r="K697" s="17" t="str">
        <f>VLOOKUP($B697,G2.PL1!$C$10:$AF$35,10,0)</f>
        <v>VN-16032-12</v>
      </c>
      <c r="L697" s="17" t="str">
        <f>VLOOKUP($B697,G2.PL1!$C$10:$AF$35,11,0)</f>
        <v>Sun Pharmaceutical Industries Limited</v>
      </c>
      <c r="M697" s="17" t="str">
        <f>VLOOKUP($B697,G2.PL1!$C$10:$AF$35,12,0)</f>
        <v>Ấn Độ</v>
      </c>
      <c r="N697" s="17" t="str">
        <f>VLOOKUP($B697,G2.PL1!$C$10:$AF$35,13,0)</f>
        <v>Viên</v>
      </c>
      <c r="O697" s="39">
        <v>5000</v>
      </c>
      <c r="P697" s="39">
        <v>5000</v>
      </c>
      <c r="Q697" s="39">
        <v>5000</v>
      </c>
      <c r="R697" s="39">
        <v>5000</v>
      </c>
      <c r="S697" s="40">
        <v>20000</v>
      </c>
      <c r="T697" s="19">
        <f>VLOOKUP($B697,G2.PL1!$C$10:$AF$35,17,0)</f>
        <v>950</v>
      </c>
      <c r="U697" s="18">
        <f t="shared" si="10"/>
        <v>19000000</v>
      </c>
      <c r="V697" s="19" t="str">
        <f>VLOOKUP($B697,G2.PL1!$C$10:$AF$35,30,0)</f>
        <v>Công ty Cổ phần Dược phẩm Thiết bị Y tế Hà Nội</v>
      </c>
      <c r="W697" s="17" t="s">
        <v>564</v>
      </c>
      <c r="X697" s="56" t="s">
        <v>368</v>
      </c>
      <c r="Y697" s="41" t="s">
        <v>565</v>
      </c>
      <c r="Z697" s="16"/>
      <c r="AA697" s="21" t="e">
        <f>VLOOKUP(W697,#REF!,2,0)</f>
        <v>#REF!</v>
      </c>
      <c r="AB697" s="16"/>
    </row>
    <row r="698" spans="1:28" ht="36">
      <c r="A698" s="38">
        <v>15</v>
      </c>
      <c r="B698" s="38" t="s">
        <v>39</v>
      </c>
      <c r="C698" s="17" t="str">
        <f>VLOOKUP(B698,G2.PL1!$C$10:$D$34,2,0)</f>
        <v>OCID</v>
      </c>
      <c r="D698" s="17" t="str">
        <f>VLOOKUP($B698,G2.PL1!$C$10:$E$34,3,0)</f>
        <v>Omeprazole (dạng hạt bao tan trong ruột)</v>
      </c>
      <c r="E698" s="17" t="str">
        <f>VLOOKUP($B698,G2.PL1!$C$10:$F$34,4,0)</f>
        <v>20mg</v>
      </c>
      <c r="F698" s="17" t="str">
        <f>VLOOKUP($B698,G2.PL1!$C$10:$AF$35,5,0)</f>
        <v>Uống</v>
      </c>
      <c r="G698" s="17" t="str">
        <f>VLOOKUP($B698,G2.PL1!$C$10:$AF$35,6,0)</f>
        <v>Viên nang cứng</v>
      </c>
      <c r="H698" s="17" t="str">
        <f>VLOOKUP($B698,G2.PL1!$C$10:$AF$35,7,0)</f>
        <v>Hộp 10 vỉ x 10 viên</v>
      </c>
      <c r="I698" s="38" t="s">
        <v>13</v>
      </c>
      <c r="J698" s="17" t="str">
        <f>VLOOKUP($B698,G2.PL1!$C$10:$AF$35,9,0)</f>
        <v>36 tháng</v>
      </c>
      <c r="K698" s="17" t="str">
        <f>VLOOKUP($B698,G2.PL1!$C$10:$AF$35,10,0)</f>
        <v>VN-10166-10</v>
      </c>
      <c r="L698" s="17" t="str">
        <f>VLOOKUP($B698,G2.PL1!$C$10:$AF$35,11,0)</f>
        <v>Cadila Healthcare Ltd.</v>
      </c>
      <c r="M698" s="17" t="str">
        <f>VLOOKUP($B698,G2.PL1!$C$10:$AF$35,12,0)</f>
        <v>Ấn Độ</v>
      </c>
      <c r="N698" s="17" t="str">
        <f>VLOOKUP($B698,G2.PL1!$C$10:$AF$35,13,0)</f>
        <v>Viên</v>
      </c>
      <c r="O698" s="39">
        <v>20000</v>
      </c>
      <c r="P698" s="39">
        <v>20000</v>
      </c>
      <c r="Q698" s="39">
        <v>20000</v>
      </c>
      <c r="R698" s="39">
        <v>20000</v>
      </c>
      <c r="S698" s="40">
        <v>80000</v>
      </c>
      <c r="T698" s="19">
        <f>VLOOKUP($B698,G2.PL1!$C$10:$AF$35,17,0)</f>
        <v>215</v>
      </c>
      <c r="U698" s="18">
        <f t="shared" si="10"/>
        <v>17200000</v>
      </c>
      <c r="V698" s="19" t="str">
        <f>VLOOKUP($B698,G2.PL1!$C$10:$AF$35,30,0)</f>
        <v>Công ty Cổ phần Dược phẩm Thiết bị Y tế Hà Nội</v>
      </c>
      <c r="W698" s="17" t="s">
        <v>564</v>
      </c>
      <c r="X698" s="56" t="s">
        <v>368</v>
      </c>
      <c r="Y698" s="41" t="s">
        <v>565</v>
      </c>
      <c r="Z698" s="16"/>
      <c r="AA698" s="21" t="e">
        <f>VLOOKUP(W698,#REF!,2,0)</f>
        <v>#REF!</v>
      </c>
      <c r="AB698" s="16"/>
    </row>
    <row r="699" spans="1:28" ht="36">
      <c r="A699" s="32">
        <v>3</v>
      </c>
      <c r="B699" s="32" t="s">
        <v>81</v>
      </c>
      <c r="C699" s="17" t="str">
        <f>VLOOKUP(B699,G2.PL1!$C$10:$D$34,2,0)</f>
        <v>Oxitan 100mg/20ml</v>
      </c>
      <c r="D699" s="17" t="str">
        <f>VLOOKUP($B699,G2.PL1!$C$10:$E$34,3,0)</f>
        <v>Oxaliplatin</v>
      </c>
      <c r="E699" s="17" t="str">
        <f>VLOOKUP($B699,G2.PL1!$C$10:$F$34,4,0)</f>
        <v>100mg/ 20ml</v>
      </c>
      <c r="F699" s="17" t="str">
        <f>VLOOKUP($B699,G2.PL1!$C$10:$AF$35,5,0)</f>
        <v>Tiêm truyền tĩnh mạch</v>
      </c>
      <c r="G699" s="17" t="str">
        <f>VLOOKUP($B699,G2.PL1!$C$10:$AF$35,6,0)</f>
        <v>Dung dịch đậm đặc để pha tiêm truyền</v>
      </c>
      <c r="H699" s="17" t="str">
        <f>VLOOKUP($B699,G2.PL1!$C$10:$AF$35,7,0)</f>
        <v>Hộp 1 lọ 20ml</v>
      </c>
      <c r="I699" s="32" t="s">
        <v>13</v>
      </c>
      <c r="J699" s="17" t="str">
        <f>VLOOKUP($B699,G2.PL1!$C$10:$AF$35,9,0)</f>
        <v>24 tháng</v>
      </c>
      <c r="K699" s="17" t="str">
        <f>VLOOKUP($B699,G2.PL1!$C$10:$AF$35,10,0)</f>
        <v>890114071223 (VN-20247-17)</v>
      </c>
      <c r="L699" s="17" t="str">
        <f>VLOOKUP($B699,G2.PL1!$C$10:$AF$35,11,0)</f>
        <v>Fresenius Kabi Oncology Limited</v>
      </c>
      <c r="M699" s="17" t="str">
        <f>VLOOKUP($B699,G2.PL1!$C$10:$AF$35,12,0)</f>
        <v>Ấn Độ</v>
      </c>
      <c r="N699" s="17" t="str">
        <f>VLOOKUP($B699,G2.PL1!$C$10:$AF$35,13,0)</f>
        <v>Lọ</v>
      </c>
      <c r="O699" s="33">
        <v>25</v>
      </c>
      <c r="P699" s="33">
        <v>25</v>
      </c>
      <c r="Q699" s="33">
        <v>25</v>
      </c>
      <c r="R699" s="33">
        <v>25</v>
      </c>
      <c r="S699" s="18">
        <v>100</v>
      </c>
      <c r="T699" s="19">
        <f>VLOOKUP($B699,G2.PL1!$C$10:$AF$35,17,0)</f>
        <v>330510</v>
      </c>
      <c r="U699" s="18">
        <f t="shared" si="10"/>
        <v>33051000</v>
      </c>
      <c r="V699" s="19" t="str">
        <f>VLOOKUP($B699,G2.PL1!$C$10:$AF$35,30,0)</f>
        <v>Công ty Cổ phần Dược liệu Trung ương 2</v>
      </c>
      <c r="W699" s="17" t="s">
        <v>398</v>
      </c>
      <c r="X699" s="34" t="s">
        <v>368</v>
      </c>
      <c r="Y699" s="17" t="s">
        <v>399</v>
      </c>
      <c r="Z699" s="16"/>
      <c r="AA699" s="21" t="e">
        <f>VLOOKUP(W699,#REF!,2,0)</f>
        <v>#REF!</v>
      </c>
      <c r="AB699" s="16"/>
    </row>
    <row r="700" spans="1:28" ht="60">
      <c r="A700" s="38">
        <v>9</v>
      </c>
      <c r="B700" s="38" t="s">
        <v>70</v>
      </c>
      <c r="C700" s="17" t="str">
        <f>VLOOKUP(B700,G2.PL1!$C$10:$D$34,2,0)</f>
        <v xml:space="preserve">Cifga </v>
      </c>
      <c r="D700" s="17" t="str">
        <f>VLOOKUP($B700,G2.PL1!$C$10:$E$34,3,0)</f>
        <v>Ciprofloxacin (dưới dạng Ciprofloxacin hydroclorid)</v>
      </c>
      <c r="E700" s="17" t="str">
        <f>VLOOKUP($B700,G2.PL1!$C$10:$F$34,4,0)</f>
        <v>500mg</v>
      </c>
      <c r="F700" s="17" t="str">
        <f>VLOOKUP($B700,G2.PL1!$C$10:$AF$35,5,0)</f>
        <v>Uống</v>
      </c>
      <c r="G700" s="17" t="str">
        <f>VLOOKUP($B700,G2.PL1!$C$10:$AF$35,6,0)</f>
        <v>viên nén bao phim</v>
      </c>
      <c r="H700" s="17" t="str">
        <f>VLOOKUP($B700,G2.PL1!$C$10:$AF$35,7,0)</f>
        <v>hộp 2 vỉ x 10 viên</v>
      </c>
      <c r="I700" s="38" t="s">
        <v>13</v>
      </c>
      <c r="J700" s="17" t="str">
        <f>VLOOKUP($B700,G2.PL1!$C$10:$AF$35,9,0)</f>
        <v xml:space="preserve">36 tháng </v>
      </c>
      <c r="K700" s="17" t="str">
        <f>VLOOKUP($B700,G2.PL1!$C$10:$AF$35,10,0)</f>
        <v>VD-20549-14</v>
      </c>
      <c r="L700" s="17" t="str">
        <f>VLOOKUP($B700,G2.PL1!$C$10:$AF$35,11,0)</f>
        <v>Công ty Cổ phần Dược Hậu Giang - Chi nhánh nhà máy Dược phẩm DHG tại Hậu Giang</v>
      </c>
      <c r="M700" s="17" t="str">
        <f>VLOOKUP($B700,G2.PL1!$C$10:$AF$35,12,0)</f>
        <v>Việt Nam</v>
      </c>
      <c r="N700" s="17" t="str">
        <f>VLOOKUP($B700,G2.PL1!$C$10:$AF$35,13,0)</f>
        <v>Viên</v>
      </c>
      <c r="O700" s="39">
        <v>2500</v>
      </c>
      <c r="P700" s="39">
        <v>2500</v>
      </c>
      <c r="Q700" s="39">
        <v>2500</v>
      </c>
      <c r="R700" s="39">
        <v>2500</v>
      </c>
      <c r="S700" s="40">
        <v>10000</v>
      </c>
      <c r="T700" s="19">
        <f>VLOOKUP($B700,G2.PL1!$C$10:$AF$35,17,0)</f>
        <v>889</v>
      </c>
      <c r="U700" s="18">
        <f t="shared" si="10"/>
        <v>8890000</v>
      </c>
      <c r="V700" s="19" t="str">
        <f>VLOOKUP($B700,G2.PL1!$C$10:$AF$35,30,0)</f>
        <v>Công ty Cổ phần Dược Hậu Giang</v>
      </c>
      <c r="W700" s="17" t="s">
        <v>398</v>
      </c>
      <c r="X700" s="56" t="s">
        <v>368</v>
      </c>
      <c r="Y700" s="41" t="s">
        <v>399</v>
      </c>
      <c r="Z700" s="16"/>
      <c r="AA700" s="21" t="e">
        <f>VLOOKUP(W700,#REF!,2,0)</f>
        <v>#REF!</v>
      </c>
      <c r="AB700" s="16"/>
    </row>
    <row r="701" spans="1:28" ht="36">
      <c r="A701" s="38">
        <v>14</v>
      </c>
      <c r="B701" s="38" t="s">
        <v>40</v>
      </c>
      <c r="C701" s="17" t="str">
        <f>VLOOKUP(B701,G2.PL1!$C$10:$D$34,2,0)</f>
        <v>OCID</v>
      </c>
      <c r="D701" s="17" t="str">
        <f>VLOOKUP($B701,G2.PL1!$C$10:$E$34,3,0)</f>
        <v>Omeprazole (dạng hạt bao tan trong ruột)</v>
      </c>
      <c r="E701" s="17" t="str">
        <f>VLOOKUP($B701,G2.PL1!$C$10:$F$34,4,0)</f>
        <v>20mg</v>
      </c>
      <c r="F701" s="17" t="str">
        <f>VLOOKUP($B701,G2.PL1!$C$10:$AF$35,5,0)</f>
        <v>Uống</v>
      </c>
      <c r="G701" s="17" t="str">
        <f>VLOOKUP($B701,G2.PL1!$C$10:$AF$35,6,0)</f>
        <v>Viên nang cứng</v>
      </c>
      <c r="H701" s="17" t="str">
        <f>VLOOKUP($B701,G2.PL1!$C$10:$AF$35,7,0)</f>
        <v>Hộp 10 vỉ x 10 viên</v>
      </c>
      <c r="I701" s="38" t="s">
        <v>13</v>
      </c>
      <c r="J701" s="17" t="str">
        <f>VLOOKUP($B701,G2.PL1!$C$10:$AF$35,9,0)</f>
        <v>36 tháng</v>
      </c>
      <c r="K701" s="17" t="str">
        <f>VLOOKUP($B701,G2.PL1!$C$10:$AF$35,10,0)</f>
        <v>VN-10166-10</v>
      </c>
      <c r="L701" s="17" t="str">
        <f>VLOOKUP($B701,G2.PL1!$C$10:$AF$35,11,0)</f>
        <v>Cadila Healthcare Ltd.</v>
      </c>
      <c r="M701" s="17" t="str">
        <f>VLOOKUP($B701,G2.PL1!$C$10:$AF$35,12,0)</f>
        <v>Ấn Độ</v>
      </c>
      <c r="N701" s="17" t="str">
        <f>VLOOKUP($B701,G2.PL1!$C$10:$AF$35,13,0)</f>
        <v>Viên</v>
      </c>
      <c r="O701" s="39">
        <v>10000</v>
      </c>
      <c r="P701" s="39">
        <v>10000</v>
      </c>
      <c r="Q701" s="39">
        <v>10000</v>
      </c>
      <c r="R701" s="39">
        <v>10000</v>
      </c>
      <c r="S701" s="40">
        <v>40000</v>
      </c>
      <c r="T701" s="19">
        <f>VLOOKUP($B701,G2.PL1!$C$10:$AF$35,17,0)</f>
        <v>215</v>
      </c>
      <c r="U701" s="18">
        <f t="shared" si="10"/>
        <v>8600000</v>
      </c>
      <c r="V701" s="19" t="str">
        <f>VLOOKUP($B701,G2.PL1!$C$10:$AF$35,30,0)</f>
        <v>Công ty Cổ phần Dược phẩm Thiết bị Y tế Hà Nội</v>
      </c>
      <c r="W701" s="17" t="s">
        <v>398</v>
      </c>
      <c r="X701" s="56" t="s">
        <v>368</v>
      </c>
      <c r="Y701" s="41" t="s">
        <v>399</v>
      </c>
      <c r="Z701" s="16"/>
      <c r="AA701" s="21" t="e">
        <f>VLOOKUP(W701,#REF!,2,0)</f>
        <v>#REF!</v>
      </c>
      <c r="AB701" s="16"/>
    </row>
    <row r="702" spans="1:28" ht="48">
      <c r="A702" s="17">
        <v>2</v>
      </c>
      <c r="B702" s="17" t="s">
        <v>86</v>
      </c>
      <c r="C702" s="17" t="str">
        <f>VLOOKUP(B702,G2.PL1!$C$10:$D$34,2,0)</f>
        <v>Cefoxitin 1g</v>
      </c>
      <c r="D702" s="17" t="str">
        <f>VLOOKUP($B702,G2.PL1!$C$10:$E$34,3,0)</f>
        <v xml:space="preserve">Cefoxitin (dưới dạng Cefoxitin natri) </v>
      </c>
      <c r="E702" s="17" t="str">
        <f>VLOOKUP($B702,G2.PL1!$C$10:$F$34,4,0)</f>
        <v>1g</v>
      </c>
      <c r="F702" s="17" t="str">
        <f>VLOOKUP($B702,G2.PL1!$C$10:$AF$35,5,0)</f>
        <v>Tiêm</v>
      </c>
      <c r="G702" s="17" t="str">
        <f>VLOOKUP($B702,G2.PL1!$C$10:$AF$35,6,0)</f>
        <v>Thuốc bột pha tiêm</v>
      </c>
      <c r="H702" s="17" t="str">
        <f>VLOOKUP($B702,G2.PL1!$C$10:$AF$35,7,0)</f>
        <v>Hộp 10 lọ</v>
      </c>
      <c r="I702" s="17" t="s">
        <v>13</v>
      </c>
      <c r="J702" s="17" t="str">
        <f>VLOOKUP($B702,G2.PL1!$C$10:$AF$35,9,0)</f>
        <v>24 tháng</v>
      </c>
      <c r="K702" s="17" t="str">
        <f>VLOOKUP($B702,G2.PL1!$C$10:$AF$35,10,0)</f>
        <v>VD-26841-17</v>
      </c>
      <c r="L702" s="17" t="str">
        <f>VLOOKUP($B702,G2.PL1!$C$10:$AF$35,11,0)</f>
        <v>Chi nhánh 3- Công ty cổ phần dược phẩm Imexpharm tại Bình Dương</v>
      </c>
      <c r="M702" s="17" t="str">
        <f>VLOOKUP($B702,G2.PL1!$C$10:$AF$35,12,0)</f>
        <v>Việt Nam</v>
      </c>
      <c r="N702" s="17" t="str">
        <f>VLOOKUP($B702,G2.PL1!$C$10:$AF$35,13,0)</f>
        <v>Lọ</v>
      </c>
      <c r="O702" s="18">
        <v>80</v>
      </c>
      <c r="P702" s="18">
        <v>120</v>
      </c>
      <c r="Q702" s="18">
        <v>120</v>
      </c>
      <c r="R702" s="18">
        <v>80</v>
      </c>
      <c r="S702" s="18">
        <v>400</v>
      </c>
      <c r="T702" s="19">
        <f>VLOOKUP($B702,G2.PL1!$C$10:$AF$35,17,0)</f>
        <v>54900</v>
      </c>
      <c r="U702" s="18">
        <f t="shared" si="10"/>
        <v>21960000</v>
      </c>
      <c r="V702" s="19" t="str">
        <f>VLOOKUP($B702,G2.PL1!$C$10:$AF$35,30,0)</f>
        <v>Công ty Cổ phần Dược phẩm Nam Hà</v>
      </c>
      <c r="W702" s="17" t="s">
        <v>367</v>
      </c>
      <c r="X702" s="20" t="s">
        <v>368</v>
      </c>
      <c r="Y702" s="17" t="s">
        <v>369</v>
      </c>
      <c r="Z702" s="16"/>
      <c r="AA702" s="21" t="e">
        <f>VLOOKUP(W702,#REF!,2,0)</f>
        <v>#REF!</v>
      </c>
      <c r="AB702" s="16"/>
    </row>
    <row r="703" spans="1:28" ht="48">
      <c r="A703" s="38">
        <v>8</v>
      </c>
      <c r="B703" s="38" t="s">
        <v>75</v>
      </c>
      <c r="C703" s="17" t="str">
        <f>VLOOKUP(B703,G2.PL1!$C$10:$D$34,2,0)</f>
        <v>Zanimex 1,5g</v>
      </c>
      <c r="D703" s="17" t="str">
        <f>VLOOKUP($B703,G2.PL1!$C$10:$E$34,3,0)</f>
        <v>Cefuroxim (dưới dạng Cefuroxim natri)</v>
      </c>
      <c r="E703" s="17" t="str">
        <f>VLOOKUP($B703,G2.PL1!$C$10:$F$34,4,0)</f>
        <v>1,5g</v>
      </c>
      <c r="F703" s="17" t="str">
        <f>VLOOKUP($B703,G2.PL1!$C$10:$AF$35,5,0)</f>
        <v>Tiêm</v>
      </c>
      <c r="G703" s="17" t="str">
        <f>VLOOKUP($B703,G2.PL1!$C$10:$AF$35,6,0)</f>
        <v>Thuốc bột pha tiêm</v>
      </c>
      <c r="H703" s="17" t="str">
        <f>VLOOKUP($B703,G2.PL1!$C$10:$AF$35,7,0)</f>
        <v>Hộp 10 lọ</v>
      </c>
      <c r="I703" s="38" t="s">
        <v>13</v>
      </c>
      <c r="J703" s="17" t="str">
        <f>VLOOKUP($B703,G2.PL1!$C$10:$AF$35,9,0)</f>
        <v>24 tháng</v>
      </c>
      <c r="K703" s="17" t="str">
        <f>VLOOKUP($B703,G2.PL1!$C$10:$AF$35,10,0)</f>
        <v>VD-34181-20</v>
      </c>
      <c r="L703" s="17" t="str">
        <f>VLOOKUP($B703,G2.PL1!$C$10:$AF$35,11,0)</f>
        <v>Chi nhánh 3 - Công ty cổ phần dược phẩm Imexpharm tại Bình Dương</v>
      </c>
      <c r="M703" s="17" t="str">
        <f>VLOOKUP($B703,G2.PL1!$C$10:$AF$35,12,0)</f>
        <v>Việt Nam</v>
      </c>
      <c r="N703" s="17" t="str">
        <f>VLOOKUP($B703,G2.PL1!$C$10:$AF$35,13,0)</f>
        <v>Lọ</v>
      </c>
      <c r="O703" s="39">
        <v>4000</v>
      </c>
      <c r="P703" s="39">
        <v>4000</v>
      </c>
      <c r="Q703" s="39">
        <v>4000</v>
      </c>
      <c r="R703" s="39">
        <v>4000</v>
      </c>
      <c r="S703" s="40">
        <v>16000</v>
      </c>
      <c r="T703" s="19">
        <f>VLOOKUP($B703,G2.PL1!$C$10:$AF$35,17,0)</f>
        <v>21000</v>
      </c>
      <c r="U703" s="18">
        <f t="shared" si="10"/>
        <v>336000000</v>
      </c>
      <c r="V703" s="19" t="str">
        <f>VLOOKUP($B703,G2.PL1!$C$10:$AF$35,30,0)</f>
        <v xml:space="preserve">Công ty CP Dược phẩm Imexpharm </v>
      </c>
      <c r="W703" s="17" t="s">
        <v>367</v>
      </c>
      <c r="X703" s="56" t="s">
        <v>368</v>
      </c>
      <c r="Y703" s="41" t="s">
        <v>369</v>
      </c>
      <c r="Z703" s="16"/>
      <c r="AA703" s="21" t="e">
        <f>VLOOKUP(W703,#REF!,2,0)</f>
        <v>#REF!</v>
      </c>
      <c r="AB703" s="16"/>
    </row>
    <row r="704" spans="1:28" ht="60">
      <c r="A704" s="38">
        <v>9</v>
      </c>
      <c r="B704" s="38" t="s">
        <v>70</v>
      </c>
      <c r="C704" s="17" t="str">
        <f>VLOOKUP(B704,G2.PL1!$C$10:$D$34,2,0)</f>
        <v xml:space="preserve">Cifga </v>
      </c>
      <c r="D704" s="17" t="str">
        <f>VLOOKUP($B704,G2.PL1!$C$10:$E$34,3,0)</f>
        <v>Ciprofloxacin (dưới dạng Ciprofloxacin hydroclorid)</v>
      </c>
      <c r="E704" s="17" t="str">
        <f>VLOOKUP($B704,G2.PL1!$C$10:$F$34,4,0)</f>
        <v>500mg</v>
      </c>
      <c r="F704" s="17" t="str">
        <f>VLOOKUP($B704,G2.PL1!$C$10:$AF$35,5,0)</f>
        <v>Uống</v>
      </c>
      <c r="G704" s="17" t="str">
        <f>VLOOKUP($B704,G2.PL1!$C$10:$AF$35,6,0)</f>
        <v>viên nén bao phim</v>
      </c>
      <c r="H704" s="17" t="str">
        <f>VLOOKUP($B704,G2.PL1!$C$10:$AF$35,7,0)</f>
        <v>hộp 2 vỉ x 10 viên</v>
      </c>
      <c r="I704" s="38" t="s">
        <v>13</v>
      </c>
      <c r="J704" s="17" t="str">
        <f>VLOOKUP($B704,G2.PL1!$C$10:$AF$35,9,0)</f>
        <v xml:space="preserve">36 tháng </v>
      </c>
      <c r="K704" s="17" t="str">
        <f>VLOOKUP($B704,G2.PL1!$C$10:$AF$35,10,0)</f>
        <v>VD-20549-14</v>
      </c>
      <c r="L704" s="17" t="str">
        <f>VLOOKUP($B704,G2.PL1!$C$10:$AF$35,11,0)</f>
        <v>Công ty Cổ phần Dược Hậu Giang - Chi nhánh nhà máy Dược phẩm DHG tại Hậu Giang</v>
      </c>
      <c r="M704" s="17" t="str">
        <f>VLOOKUP($B704,G2.PL1!$C$10:$AF$35,12,0)</f>
        <v>Việt Nam</v>
      </c>
      <c r="N704" s="17" t="str">
        <f>VLOOKUP($B704,G2.PL1!$C$10:$AF$35,13,0)</f>
        <v>Viên</v>
      </c>
      <c r="O704" s="39">
        <v>7000</v>
      </c>
      <c r="P704" s="39">
        <v>8000</v>
      </c>
      <c r="Q704" s="39">
        <v>8000</v>
      </c>
      <c r="R704" s="39">
        <v>7000</v>
      </c>
      <c r="S704" s="40">
        <v>30000</v>
      </c>
      <c r="T704" s="19">
        <f>VLOOKUP($B704,G2.PL1!$C$10:$AF$35,17,0)</f>
        <v>889</v>
      </c>
      <c r="U704" s="18">
        <f t="shared" si="10"/>
        <v>26670000</v>
      </c>
      <c r="V704" s="19" t="str">
        <f>VLOOKUP($B704,G2.PL1!$C$10:$AF$35,30,0)</f>
        <v>Công ty Cổ phần Dược Hậu Giang</v>
      </c>
      <c r="W704" s="17" t="s">
        <v>367</v>
      </c>
      <c r="X704" s="56" t="s">
        <v>368</v>
      </c>
      <c r="Y704" s="41" t="s">
        <v>369</v>
      </c>
      <c r="Z704" s="16"/>
      <c r="AA704" s="21" t="e">
        <f>VLOOKUP(W704,#REF!,2,0)</f>
        <v>#REF!</v>
      </c>
      <c r="AB704" s="16"/>
    </row>
    <row r="705" spans="1:28" ht="60">
      <c r="A705" s="38">
        <v>12</v>
      </c>
      <c r="B705" s="38" t="s">
        <v>54</v>
      </c>
      <c r="C705" s="17" t="str">
        <f>VLOOKUP(B705,G2.PL1!$C$10:$D$34,2,0)</f>
        <v>Raciper 20mg</v>
      </c>
      <c r="D705" s="17" t="str">
        <f>VLOOKUP($B705,G2.PL1!$C$10:$E$34,3,0)</f>
        <v xml:space="preserve">Esomeprazole (dưới dạng Esomeprazole magnesium vô định hình) </v>
      </c>
      <c r="E705" s="17" t="str">
        <f>VLOOKUP($B705,G2.PL1!$C$10:$F$34,4,0)</f>
        <v>20mg</v>
      </c>
      <c r="F705" s="17" t="str">
        <f>VLOOKUP($B705,G2.PL1!$C$10:$AF$35,5,0)</f>
        <v>Uống</v>
      </c>
      <c r="G705" s="17" t="str">
        <f>VLOOKUP($B705,G2.PL1!$C$10:$AF$35,6,0)</f>
        <v>Viên nén bao phim kháng acid dạ dày</v>
      </c>
      <c r="H705" s="17" t="str">
        <f>VLOOKUP($B705,G2.PL1!$C$10:$AF$35,7,0)</f>
        <v>Hộp 2 vỉ x 7 viên; Hộp 4 vỉ x 7 viên</v>
      </c>
      <c r="I705" s="38" t="s">
        <v>13</v>
      </c>
      <c r="J705" s="17" t="str">
        <f>VLOOKUP($B705,G2.PL1!$C$10:$AF$35,9,0)</f>
        <v>24 tháng</v>
      </c>
      <c r="K705" s="17" t="str">
        <f>VLOOKUP($B705,G2.PL1!$C$10:$AF$35,10,0)</f>
        <v>VN-16032-12</v>
      </c>
      <c r="L705" s="17" t="str">
        <f>VLOOKUP($B705,G2.PL1!$C$10:$AF$35,11,0)</f>
        <v>Sun Pharmaceutical Industries Limited</v>
      </c>
      <c r="M705" s="17" t="str">
        <f>VLOOKUP($B705,G2.PL1!$C$10:$AF$35,12,0)</f>
        <v>Ấn Độ</v>
      </c>
      <c r="N705" s="17" t="str">
        <f>VLOOKUP($B705,G2.PL1!$C$10:$AF$35,13,0)</f>
        <v>Viên</v>
      </c>
      <c r="O705" s="39">
        <v>15000</v>
      </c>
      <c r="P705" s="39">
        <v>15000</v>
      </c>
      <c r="Q705" s="39">
        <v>15000</v>
      </c>
      <c r="R705" s="39">
        <v>15000</v>
      </c>
      <c r="S705" s="40">
        <v>60000</v>
      </c>
      <c r="T705" s="19">
        <f>VLOOKUP($B705,G2.PL1!$C$10:$AF$35,17,0)</f>
        <v>950</v>
      </c>
      <c r="U705" s="18">
        <f t="shared" si="10"/>
        <v>57000000</v>
      </c>
      <c r="V705" s="19" t="str">
        <f>VLOOKUP($B705,G2.PL1!$C$10:$AF$35,30,0)</f>
        <v>Công ty Cổ phần Dược phẩm Thiết bị Y tế Hà Nội</v>
      </c>
      <c r="W705" s="17" t="s">
        <v>367</v>
      </c>
      <c r="X705" s="56" t="s">
        <v>368</v>
      </c>
      <c r="Y705" s="41" t="s">
        <v>369</v>
      </c>
      <c r="Z705" s="16"/>
      <c r="AA705" s="21" t="e">
        <f>VLOOKUP(W705,#REF!,2,0)</f>
        <v>#REF!</v>
      </c>
      <c r="AB705" s="16"/>
    </row>
    <row r="706" spans="1:28" ht="60">
      <c r="A706" s="38">
        <v>13</v>
      </c>
      <c r="B706" s="38" t="s">
        <v>48</v>
      </c>
      <c r="C706" s="17" t="str">
        <f>VLOOKUP(B706,G2.PL1!$C$10:$D$34,2,0)</f>
        <v>Glumeform 500</v>
      </c>
      <c r="D706" s="17" t="str">
        <f>VLOOKUP($B706,G2.PL1!$C$10:$E$34,3,0)</f>
        <v xml:space="preserve">Metformin hydroclorid </v>
      </c>
      <c r="E706" s="17" t="str">
        <f>VLOOKUP($B706,G2.PL1!$C$10:$F$34,4,0)</f>
        <v>500mg</v>
      </c>
      <c r="F706" s="17" t="str">
        <f>VLOOKUP($B706,G2.PL1!$C$10:$AF$35,5,0)</f>
        <v>Uống</v>
      </c>
      <c r="G706" s="17" t="str">
        <f>VLOOKUP($B706,G2.PL1!$C$10:$AF$35,6,0)</f>
        <v>viên nén bao phim</v>
      </c>
      <c r="H706" s="17" t="str">
        <f>VLOOKUP($B706,G2.PL1!$C$10:$AF$35,7,0)</f>
        <v>hộp 10 vỉ x 10 viên</v>
      </c>
      <c r="I706" s="38" t="s">
        <v>13</v>
      </c>
      <c r="J706" s="17" t="str">
        <f>VLOOKUP($B706,G2.PL1!$C$10:$AF$35,9,0)</f>
        <v xml:space="preserve">36 tháng </v>
      </c>
      <c r="K706" s="17" t="str">
        <f>VLOOKUP($B706,G2.PL1!$C$10:$AF$35,10,0)</f>
        <v>VD-21779-14</v>
      </c>
      <c r="L706" s="17" t="str">
        <f>VLOOKUP($B706,G2.PL1!$C$10:$AF$35,11,0)</f>
        <v>Công ty Cổ phần Dược Hậu Giang - Chi nhánh nhà máy Dược phẩm DHG tại Hậu Giang</v>
      </c>
      <c r="M706" s="17" t="str">
        <f>VLOOKUP($B706,G2.PL1!$C$10:$AF$35,12,0)</f>
        <v>Việt Nam</v>
      </c>
      <c r="N706" s="17" t="str">
        <f>VLOOKUP($B706,G2.PL1!$C$10:$AF$35,13,0)</f>
        <v>Viên</v>
      </c>
      <c r="O706" s="39">
        <v>15000</v>
      </c>
      <c r="P706" s="39">
        <v>15000</v>
      </c>
      <c r="Q706" s="39">
        <v>15000</v>
      </c>
      <c r="R706" s="39">
        <v>15000</v>
      </c>
      <c r="S706" s="40">
        <v>60000</v>
      </c>
      <c r="T706" s="19">
        <f>VLOOKUP($B706,G2.PL1!$C$10:$AF$35,17,0)</f>
        <v>289</v>
      </c>
      <c r="U706" s="18">
        <f t="shared" si="10"/>
        <v>17340000</v>
      </c>
      <c r="V706" s="19" t="str">
        <f>VLOOKUP($B706,G2.PL1!$C$10:$AF$35,30,0)</f>
        <v>Công ty Cổ phần Dược Hậu Giang</v>
      </c>
      <c r="W706" s="17" t="s">
        <v>367</v>
      </c>
      <c r="X706" s="56" t="s">
        <v>368</v>
      </c>
      <c r="Y706" s="41" t="s">
        <v>369</v>
      </c>
      <c r="Z706" s="16"/>
      <c r="AA706" s="21" t="e">
        <f>VLOOKUP(W706,#REF!,2,0)</f>
        <v>#REF!</v>
      </c>
      <c r="AB706" s="16"/>
    </row>
    <row r="707" spans="1:28" ht="36">
      <c r="A707" s="38">
        <v>14</v>
      </c>
      <c r="B707" s="38" t="s">
        <v>40</v>
      </c>
      <c r="C707" s="17" t="str">
        <f>VLOOKUP(B707,G2.PL1!$C$10:$D$34,2,0)</f>
        <v>OCID</v>
      </c>
      <c r="D707" s="17" t="str">
        <f>VLOOKUP($B707,G2.PL1!$C$10:$E$34,3,0)</f>
        <v>Omeprazole (dạng hạt bao tan trong ruột)</v>
      </c>
      <c r="E707" s="17" t="str">
        <f>VLOOKUP($B707,G2.PL1!$C$10:$F$34,4,0)</f>
        <v>20mg</v>
      </c>
      <c r="F707" s="17" t="str">
        <f>VLOOKUP($B707,G2.PL1!$C$10:$AF$35,5,0)</f>
        <v>Uống</v>
      </c>
      <c r="G707" s="17" t="str">
        <f>VLOOKUP($B707,G2.PL1!$C$10:$AF$35,6,0)</f>
        <v>Viên nang cứng</v>
      </c>
      <c r="H707" s="17" t="str">
        <f>VLOOKUP($B707,G2.PL1!$C$10:$AF$35,7,0)</f>
        <v>Hộp 10 vỉ x 10 viên</v>
      </c>
      <c r="I707" s="38" t="s">
        <v>13</v>
      </c>
      <c r="J707" s="17" t="str">
        <f>VLOOKUP($B707,G2.PL1!$C$10:$AF$35,9,0)</f>
        <v>36 tháng</v>
      </c>
      <c r="K707" s="17" t="str">
        <f>VLOOKUP($B707,G2.PL1!$C$10:$AF$35,10,0)</f>
        <v>VN-10166-10</v>
      </c>
      <c r="L707" s="17" t="str">
        <f>VLOOKUP($B707,G2.PL1!$C$10:$AF$35,11,0)</f>
        <v>Cadila Healthcare Ltd.</v>
      </c>
      <c r="M707" s="17" t="str">
        <f>VLOOKUP($B707,G2.PL1!$C$10:$AF$35,12,0)</f>
        <v>Ấn Độ</v>
      </c>
      <c r="N707" s="17" t="str">
        <f>VLOOKUP($B707,G2.PL1!$C$10:$AF$35,13,0)</f>
        <v>Viên</v>
      </c>
      <c r="O707" s="39">
        <v>8000</v>
      </c>
      <c r="P707" s="39">
        <v>8000</v>
      </c>
      <c r="Q707" s="39">
        <v>8000</v>
      </c>
      <c r="R707" s="39">
        <v>8000</v>
      </c>
      <c r="S707" s="40">
        <v>32000</v>
      </c>
      <c r="T707" s="19">
        <f>VLOOKUP($B707,G2.PL1!$C$10:$AF$35,17,0)</f>
        <v>215</v>
      </c>
      <c r="U707" s="18">
        <f t="shared" si="10"/>
        <v>6880000</v>
      </c>
      <c r="V707" s="19" t="str">
        <f>VLOOKUP($B707,G2.PL1!$C$10:$AF$35,30,0)</f>
        <v>Công ty Cổ phần Dược phẩm Thiết bị Y tế Hà Nội</v>
      </c>
      <c r="W707" s="17" t="s">
        <v>367</v>
      </c>
      <c r="X707" s="56" t="s">
        <v>368</v>
      </c>
      <c r="Y707" s="41" t="s">
        <v>369</v>
      </c>
      <c r="Z707" s="16"/>
      <c r="AA707" s="21" t="e">
        <f>VLOOKUP(W707,#REF!,2,0)</f>
        <v>#REF!</v>
      </c>
      <c r="AB707" s="16"/>
    </row>
    <row r="708" spans="1:28" ht="36">
      <c r="A708" s="38">
        <v>15</v>
      </c>
      <c r="B708" s="38" t="s">
        <v>39</v>
      </c>
      <c r="C708" s="17" t="str">
        <f>VLOOKUP(B708,G2.PL1!$C$10:$D$34,2,0)</f>
        <v>OCID</v>
      </c>
      <c r="D708" s="17" t="str">
        <f>VLOOKUP($B708,G2.PL1!$C$10:$E$34,3,0)</f>
        <v>Omeprazole (dạng hạt bao tan trong ruột)</v>
      </c>
      <c r="E708" s="17" t="str">
        <f>VLOOKUP($B708,G2.PL1!$C$10:$F$34,4,0)</f>
        <v>20mg</v>
      </c>
      <c r="F708" s="17" t="str">
        <f>VLOOKUP($B708,G2.PL1!$C$10:$AF$35,5,0)</f>
        <v>Uống</v>
      </c>
      <c r="G708" s="17" t="str">
        <f>VLOOKUP($B708,G2.PL1!$C$10:$AF$35,6,0)</f>
        <v>Viên nang cứng</v>
      </c>
      <c r="H708" s="17" t="str">
        <f>VLOOKUP($B708,G2.PL1!$C$10:$AF$35,7,0)</f>
        <v>Hộp 10 vỉ x 10 viên</v>
      </c>
      <c r="I708" s="38" t="s">
        <v>13</v>
      </c>
      <c r="J708" s="17" t="str">
        <f>VLOOKUP($B708,G2.PL1!$C$10:$AF$35,9,0)</f>
        <v>36 tháng</v>
      </c>
      <c r="K708" s="17" t="str">
        <f>VLOOKUP($B708,G2.PL1!$C$10:$AF$35,10,0)</f>
        <v>VN-10166-10</v>
      </c>
      <c r="L708" s="17" t="str">
        <f>VLOOKUP($B708,G2.PL1!$C$10:$AF$35,11,0)</f>
        <v>Cadila Healthcare Ltd.</v>
      </c>
      <c r="M708" s="17" t="str">
        <f>VLOOKUP($B708,G2.PL1!$C$10:$AF$35,12,0)</f>
        <v>Ấn Độ</v>
      </c>
      <c r="N708" s="17" t="str">
        <f>VLOOKUP($B708,G2.PL1!$C$10:$AF$35,13,0)</f>
        <v>Viên</v>
      </c>
      <c r="O708" s="39">
        <v>5000</v>
      </c>
      <c r="P708" s="39">
        <v>5000</v>
      </c>
      <c r="Q708" s="39">
        <v>5000</v>
      </c>
      <c r="R708" s="39">
        <v>5000</v>
      </c>
      <c r="S708" s="40">
        <v>20000</v>
      </c>
      <c r="T708" s="19">
        <f>VLOOKUP($B708,G2.PL1!$C$10:$AF$35,17,0)</f>
        <v>215</v>
      </c>
      <c r="U708" s="18">
        <f t="shared" si="10"/>
        <v>4300000</v>
      </c>
      <c r="V708" s="19" t="str">
        <f>VLOOKUP($B708,G2.PL1!$C$10:$AF$35,30,0)</f>
        <v>Công ty Cổ phần Dược phẩm Thiết bị Y tế Hà Nội</v>
      </c>
      <c r="W708" s="17" t="s">
        <v>367</v>
      </c>
      <c r="X708" s="56" t="s">
        <v>368</v>
      </c>
      <c r="Y708" s="41" t="s">
        <v>369</v>
      </c>
      <c r="Z708" s="16"/>
      <c r="AA708" s="21" t="e">
        <f>VLOOKUP(W708,#REF!,2,0)</f>
        <v>#REF!</v>
      </c>
      <c r="AB708" s="16"/>
    </row>
    <row r="709" spans="1:28" ht="60">
      <c r="A709" s="38">
        <v>9</v>
      </c>
      <c r="B709" s="38" t="s">
        <v>70</v>
      </c>
      <c r="C709" s="17" t="str">
        <f>VLOOKUP(B709,G2.PL1!$C$10:$D$34,2,0)</f>
        <v xml:space="preserve">Cifga </v>
      </c>
      <c r="D709" s="17" t="str">
        <f>VLOOKUP($B709,G2.PL1!$C$10:$E$34,3,0)</f>
        <v>Ciprofloxacin (dưới dạng Ciprofloxacin hydroclorid)</v>
      </c>
      <c r="E709" s="17" t="str">
        <f>VLOOKUP($B709,G2.PL1!$C$10:$F$34,4,0)</f>
        <v>500mg</v>
      </c>
      <c r="F709" s="17" t="str">
        <f>VLOOKUP($B709,G2.PL1!$C$10:$AF$35,5,0)</f>
        <v>Uống</v>
      </c>
      <c r="G709" s="17" t="str">
        <f>VLOOKUP($B709,G2.PL1!$C$10:$AF$35,6,0)</f>
        <v>viên nén bao phim</v>
      </c>
      <c r="H709" s="17" t="str">
        <f>VLOOKUP($B709,G2.PL1!$C$10:$AF$35,7,0)</f>
        <v>hộp 2 vỉ x 10 viên</v>
      </c>
      <c r="I709" s="38" t="s">
        <v>13</v>
      </c>
      <c r="J709" s="17" t="str">
        <f>VLOOKUP($B709,G2.PL1!$C$10:$AF$35,9,0)</f>
        <v xml:space="preserve">36 tháng </v>
      </c>
      <c r="K709" s="17" t="str">
        <f>VLOOKUP($B709,G2.PL1!$C$10:$AF$35,10,0)</f>
        <v>VD-20549-14</v>
      </c>
      <c r="L709" s="17" t="str">
        <f>VLOOKUP($B709,G2.PL1!$C$10:$AF$35,11,0)</f>
        <v>Công ty Cổ phần Dược Hậu Giang - Chi nhánh nhà máy Dược phẩm DHG tại Hậu Giang</v>
      </c>
      <c r="M709" s="17" t="str">
        <f>VLOOKUP($B709,G2.PL1!$C$10:$AF$35,12,0)</f>
        <v>Việt Nam</v>
      </c>
      <c r="N709" s="17" t="str">
        <f>VLOOKUP($B709,G2.PL1!$C$10:$AF$35,13,0)</f>
        <v>Viên</v>
      </c>
      <c r="O709" s="39">
        <v>2000</v>
      </c>
      <c r="P709" s="39">
        <v>2000</v>
      </c>
      <c r="Q709" s="39">
        <v>2000</v>
      </c>
      <c r="R709" s="39">
        <v>2000</v>
      </c>
      <c r="S709" s="40">
        <v>8000</v>
      </c>
      <c r="T709" s="19">
        <f>VLOOKUP($B709,G2.PL1!$C$10:$AF$35,17,0)</f>
        <v>889</v>
      </c>
      <c r="U709" s="18">
        <f t="shared" si="10"/>
        <v>7112000</v>
      </c>
      <c r="V709" s="19" t="str">
        <f>VLOOKUP($B709,G2.PL1!$C$10:$AF$35,30,0)</f>
        <v>Công ty Cổ phần Dược Hậu Giang</v>
      </c>
      <c r="W709" s="17" t="s">
        <v>562</v>
      </c>
      <c r="X709" s="56" t="s">
        <v>368</v>
      </c>
      <c r="Y709" s="41" t="s">
        <v>563</v>
      </c>
      <c r="Z709" s="16"/>
      <c r="AA709" s="21" t="e">
        <f>VLOOKUP(W709,#REF!,2,0)</f>
        <v>#REF!</v>
      </c>
      <c r="AB709" s="16"/>
    </row>
    <row r="710" spans="1:28" ht="60">
      <c r="A710" s="38">
        <v>12</v>
      </c>
      <c r="B710" s="38" t="s">
        <v>54</v>
      </c>
      <c r="C710" s="17" t="str">
        <f>VLOOKUP(B710,G2.PL1!$C$10:$D$34,2,0)</f>
        <v>Raciper 20mg</v>
      </c>
      <c r="D710" s="17" t="str">
        <f>VLOOKUP($B710,G2.PL1!$C$10:$E$34,3,0)</f>
        <v xml:space="preserve">Esomeprazole (dưới dạng Esomeprazole magnesium vô định hình) </v>
      </c>
      <c r="E710" s="17" t="str">
        <f>VLOOKUP($B710,G2.PL1!$C$10:$F$34,4,0)</f>
        <v>20mg</v>
      </c>
      <c r="F710" s="17" t="str">
        <f>VLOOKUP($B710,G2.PL1!$C$10:$AF$35,5,0)</f>
        <v>Uống</v>
      </c>
      <c r="G710" s="17" t="str">
        <f>VLOOKUP($B710,G2.PL1!$C$10:$AF$35,6,0)</f>
        <v>Viên nén bao phim kháng acid dạ dày</v>
      </c>
      <c r="H710" s="17" t="str">
        <f>VLOOKUP($B710,G2.PL1!$C$10:$AF$35,7,0)</f>
        <v>Hộp 2 vỉ x 7 viên; Hộp 4 vỉ x 7 viên</v>
      </c>
      <c r="I710" s="38" t="s">
        <v>13</v>
      </c>
      <c r="J710" s="17" t="str">
        <f>VLOOKUP($B710,G2.PL1!$C$10:$AF$35,9,0)</f>
        <v>24 tháng</v>
      </c>
      <c r="K710" s="17" t="str">
        <f>VLOOKUP($B710,G2.PL1!$C$10:$AF$35,10,0)</f>
        <v>VN-16032-12</v>
      </c>
      <c r="L710" s="17" t="str">
        <f>VLOOKUP($B710,G2.PL1!$C$10:$AF$35,11,0)</f>
        <v>Sun Pharmaceutical Industries Limited</v>
      </c>
      <c r="M710" s="17" t="str">
        <f>VLOOKUP($B710,G2.PL1!$C$10:$AF$35,12,0)</f>
        <v>Ấn Độ</v>
      </c>
      <c r="N710" s="17" t="str">
        <f>VLOOKUP($B710,G2.PL1!$C$10:$AF$35,13,0)</f>
        <v>Viên</v>
      </c>
      <c r="O710" s="39">
        <v>2000</v>
      </c>
      <c r="P710" s="39">
        <v>2000</v>
      </c>
      <c r="Q710" s="39">
        <v>2000</v>
      </c>
      <c r="R710" s="39">
        <v>2000</v>
      </c>
      <c r="S710" s="40">
        <v>8000</v>
      </c>
      <c r="T710" s="19">
        <f>VLOOKUP($B710,G2.PL1!$C$10:$AF$35,17,0)</f>
        <v>950</v>
      </c>
      <c r="U710" s="18">
        <f t="shared" si="10"/>
        <v>7600000</v>
      </c>
      <c r="V710" s="19" t="str">
        <f>VLOOKUP($B710,G2.PL1!$C$10:$AF$35,30,0)</f>
        <v>Công ty Cổ phần Dược phẩm Thiết bị Y tế Hà Nội</v>
      </c>
      <c r="W710" s="17" t="s">
        <v>562</v>
      </c>
      <c r="X710" s="56" t="s">
        <v>368</v>
      </c>
      <c r="Y710" s="41" t="s">
        <v>563</v>
      </c>
      <c r="Z710" s="16"/>
      <c r="AA710" s="21" t="e">
        <f>VLOOKUP(W710,#REF!,2,0)</f>
        <v>#REF!</v>
      </c>
      <c r="AB710" s="16"/>
    </row>
    <row r="711" spans="1:28" ht="36">
      <c r="A711" s="38">
        <v>14</v>
      </c>
      <c r="B711" s="38" t="s">
        <v>40</v>
      </c>
      <c r="C711" s="17" t="str">
        <f>VLOOKUP(B711,G2.PL1!$C$10:$D$34,2,0)</f>
        <v>OCID</v>
      </c>
      <c r="D711" s="17" t="str">
        <f>VLOOKUP($B711,G2.PL1!$C$10:$E$34,3,0)</f>
        <v>Omeprazole (dạng hạt bao tan trong ruột)</v>
      </c>
      <c r="E711" s="17" t="str">
        <f>VLOOKUP($B711,G2.PL1!$C$10:$F$34,4,0)</f>
        <v>20mg</v>
      </c>
      <c r="F711" s="17" t="str">
        <f>VLOOKUP($B711,G2.PL1!$C$10:$AF$35,5,0)</f>
        <v>Uống</v>
      </c>
      <c r="G711" s="17" t="str">
        <f>VLOOKUP($B711,G2.PL1!$C$10:$AF$35,6,0)</f>
        <v>Viên nang cứng</v>
      </c>
      <c r="H711" s="17" t="str">
        <f>VLOOKUP($B711,G2.PL1!$C$10:$AF$35,7,0)</f>
        <v>Hộp 10 vỉ x 10 viên</v>
      </c>
      <c r="I711" s="38" t="s">
        <v>13</v>
      </c>
      <c r="J711" s="17" t="str">
        <f>VLOOKUP($B711,G2.PL1!$C$10:$AF$35,9,0)</f>
        <v>36 tháng</v>
      </c>
      <c r="K711" s="17" t="str">
        <f>VLOOKUP($B711,G2.PL1!$C$10:$AF$35,10,0)</f>
        <v>VN-10166-10</v>
      </c>
      <c r="L711" s="17" t="str">
        <f>VLOOKUP($B711,G2.PL1!$C$10:$AF$35,11,0)</f>
        <v>Cadila Healthcare Ltd.</v>
      </c>
      <c r="M711" s="17" t="str">
        <f>VLOOKUP($B711,G2.PL1!$C$10:$AF$35,12,0)</f>
        <v>Ấn Độ</v>
      </c>
      <c r="N711" s="17" t="str">
        <f>VLOOKUP($B711,G2.PL1!$C$10:$AF$35,13,0)</f>
        <v>Viên</v>
      </c>
      <c r="O711" s="39">
        <v>2500</v>
      </c>
      <c r="P711" s="39">
        <v>2500</v>
      </c>
      <c r="Q711" s="39">
        <v>2500</v>
      </c>
      <c r="R711" s="39">
        <v>2500</v>
      </c>
      <c r="S711" s="40">
        <v>10000</v>
      </c>
      <c r="T711" s="19">
        <f>VLOOKUP($B711,G2.PL1!$C$10:$AF$35,17,0)</f>
        <v>215</v>
      </c>
      <c r="U711" s="18">
        <f t="shared" si="10"/>
        <v>2150000</v>
      </c>
      <c r="V711" s="19" t="str">
        <f>VLOOKUP($B711,G2.PL1!$C$10:$AF$35,30,0)</f>
        <v>Công ty Cổ phần Dược phẩm Thiết bị Y tế Hà Nội</v>
      </c>
      <c r="W711" s="17" t="s">
        <v>562</v>
      </c>
      <c r="X711" s="56" t="s">
        <v>368</v>
      </c>
      <c r="Y711" s="41" t="s">
        <v>563</v>
      </c>
      <c r="Z711" s="16"/>
      <c r="AA711" s="21" t="e">
        <f>VLOOKUP(W711,#REF!,2,0)</f>
        <v>#REF!</v>
      </c>
      <c r="AB711" s="16"/>
    </row>
    <row r="712" spans="1:28" ht="60">
      <c r="A712" s="38">
        <v>12</v>
      </c>
      <c r="B712" s="38" t="s">
        <v>54</v>
      </c>
      <c r="C712" s="17" t="str">
        <f>VLOOKUP(B712,G2.PL1!$C$10:$D$34,2,0)</f>
        <v>Raciper 20mg</v>
      </c>
      <c r="D712" s="17" t="str">
        <f>VLOOKUP($B712,G2.PL1!$C$10:$E$34,3,0)</f>
        <v xml:space="preserve">Esomeprazole (dưới dạng Esomeprazole magnesium vô định hình) </v>
      </c>
      <c r="E712" s="17" t="str">
        <f>VLOOKUP($B712,G2.PL1!$C$10:$F$34,4,0)</f>
        <v>20mg</v>
      </c>
      <c r="F712" s="17" t="str">
        <f>VLOOKUP($B712,G2.PL1!$C$10:$AF$35,5,0)</f>
        <v>Uống</v>
      </c>
      <c r="G712" s="17" t="str">
        <f>VLOOKUP($B712,G2.PL1!$C$10:$AF$35,6,0)</f>
        <v>Viên nén bao phim kháng acid dạ dày</v>
      </c>
      <c r="H712" s="17" t="str">
        <f>VLOOKUP($B712,G2.PL1!$C$10:$AF$35,7,0)</f>
        <v>Hộp 2 vỉ x 7 viên; Hộp 4 vỉ x 7 viên</v>
      </c>
      <c r="I712" s="38" t="s">
        <v>13</v>
      </c>
      <c r="J712" s="17" t="str">
        <f>VLOOKUP($B712,G2.PL1!$C$10:$AF$35,9,0)</f>
        <v>24 tháng</v>
      </c>
      <c r="K712" s="17" t="str">
        <f>VLOOKUP($B712,G2.PL1!$C$10:$AF$35,10,0)</f>
        <v>VN-16032-12</v>
      </c>
      <c r="L712" s="17" t="str">
        <f>VLOOKUP($B712,G2.PL1!$C$10:$AF$35,11,0)</f>
        <v>Sun Pharmaceutical Industries Limited</v>
      </c>
      <c r="M712" s="17" t="str">
        <f>VLOOKUP($B712,G2.PL1!$C$10:$AF$35,12,0)</f>
        <v>Ấn Độ</v>
      </c>
      <c r="N712" s="17" t="str">
        <f>VLOOKUP($B712,G2.PL1!$C$10:$AF$35,13,0)</f>
        <v>Viên</v>
      </c>
      <c r="O712" s="39">
        <v>2500</v>
      </c>
      <c r="P712" s="39">
        <v>2500</v>
      </c>
      <c r="Q712" s="39">
        <v>2500</v>
      </c>
      <c r="R712" s="39">
        <v>2500</v>
      </c>
      <c r="S712" s="40">
        <v>10000</v>
      </c>
      <c r="T712" s="19">
        <f>VLOOKUP($B712,G2.PL1!$C$10:$AF$35,17,0)</f>
        <v>950</v>
      </c>
      <c r="U712" s="18">
        <f t="shared" si="10"/>
        <v>9500000</v>
      </c>
      <c r="V712" s="19" t="str">
        <f>VLOOKUP($B712,G2.PL1!$C$10:$AF$35,30,0)</f>
        <v>Công ty Cổ phần Dược phẩm Thiết bị Y tế Hà Nội</v>
      </c>
      <c r="W712" s="17" t="s">
        <v>778</v>
      </c>
      <c r="X712" s="56" t="s">
        <v>267</v>
      </c>
      <c r="Y712" s="41" t="s">
        <v>779</v>
      </c>
      <c r="Z712" s="16"/>
      <c r="AA712" s="21" t="e">
        <f>VLOOKUP(W712,#REF!,2,0)</f>
        <v>#REF!</v>
      </c>
      <c r="AB712" s="16"/>
    </row>
    <row r="713" spans="1:28" ht="60">
      <c r="A713" s="38">
        <v>9</v>
      </c>
      <c r="B713" s="38" t="s">
        <v>70</v>
      </c>
      <c r="C713" s="17" t="str">
        <f>VLOOKUP(B713,G2.PL1!$C$10:$D$34,2,0)</f>
        <v xml:space="preserve">Cifga </v>
      </c>
      <c r="D713" s="17" t="str">
        <f>VLOOKUP($B713,G2.PL1!$C$10:$E$34,3,0)</f>
        <v>Ciprofloxacin (dưới dạng Ciprofloxacin hydroclorid)</v>
      </c>
      <c r="E713" s="17" t="str">
        <f>VLOOKUP($B713,G2.PL1!$C$10:$F$34,4,0)</f>
        <v>500mg</v>
      </c>
      <c r="F713" s="17" t="str">
        <f>VLOOKUP($B713,G2.PL1!$C$10:$AF$35,5,0)</f>
        <v>Uống</v>
      </c>
      <c r="G713" s="17" t="str">
        <f>VLOOKUP($B713,G2.PL1!$C$10:$AF$35,6,0)</f>
        <v>viên nén bao phim</v>
      </c>
      <c r="H713" s="17" t="str">
        <f>VLOOKUP($B713,G2.PL1!$C$10:$AF$35,7,0)</f>
        <v>hộp 2 vỉ x 10 viên</v>
      </c>
      <c r="I713" s="38" t="s">
        <v>13</v>
      </c>
      <c r="J713" s="17" t="str">
        <f>VLOOKUP($B713,G2.PL1!$C$10:$AF$35,9,0)</f>
        <v xml:space="preserve">36 tháng </v>
      </c>
      <c r="K713" s="17" t="str">
        <f>VLOOKUP($B713,G2.PL1!$C$10:$AF$35,10,0)</f>
        <v>VD-20549-14</v>
      </c>
      <c r="L713" s="17" t="str">
        <f>VLOOKUP($B713,G2.PL1!$C$10:$AF$35,11,0)</f>
        <v>Công ty Cổ phần Dược Hậu Giang - Chi nhánh nhà máy Dược phẩm DHG tại Hậu Giang</v>
      </c>
      <c r="M713" s="17" t="str">
        <f>VLOOKUP($B713,G2.PL1!$C$10:$AF$35,12,0)</f>
        <v>Việt Nam</v>
      </c>
      <c r="N713" s="17" t="str">
        <f>VLOOKUP($B713,G2.PL1!$C$10:$AF$35,13,0)</f>
        <v>Viên</v>
      </c>
      <c r="O713" s="39">
        <v>5000</v>
      </c>
      <c r="P713" s="39">
        <v>5000</v>
      </c>
      <c r="Q713" s="39">
        <v>5000</v>
      </c>
      <c r="R713" s="39">
        <v>5000</v>
      </c>
      <c r="S713" s="40">
        <v>20000</v>
      </c>
      <c r="T713" s="19">
        <f>VLOOKUP($B713,G2.PL1!$C$10:$AF$35,17,0)</f>
        <v>889</v>
      </c>
      <c r="U713" s="18">
        <f t="shared" si="10"/>
        <v>17780000</v>
      </c>
      <c r="V713" s="19" t="str">
        <f>VLOOKUP($B713,G2.PL1!$C$10:$AF$35,30,0)</f>
        <v>Công ty Cổ phần Dược Hậu Giang</v>
      </c>
      <c r="W713" s="17" t="s">
        <v>570</v>
      </c>
      <c r="X713" s="56" t="s">
        <v>267</v>
      </c>
      <c r="Y713" s="41" t="s">
        <v>571</v>
      </c>
      <c r="Z713" s="16"/>
      <c r="AA713" s="21" t="e">
        <f>VLOOKUP(W713,#REF!,2,0)</f>
        <v>#REF!</v>
      </c>
      <c r="AB713" s="16"/>
    </row>
    <row r="714" spans="1:28" ht="60">
      <c r="A714" s="38">
        <v>12</v>
      </c>
      <c r="B714" s="38" t="s">
        <v>54</v>
      </c>
      <c r="C714" s="17" t="str">
        <f>VLOOKUP(B714,G2.PL1!$C$10:$D$34,2,0)</f>
        <v>Raciper 20mg</v>
      </c>
      <c r="D714" s="17" t="str">
        <f>VLOOKUP($B714,G2.PL1!$C$10:$E$34,3,0)</f>
        <v xml:space="preserve">Esomeprazole (dưới dạng Esomeprazole magnesium vô định hình) </v>
      </c>
      <c r="E714" s="17" t="str">
        <f>VLOOKUP($B714,G2.PL1!$C$10:$F$34,4,0)</f>
        <v>20mg</v>
      </c>
      <c r="F714" s="17" t="str">
        <f>VLOOKUP($B714,G2.PL1!$C$10:$AF$35,5,0)</f>
        <v>Uống</v>
      </c>
      <c r="G714" s="17" t="str">
        <f>VLOOKUP($B714,G2.PL1!$C$10:$AF$35,6,0)</f>
        <v>Viên nén bao phim kháng acid dạ dày</v>
      </c>
      <c r="H714" s="17" t="str">
        <f>VLOOKUP($B714,G2.PL1!$C$10:$AF$35,7,0)</f>
        <v>Hộp 2 vỉ x 7 viên; Hộp 4 vỉ x 7 viên</v>
      </c>
      <c r="I714" s="38" t="s">
        <v>13</v>
      </c>
      <c r="J714" s="17" t="str">
        <f>VLOOKUP($B714,G2.PL1!$C$10:$AF$35,9,0)</f>
        <v>24 tháng</v>
      </c>
      <c r="K714" s="17" t="str">
        <f>VLOOKUP($B714,G2.PL1!$C$10:$AF$35,10,0)</f>
        <v>VN-16032-12</v>
      </c>
      <c r="L714" s="17" t="str">
        <f>VLOOKUP($B714,G2.PL1!$C$10:$AF$35,11,0)</f>
        <v>Sun Pharmaceutical Industries Limited</v>
      </c>
      <c r="M714" s="17" t="str">
        <f>VLOOKUP($B714,G2.PL1!$C$10:$AF$35,12,0)</f>
        <v>Ấn Độ</v>
      </c>
      <c r="N714" s="17" t="str">
        <f>VLOOKUP($B714,G2.PL1!$C$10:$AF$35,13,0)</f>
        <v>Viên</v>
      </c>
      <c r="O714" s="39">
        <v>1500</v>
      </c>
      <c r="P714" s="39">
        <v>1500</v>
      </c>
      <c r="Q714" s="39">
        <v>1500</v>
      </c>
      <c r="R714" s="39">
        <v>1500</v>
      </c>
      <c r="S714" s="40">
        <v>6000</v>
      </c>
      <c r="T714" s="19">
        <f>VLOOKUP($B714,G2.PL1!$C$10:$AF$35,17,0)</f>
        <v>950</v>
      </c>
      <c r="U714" s="18">
        <f t="shared" ref="U714:U777" si="11">S714*T714</f>
        <v>5700000</v>
      </c>
      <c r="V714" s="19" t="str">
        <f>VLOOKUP($B714,G2.PL1!$C$10:$AF$35,30,0)</f>
        <v>Công ty Cổ phần Dược phẩm Thiết bị Y tế Hà Nội</v>
      </c>
      <c r="W714" s="17" t="s">
        <v>570</v>
      </c>
      <c r="X714" s="56" t="s">
        <v>267</v>
      </c>
      <c r="Y714" s="41" t="s">
        <v>571</v>
      </c>
      <c r="Z714" s="16"/>
      <c r="AA714" s="21" t="e">
        <f>VLOOKUP(W714,#REF!,2,0)</f>
        <v>#REF!</v>
      </c>
      <c r="AB714" s="16"/>
    </row>
    <row r="715" spans="1:28" ht="36">
      <c r="A715" s="38">
        <v>15</v>
      </c>
      <c r="B715" s="38" t="s">
        <v>39</v>
      </c>
      <c r="C715" s="17" t="str">
        <f>VLOOKUP(B715,G2.PL1!$C$10:$D$34,2,0)</f>
        <v>OCID</v>
      </c>
      <c r="D715" s="17" t="str">
        <f>VLOOKUP($B715,G2.PL1!$C$10:$E$34,3,0)</f>
        <v>Omeprazole (dạng hạt bao tan trong ruột)</v>
      </c>
      <c r="E715" s="17" t="str">
        <f>VLOOKUP($B715,G2.PL1!$C$10:$F$34,4,0)</f>
        <v>20mg</v>
      </c>
      <c r="F715" s="17" t="str">
        <f>VLOOKUP($B715,G2.PL1!$C$10:$AF$35,5,0)</f>
        <v>Uống</v>
      </c>
      <c r="G715" s="17" t="str">
        <f>VLOOKUP($B715,G2.PL1!$C$10:$AF$35,6,0)</f>
        <v>Viên nang cứng</v>
      </c>
      <c r="H715" s="17" t="str">
        <f>VLOOKUP($B715,G2.PL1!$C$10:$AF$35,7,0)</f>
        <v>Hộp 10 vỉ x 10 viên</v>
      </c>
      <c r="I715" s="38" t="s">
        <v>13</v>
      </c>
      <c r="J715" s="17" t="str">
        <f>VLOOKUP($B715,G2.PL1!$C$10:$AF$35,9,0)</f>
        <v>36 tháng</v>
      </c>
      <c r="K715" s="17" t="str">
        <f>VLOOKUP($B715,G2.PL1!$C$10:$AF$35,10,0)</f>
        <v>VN-10166-10</v>
      </c>
      <c r="L715" s="17" t="str">
        <f>VLOOKUP($B715,G2.PL1!$C$10:$AF$35,11,0)</f>
        <v>Cadila Healthcare Ltd.</v>
      </c>
      <c r="M715" s="17" t="str">
        <f>VLOOKUP($B715,G2.PL1!$C$10:$AF$35,12,0)</f>
        <v>Ấn Độ</v>
      </c>
      <c r="N715" s="17" t="str">
        <f>VLOOKUP($B715,G2.PL1!$C$10:$AF$35,13,0)</f>
        <v>Viên</v>
      </c>
      <c r="O715" s="39">
        <v>5000</v>
      </c>
      <c r="P715" s="39">
        <v>5000</v>
      </c>
      <c r="Q715" s="39">
        <v>5000</v>
      </c>
      <c r="R715" s="39">
        <v>5000</v>
      </c>
      <c r="S715" s="40">
        <v>20000</v>
      </c>
      <c r="T715" s="19">
        <f>VLOOKUP($B715,G2.PL1!$C$10:$AF$35,17,0)</f>
        <v>215</v>
      </c>
      <c r="U715" s="18">
        <f t="shared" si="11"/>
        <v>4300000</v>
      </c>
      <c r="V715" s="19" t="str">
        <f>VLOOKUP($B715,G2.PL1!$C$10:$AF$35,30,0)</f>
        <v>Công ty Cổ phần Dược phẩm Thiết bị Y tế Hà Nội</v>
      </c>
      <c r="W715" s="17" t="s">
        <v>570</v>
      </c>
      <c r="X715" s="56" t="s">
        <v>267</v>
      </c>
      <c r="Y715" s="41" t="s">
        <v>571</v>
      </c>
      <c r="Z715" s="16"/>
      <c r="AA715" s="21" t="e">
        <f>VLOOKUP(W715,#REF!,2,0)</f>
        <v>#REF!</v>
      </c>
      <c r="AB715" s="16"/>
    </row>
    <row r="716" spans="1:28" ht="48">
      <c r="A716" s="17">
        <v>2</v>
      </c>
      <c r="B716" s="17" t="s">
        <v>86</v>
      </c>
      <c r="C716" s="17" t="str">
        <f>VLOOKUP(B716,G2.PL1!$C$10:$D$34,2,0)</f>
        <v>Cefoxitin 1g</v>
      </c>
      <c r="D716" s="17" t="str">
        <f>VLOOKUP($B716,G2.PL1!$C$10:$E$34,3,0)</f>
        <v xml:space="preserve">Cefoxitin (dưới dạng Cefoxitin natri) </v>
      </c>
      <c r="E716" s="17" t="str">
        <f>VLOOKUP($B716,G2.PL1!$C$10:$F$34,4,0)</f>
        <v>1g</v>
      </c>
      <c r="F716" s="17" t="str">
        <f>VLOOKUP($B716,G2.PL1!$C$10:$AF$35,5,0)</f>
        <v>Tiêm</v>
      </c>
      <c r="G716" s="17" t="str">
        <f>VLOOKUP($B716,G2.PL1!$C$10:$AF$35,6,0)</f>
        <v>Thuốc bột pha tiêm</v>
      </c>
      <c r="H716" s="17" t="str">
        <f>VLOOKUP($B716,G2.PL1!$C$10:$AF$35,7,0)</f>
        <v>Hộp 10 lọ</v>
      </c>
      <c r="I716" s="17" t="s">
        <v>13</v>
      </c>
      <c r="J716" s="17" t="str">
        <f>VLOOKUP($B716,G2.PL1!$C$10:$AF$35,9,0)</f>
        <v>24 tháng</v>
      </c>
      <c r="K716" s="17" t="str">
        <f>VLOOKUP($B716,G2.PL1!$C$10:$AF$35,10,0)</f>
        <v>VD-26841-17</v>
      </c>
      <c r="L716" s="17" t="str">
        <f>VLOOKUP($B716,G2.PL1!$C$10:$AF$35,11,0)</f>
        <v>Chi nhánh 3- Công ty cổ phần dược phẩm Imexpharm tại Bình Dương</v>
      </c>
      <c r="M716" s="17" t="str">
        <f>VLOOKUP($B716,G2.PL1!$C$10:$AF$35,12,0)</f>
        <v>Việt Nam</v>
      </c>
      <c r="N716" s="17" t="str">
        <f>VLOOKUP($B716,G2.PL1!$C$10:$AF$35,13,0)</f>
        <v>Lọ</v>
      </c>
      <c r="O716" s="18">
        <v>800</v>
      </c>
      <c r="P716" s="18">
        <v>800</v>
      </c>
      <c r="Q716" s="18">
        <v>800</v>
      </c>
      <c r="R716" s="18">
        <v>800</v>
      </c>
      <c r="S716" s="18">
        <v>3200</v>
      </c>
      <c r="T716" s="19">
        <f>VLOOKUP($B716,G2.PL1!$C$10:$AF$35,17,0)</f>
        <v>54900</v>
      </c>
      <c r="U716" s="18">
        <f t="shared" si="11"/>
        <v>175680000</v>
      </c>
      <c r="V716" s="19" t="str">
        <f>VLOOKUP($B716,G2.PL1!$C$10:$AF$35,30,0)</f>
        <v>Công ty Cổ phần Dược phẩm Nam Hà</v>
      </c>
      <c r="W716" s="17" t="s">
        <v>373</v>
      </c>
      <c r="X716" s="20" t="s">
        <v>267</v>
      </c>
      <c r="Y716" s="17" t="s">
        <v>374</v>
      </c>
      <c r="Z716" s="16"/>
      <c r="AA716" s="21" t="e">
        <f>VLOOKUP(W716,#REF!,2,0)</f>
        <v>#REF!</v>
      </c>
      <c r="AB716" s="16"/>
    </row>
    <row r="717" spans="1:28" ht="60">
      <c r="A717" s="38">
        <v>13</v>
      </c>
      <c r="B717" s="38" t="s">
        <v>48</v>
      </c>
      <c r="C717" s="17" t="str">
        <f>VLOOKUP(B717,G2.PL1!$C$10:$D$34,2,0)</f>
        <v>Glumeform 500</v>
      </c>
      <c r="D717" s="17" t="str">
        <f>VLOOKUP($B717,G2.PL1!$C$10:$E$34,3,0)</f>
        <v xml:space="preserve">Metformin hydroclorid </v>
      </c>
      <c r="E717" s="17" t="str">
        <f>VLOOKUP($B717,G2.PL1!$C$10:$F$34,4,0)</f>
        <v>500mg</v>
      </c>
      <c r="F717" s="17" t="str">
        <f>VLOOKUP($B717,G2.PL1!$C$10:$AF$35,5,0)</f>
        <v>Uống</v>
      </c>
      <c r="G717" s="17" t="str">
        <f>VLOOKUP($B717,G2.PL1!$C$10:$AF$35,6,0)</f>
        <v>viên nén bao phim</v>
      </c>
      <c r="H717" s="17" t="str">
        <f>VLOOKUP($B717,G2.PL1!$C$10:$AF$35,7,0)</f>
        <v>hộp 10 vỉ x 10 viên</v>
      </c>
      <c r="I717" s="38" t="s">
        <v>13</v>
      </c>
      <c r="J717" s="17" t="str">
        <f>VLOOKUP($B717,G2.PL1!$C$10:$AF$35,9,0)</f>
        <v xml:space="preserve">36 tháng </v>
      </c>
      <c r="K717" s="17" t="str">
        <f>VLOOKUP($B717,G2.PL1!$C$10:$AF$35,10,0)</f>
        <v>VD-21779-14</v>
      </c>
      <c r="L717" s="17" t="str">
        <f>VLOOKUP($B717,G2.PL1!$C$10:$AF$35,11,0)</f>
        <v>Công ty Cổ phần Dược Hậu Giang - Chi nhánh nhà máy Dược phẩm DHG tại Hậu Giang</v>
      </c>
      <c r="M717" s="17" t="str">
        <f>VLOOKUP($B717,G2.PL1!$C$10:$AF$35,12,0)</f>
        <v>Việt Nam</v>
      </c>
      <c r="N717" s="17" t="str">
        <f>VLOOKUP($B717,G2.PL1!$C$10:$AF$35,13,0)</f>
        <v>Viên</v>
      </c>
      <c r="O717" s="39">
        <v>50000</v>
      </c>
      <c r="P717" s="39">
        <v>50000</v>
      </c>
      <c r="Q717" s="39">
        <v>50000</v>
      </c>
      <c r="R717" s="39">
        <v>50000</v>
      </c>
      <c r="S717" s="40">
        <v>200000</v>
      </c>
      <c r="T717" s="19">
        <f>VLOOKUP($B717,G2.PL1!$C$10:$AF$35,17,0)</f>
        <v>289</v>
      </c>
      <c r="U717" s="18">
        <f t="shared" si="11"/>
        <v>57800000</v>
      </c>
      <c r="V717" s="19" t="str">
        <f>VLOOKUP($B717,G2.PL1!$C$10:$AF$35,30,0)</f>
        <v>Công ty Cổ phần Dược Hậu Giang</v>
      </c>
      <c r="W717" s="17" t="s">
        <v>373</v>
      </c>
      <c r="X717" s="56" t="s">
        <v>267</v>
      </c>
      <c r="Y717" s="41" t="s">
        <v>374</v>
      </c>
      <c r="Z717" s="16"/>
      <c r="AA717" s="21" t="e">
        <f>VLOOKUP(W717,#REF!,2,0)</f>
        <v>#REF!</v>
      </c>
      <c r="AB717" s="16"/>
    </row>
    <row r="718" spans="1:28" ht="60">
      <c r="A718" s="38">
        <v>9</v>
      </c>
      <c r="B718" s="38" t="s">
        <v>70</v>
      </c>
      <c r="C718" s="17" t="str">
        <f>VLOOKUP(B718,G2.PL1!$C$10:$D$34,2,0)</f>
        <v xml:space="preserve">Cifga </v>
      </c>
      <c r="D718" s="17" t="str">
        <f>VLOOKUP($B718,G2.PL1!$C$10:$E$34,3,0)</f>
        <v>Ciprofloxacin (dưới dạng Ciprofloxacin hydroclorid)</v>
      </c>
      <c r="E718" s="17" t="str">
        <f>VLOOKUP($B718,G2.PL1!$C$10:$F$34,4,0)</f>
        <v>500mg</v>
      </c>
      <c r="F718" s="17" t="str">
        <f>VLOOKUP($B718,G2.PL1!$C$10:$AF$35,5,0)</f>
        <v>Uống</v>
      </c>
      <c r="G718" s="17" t="str">
        <f>VLOOKUP($B718,G2.PL1!$C$10:$AF$35,6,0)</f>
        <v>viên nén bao phim</v>
      </c>
      <c r="H718" s="17" t="str">
        <f>VLOOKUP($B718,G2.PL1!$C$10:$AF$35,7,0)</f>
        <v>hộp 2 vỉ x 10 viên</v>
      </c>
      <c r="I718" s="38" t="s">
        <v>13</v>
      </c>
      <c r="J718" s="17" t="str">
        <f>VLOOKUP($B718,G2.PL1!$C$10:$AF$35,9,0)</f>
        <v xml:space="preserve">36 tháng </v>
      </c>
      <c r="K718" s="17" t="str">
        <f>VLOOKUP($B718,G2.PL1!$C$10:$AF$35,10,0)</f>
        <v>VD-20549-14</v>
      </c>
      <c r="L718" s="17" t="str">
        <f>VLOOKUP($B718,G2.PL1!$C$10:$AF$35,11,0)</f>
        <v>Công ty Cổ phần Dược Hậu Giang - Chi nhánh nhà máy Dược phẩm DHG tại Hậu Giang</v>
      </c>
      <c r="M718" s="17" t="str">
        <f>VLOOKUP($B718,G2.PL1!$C$10:$AF$35,12,0)</f>
        <v>Việt Nam</v>
      </c>
      <c r="N718" s="17" t="str">
        <f>VLOOKUP($B718,G2.PL1!$C$10:$AF$35,13,0)</f>
        <v>Viên</v>
      </c>
      <c r="O718" s="39">
        <v>1200</v>
      </c>
      <c r="P718" s="39">
        <v>1600</v>
      </c>
      <c r="Q718" s="39">
        <v>1600</v>
      </c>
      <c r="R718" s="39">
        <v>1200</v>
      </c>
      <c r="S718" s="40">
        <v>5600</v>
      </c>
      <c r="T718" s="19">
        <f>VLOOKUP($B718,G2.PL1!$C$10:$AF$35,17,0)</f>
        <v>889</v>
      </c>
      <c r="U718" s="18">
        <f t="shared" si="11"/>
        <v>4978400</v>
      </c>
      <c r="V718" s="19" t="str">
        <f>VLOOKUP($B718,G2.PL1!$C$10:$AF$35,30,0)</f>
        <v>Công ty Cổ phần Dược Hậu Giang</v>
      </c>
      <c r="W718" s="17" t="s">
        <v>738</v>
      </c>
      <c r="X718" s="56" t="s">
        <v>267</v>
      </c>
      <c r="Y718" s="41" t="s">
        <v>739</v>
      </c>
      <c r="Z718" s="16"/>
      <c r="AA718" s="21" t="e">
        <f>VLOOKUP(W718,#REF!,2,0)</f>
        <v>#REF!</v>
      </c>
      <c r="AB718" s="16"/>
    </row>
    <row r="719" spans="1:28" ht="36">
      <c r="A719" s="38">
        <v>14</v>
      </c>
      <c r="B719" s="38" t="s">
        <v>40</v>
      </c>
      <c r="C719" s="17" t="str">
        <f>VLOOKUP(B719,G2.PL1!$C$10:$D$34,2,0)</f>
        <v>OCID</v>
      </c>
      <c r="D719" s="17" t="str">
        <f>VLOOKUP($B719,G2.PL1!$C$10:$E$34,3,0)</f>
        <v>Omeprazole (dạng hạt bao tan trong ruột)</v>
      </c>
      <c r="E719" s="17" t="str">
        <f>VLOOKUP($B719,G2.PL1!$C$10:$F$34,4,0)</f>
        <v>20mg</v>
      </c>
      <c r="F719" s="17" t="str">
        <f>VLOOKUP($B719,G2.PL1!$C$10:$AF$35,5,0)</f>
        <v>Uống</v>
      </c>
      <c r="G719" s="17" t="str">
        <f>VLOOKUP($B719,G2.PL1!$C$10:$AF$35,6,0)</f>
        <v>Viên nang cứng</v>
      </c>
      <c r="H719" s="17" t="str">
        <f>VLOOKUP($B719,G2.PL1!$C$10:$AF$35,7,0)</f>
        <v>Hộp 10 vỉ x 10 viên</v>
      </c>
      <c r="I719" s="38" t="s">
        <v>13</v>
      </c>
      <c r="J719" s="17" t="str">
        <f>VLOOKUP($B719,G2.PL1!$C$10:$AF$35,9,0)</f>
        <v>36 tháng</v>
      </c>
      <c r="K719" s="17" t="str">
        <f>VLOOKUP($B719,G2.PL1!$C$10:$AF$35,10,0)</f>
        <v>VN-10166-10</v>
      </c>
      <c r="L719" s="17" t="str">
        <f>VLOOKUP($B719,G2.PL1!$C$10:$AF$35,11,0)</f>
        <v>Cadila Healthcare Ltd.</v>
      </c>
      <c r="M719" s="17" t="str">
        <f>VLOOKUP($B719,G2.PL1!$C$10:$AF$35,12,0)</f>
        <v>Ấn Độ</v>
      </c>
      <c r="N719" s="17" t="str">
        <f>VLOOKUP($B719,G2.PL1!$C$10:$AF$35,13,0)</f>
        <v>Viên</v>
      </c>
      <c r="O719" s="39">
        <v>800</v>
      </c>
      <c r="P719" s="39">
        <v>800</v>
      </c>
      <c r="Q719" s="39">
        <v>800</v>
      </c>
      <c r="R719" s="39">
        <v>800</v>
      </c>
      <c r="S719" s="40">
        <v>3200</v>
      </c>
      <c r="T719" s="19">
        <f>VLOOKUP($B719,G2.PL1!$C$10:$AF$35,17,0)</f>
        <v>215</v>
      </c>
      <c r="U719" s="18">
        <f t="shared" si="11"/>
        <v>688000</v>
      </c>
      <c r="V719" s="19" t="str">
        <f>VLOOKUP($B719,G2.PL1!$C$10:$AF$35,30,0)</f>
        <v>Công ty Cổ phần Dược phẩm Thiết bị Y tế Hà Nội</v>
      </c>
      <c r="W719" s="17" t="s">
        <v>738</v>
      </c>
      <c r="X719" s="56" t="s">
        <v>267</v>
      </c>
      <c r="Y719" s="41" t="s">
        <v>739</v>
      </c>
      <c r="Z719" s="16"/>
      <c r="AA719" s="21" t="e">
        <f>VLOOKUP(W719,#REF!,2,0)</f>
        <v>#REF!</v>
      </c>
      <c r="AB719" s="16"/>
    </row>
    <row r="720" spans="1:28" ht="60">
      <c r="A720" s="38">
        <v>9</v>
      </c>
      <c r="B720" s="38" t="s">
        <v>70</v>
      </c>
      <c r="C720" s="17" t="str">
        <f>VLOOKUP(B720,G2.PL1!$C$10:$D$34,2,0)</f>
        <v xml:space="preserve">Cifga </v>
      </c>
      <c r="D720" s="17" t="str">
        <f>VLOOKUP($B720,G2.PL1!$C$10:$E$34,3,0)</f>
        <v>Ciprofloxacin (dưới dạng Ciprofloxacin hydroclorid)</v>
      </c>
      <c r="E720" s="17" t="str">
        <f>VLOOKUP($B720,G2.PL1!$C$10:$F$34,4,0)</f>
        <v>500mg</v>
      </c>
      <c r="F720" s="17" t="str">
        <f>VLOOKUP($B720,G2.PL1!$C$10:$AF$35,5,0)</f>
        <v>Uống</v>
      </c>
      <c r="G720" s="17" t="str">
        <f>VLOOKUP($B720,G2.PL1!$C$10:$AF$35,6,0)</f>
        <v>viên nén bao phim</v>
      </c>
      <c r="H720" s="17" t="str">
        <f>VLOOKUP($B720,G2.PL1!$C$10:$AF$35,7,0)</f>
        <v>hộp 2 vỉ x 10 viên</v>
      </c>
      <c r="I720" s="38" t="s">
        <v>13</v>
      </c>
      <c r="J720" s="17" t="str">
        <f>VLOOKUP($B720,G2.PL1!$C$10:$AF$35,9,0)</f>
        <v xml:space="preserve">36 tháng </v>
      </c>
      <c r="K720" s="17" t="str">
        <f>VLOOKUP($B720,G2.PL1!$C$10:$AF$35,10,0)</f>
        <v>VD-20549-14</v>
      </c>
      <c r="L720" s="17" t="str">
        <f>VLOOKUP($B720,G2.PL1!$C$10:$AF$35,11,0)</f>
        <v>Công ty Cổ phần Dược Hậu Giang - Chi nhánh nhà máy Dược phẩm DHG tại Hậu Giang</v>
      </c>
      <c r="M720" s="17" t="str">
        <f>VLOOKUP($B720,G2.PL1!$C$10:$AF$35,12,0)</f>
        <v>Việt Nam</v>
      </c>
      <c r="N720" s="17" t="str">
        <f>VLOOKUP($B720,G2.PL1!$C$10:$AF$35,13,0)</f>
        <v>Viên</v>
      </c>
      <c r="O720" s="39">
        <v>2000</v>
      </c>
      <c r="P720" s="39">
        <v>4000</v>
      </c>
      <c r="Q720" s="39">
        <v>4000</v>
      </c>
      <c r="R720" s="39">
        <v>2000</v>
      </c>
      <c r="S720" s="40">
        <v>12000</v>
      </c>
      <c r="T720" s="19">
        <f>VLOOKUP($B720,G2.PL1!$C$10:$AF$35,17,0)</f>
        <v>889</v>
      </c>
      <c r="U720" s="18">
        <f t="shared" si="11"/>
        <v>10668000</v>
      </c>
      <c r="V720" s="19" t="str">
        <f>VLOOKUP($B720,G2.PL1!$C$10:$AF$35,30,0)</f>
        <v>Công ty Cổ phần Dược Hậu Giang</v>
      </c>
      <c r="W720" s="17" t="s">
        <v>732</v>
      </c>
      <c r="X720" s="56" t="s">
        <v>267</v>
      </c>
      <c r="Y720" s="41" t="s">
        <v>733</v>
      </c>
      <c r="Z720" s="16"/>
      <c r="AA720" s="21" t="e">
        <f>VLOOKUP(W720,#REF!,2,0)</f>
        <v>#REF!</v>
      </c>
      <c r="AB720" s="16"/>
    </row>
    <row r="721" spans="1:28" ht="36">
      <c r="A721" s="38">
        <v>15</v>
      </c>
      <c r="B721" s="38" t="s">
        <v>39</v>
      </c>
      <c r="C721" s="17" t="str">
        <f>VLOOKUP(B721,G2.PL1!$C$10:$D$34,2,0)</f>
        <v>OCID</v>
      </c>
      <c r="D721" s="17" t="str">
        <f>VLOOKUP($B721,G2.PL1!$C$10:$E$34,3,0)</f>
        <v>Omeprazole (dạng hạt bao tan trong ruột)</v>
      </c>
      <c r="E721" s="17" t="str">
        <f>VLOOKUP($B721,G2.PL1!$C$10:$F$34,4,0)</f>
        <v>20mg</v>
      </c>
      <c r="F721" s="17" t="str">
        <f>VLOOKUP($B721,G2.PL1!$C$10:$AF$35,5,0)</f>
        <v>Uống</v>
      </c>
      <c r="G721" s="17" t="str">
        <f>VLOOKUP($B721,G2.PL1!$C$10:$AF$35,6,0)</f>
        <v>Viên nang cứng</v>
      </c>
      <c r="H721" s="17" t="str">
        <f>VLOOKUP($B721,G2.PL1!$C$10:$AF$35,7,0)</f>
        <v>Hộp 10 vỉ x 10 viên</v>
      </c>
      <c r="I721" s="38" t="s">
        <v>13</v>
      </c>
      <c r="J721" s="17" t="str">
        <f>VLOOKUP($B721,G2.PL1!$C$10:$AF$35,9,0)</f>
        <v>36 tháng</v>
      </c>
      <c r="K721" s="17" t="str">
        <f>VLOOKUP($B721,G2.PL1!$C$10:$AF$35,10,0)</f>
        <v>VN-10166-10</v>
      </c>
      <c r="L721" s="17" t="str">
        <f>VLOOKUP($B721,G2.PL1!$C$10:$AF$35,11,0)</f>
        <v>Cadila Healthcare Ltd.</v>
      </c>
      <c r="M721" s="17" t="str">
        <f>VLOOKUP($B721,G2.PL1!$C$10:$AF$35,12,0)</f>
        <v>Ấn Độ</v>
      </c>
      <c r="N721" s="17" t="str">
        <f>VLOOKUP($B721,G2.PL1!$C$10:$AF$35,13,0)</f>
        <v>Viên</v>
      </c>
      <c r="O721" s="39">
        <v>3000</v>
      </c>
      <c r="P721" s="39">
        <v>3000</v>
      </c>
      <c r="Q721" s="39">
        <v>4000</v>
      </c>
      <c r="R721" s="39">
        <v>5000</v>
      </c>
      <c r="S721" s="40">
        <v>15000</v>
      </c>
      <c r="T721" s="19">
        <f>VLOOKUP($B721,G2.PL1!$C$10:$AF$35,17,0)</f>
        <v>215</v>
      </c>
      <c r="U721" s="18">
        <f t="shared" si="11"/>
        <v>3225000</v>
      </c>
      <c r="V721" s="19" t="str">
        <f>VLOOKUP($B721,G2.PL1!$C$10:$AF$35,30,0)</f>
        <v>Công ty Cổ phần Dược phẩm Thiết bị Y tế Hà Nội</v>
      </c>
      <c r="W721" s="17" t="s">
        <v>732</v>
      </c>
      <c r="X721" s="56" t="s">
        <v>267</v>
      </c>
      <c r="Y721" s="41" t="s">
        <v>733</v>
      </c>
      <c r="Z721" s="16"/>
      <c r="AA721" s="21" t="e">
        <f>VLOOKUP(W721,#REF!,2,0)</f>
        <v>#REF!</v>
      </c>
      <c r="AB721" s="16"/>
    </row>
    <row r="722" spans="1:28" ht="48">
      <c r="A722" s="17">
        <v>2</v>
      </c>
      <c r="B722" s="17" t="s">
        <v>86</v>
      </c>
      <c r="C722" s="17" t="str">
        <f>VLOOKUP(B722,G2.PL1!$C$10:$D$34,2,0)</f>
        <v>Cefoxitin 1g</v>
      </c>
      <c r="D722" s="17" t="str">
        <f>VLOOKUP($B722,G2.PL1!$C$10:$E$34,3,0)</f>
        <v xml:space="preserve">Cefoxitin (dưới dạng Cefoxitin natri) </v>
      </c>
      <c r="E722" s="17" t="str">
        <f>VLOOKUP($B722,G2.PL1!$C$10:$F$34,4,0)</f>
        <v>1g</v>
      </c>
      <c r="F722" s="17" t="str">
        <f>VLOOKUP($B722,G2.PL1!$C$10:$AF$35,5,0)</f>
        <v>Tiêm</v>
      </c>
      <c r="G722" s="17" t="str">
        <f>VLOOKUP($B722,G2.PL1!$C$10:$AF$35,6,0)</f>
        <v>Thuốc bột pha tiêm</v>
      </c>
      <c r="H722" s="17" t="str">
        <f>VLOOKUP($B722,G2.PL1!$C$10:$AF$35,7,0)</f>
        <v>Hộp 10 lọ</v>
      </c>
      <c r="I722" s="17" t="s">
        <v>13</v>
      </c>
      <c r="J722" s="17" t="str">
        <f>VLOOKUP($B722,G2.PL1!$C$10:$AF$35,9,0)</f>
        <v>24 tháng</v>
      </c>
      <c r="K722" s="17" t="str">
        <f>VLOOKUP($B722,G2.PL1!$C$10:$AF$35,10,0)</f>
        <v>VD-26841-17</v>
      </c>
      <c r="L722" s="17" t="str">
        <f>VLOOKUP($B722,G2.PL1!$C$10:$AF$35,11,0)</f>
        <v>Chi nhánh 3- Công ty cổ phần dược phẩm Imexpharm tại Bình Dương</v>
      </c>
      <c r="M722" s="17" t="str">
        <f>VLOOKUP($B722,G2.PL1!$C$10:$AF$35,12,0)</f>
        <v>Việt Nam</v>
      </c>
      <c r="N722" s="17" t="str">
        <f>VLOOKUP($B722,G2.PL1!$C$10:$AF$35,13,0)</f>
        <v>Lọ</v>
      </c>
      <c r="O722" s="18">
        <v>400</v>
      </c>
      <c r="P722" s="18">
        <v>800</v>
      </c>
      <c r="Q722" s="18">
        <v>800</v>
      </c>
      <c r="R722" s="18">
        <v>800</v>
      </c>
      <c r="S722" s="18">
        <v>2800</v>
      </c>
      <c r="T722" s="19">
        <f>VLOOKUP($B722,G2.PL1!$C$10:$AF$35,17,0)</f>
        <v>54900</v>
      </c>
      <c r="U722" s="18">
        <f t="shared" si="11"/>
        <v>153720000</v>
      </c>
      <c r="V722" s="19" t="str">
        <f>VLOOKUP($B722,G2.PL1!$C$10:$AF$35,30,0)</f>
        <v>Công ty Cổ phần Dược phẩm Nam Hà</v>
      </c>
      <c r="W722" s="17" t="s">
        <v>371</v>
      </c>
      <c r="X722" s="20" t="s">
        <v>267</v>
      </c>
      <c r="Y722" s="17" t="s">
        <v>372</v>
      </c>
      <c r="Z722" s="16"/>
      <c r="AA722" s="21" t="e">
        <f>VLOOKUP(W722,#REF!,2,0)</f>
        <v>#REF!</v>
      </c>
      <c r="AB722" s="16"/>
    </row>
    <row r="723" spans="1:28" ht="60">
      <c r="A723" s="38">
        <v>9</v>
      </c>
      <c r="B723" s="38" t="s">
        <v>70</v>
      </c>
      <c r="C723" s="17" t="str">
        <f>VLOOKUP(B723,G2.PL1!$C$10:$D$34,2,0)</f>
        <v xml:space="preserve">Cifga </v>
      </c>
      <c r="D723" s="17" t="str">
        <f>VLOOKUP($B723,G2.PL1!$C$10:$E$34,3,0)</f>
        <v>Ciprofloxacin (dưới dạng Ciprofloxacin hydroclorid)</v>
      </c>
      <c r="E723" s="17" t="str">
        <f>VLOOKUP($B723,G2.PL1!$C$10:$F$34,4,0)</f>
        <v>500mg</v>
      </c>
      <c r="F723" s="17" t="str">
        <f>VLOOKUP($B723,G2.PL1!$C$10:$AF$35,5,0)</f>
        <v>Uống</v>
      </c>
      <c r="G723" s="17" t="str">
        <f>VLOOKUP($B723,G2.PL1!$C$10:$AF$35,6,0)</f>
        <v>viên nén bao phim</v>
      </c>
      <c r="H723" s="17" t="str">
        <f>VLOOKUP($B723,G2.PL1!$C$10:$AF$35,7,0)</f>
        <v>hộp 2 vỉ x 10 viên</v>
      </c>
      <c r="I723" s="38" t="s">
        <v>13</v>
      </c>
      <c r="J723" s="17" t="str">
        <f>VLOOKUP($B723,G2.PL1!$C$10:$AF$35,9,0)</f>
        <v xml:space="preserve">36 tháng </v>
      </c>
      <c r="K723" s="17" t="str">
        <f>VLOOKUP($B723,G2.PL1!$C$10:$AF$35,10,0)</f>
        <v>VD-20549-14</v>
      </c>
      <c r="L723" s="17" t="str">
        <f>VLOOKUP($B723,G2.PL1!$C$10:$AF$35,11,0)</f>
        <v>Công ty Cổ phần Dược Hậu Giang - Chi nhánh nhà máy Dược phẩm DHG tại Hậu Giang</v>
      </c>
      <c r="M723" s="17" t="str">
        <f>VLOOKUP($B723,G2.PL1!$C$10:$AF$35,12,0)</f>
        <v>Việt Nam</v>
      </c>
      <c r="N723" s="17" t="str">
        <f>VLOOKUP($B723,G2.PL1!$C$10:$AF$35,13,0)</f>
        <v>Viên</v>
      </c>
      <c r="O723" s="39">
        <v>3000</v>
      </c>
      <c r="P723" s="39">
        <v>3000</v>
      </c>
      <c r="Q723" s="39">
        <v>3000</v>
      </c>
      <c r="R723" s="39">
        <v>3000</v>
      </c>
      <c r="S723" s="40">
        <v>12000</v>
      </c>
      <c r="T723" s="19">
        <f>VLOOKUP($B723,G2.PL1!$C$10:$AF$35,17,0)</f>
        <v>889</v>
      </c>
      <c r="U723" s="18">
        <f t="shared" si="11"/>
        <v>10668000</v>
      </c>
      <c r="V723" s="19" t="str">
        <f>VLOOKUP($B723,G2.PL1!$C$10:$AF$35,30,0)</f>
        <v>Công ty Cổ phần Dược Hậu Giang</v>
      </c>
      <c r="W723" s="17" t="s">
        <v>371</v>
      </c>
      <c r="X723" s="56" t="s">
        <v>267</v>
      </c>
      <c r="Y723" s="41" t="s">
        <v>372</v>
      </c>
      <c r="Z723" s="16"/>
      <c r="AA723" s="21" t="e">
        <f>VLOOKUP(W723,#REF!,2,0)</f>
        <v>#REF!</v>
      </c>
      <c r="AB723" s="16"/>
    </row>
    <row r="724" spans="1:28" ht="36">
      <c r="A724" s="38">
        <v>15</v>
      </c>
      <c r="B724" s="38" t="s">
        <v>39</v>
      </c>
      <c r="C724" s="17" t="str">
        <f>VLOOKUP(B724,G2.PL1!$C$10:$D$34,2,0)</f>
        <v>OCID</v>
      </c>
      <c r="D724" s="17" t="str">
        <f>VLOOKUP($B724,G2.PL1!$C$10:$E$34,3,0)</f>
        <v>Omeprazole (dạng hạt bao tan trong ruột)</v>
      </c>
      <c r="E724" s="17" t="str">
        <f>VLOOKUP($B724,G2.PL1!$C$10:$F$34,4,0)</f>
        <v>20mg</v>
      </c>
      <c r="F724" s="17" t="str">
        <f>VLOOKUP($B724,G2.PL1!$C$10:$AF$35,5,0)</f>
        <v>Uống</v>
      </c>
      <c r="G724" s="17" t="str">
        <f>VLOOKUP($B724,G2.PL1!$C$10:$AF$35,6,0)</f>
        <v>Viên nang cứng</v>
      </c>
      <c r="H724" s="17" t="str">
        <f>VLOOKUP($B724,G2.PL1!$C$10:$AF$35,7,0)</f>
        <v>Hộp 10 vỉ x 10 viên</v>
      </c>
      <c r="I724" s="38" t="s">
        <v>13</v>
      </c>
      <c r="J724" s="17" t="str">
        <f>VLOOKUP($B724,G2.PL1!$C$10:$AF$35,9,0)</f>
        <v>36 tháng</v>
      </c>
      <c r="K724" s="17" t="str">
        <f>VLOOKUP($B724,G2.PL1!$C$10:$AF$35,10,0)</f>
        <v>VN-10166-10</v>
      </c>
      <c r="L724" s="17" t="str">
        <f>VLOOKUP($B724,G2.PL1!$C$10:$AF$35,11,0)</f>
        <v>Cadila Healthcare Ltd.</v>
      </c>
      <c r="M724" s="17" t="str">
        <f>VLOOKUP($B724,G2.PL1!$C$10:$AF$35,12,0)</f>
        <v>Ấn Độ</v>
      </c>
      <c r="N724" s="17" t="str">
        <f>VLOOKUP($B724,G2.PL1!$C$10:$AF$35,13,0)</f>
        <v>Viên</v>
      </c>
      <c r="O724" s="39">
        <v>6000</v>
      </c>
      <c r="P724" s="39">
        <v>7000</v>
      </c>
      <c r="Q724" s="39">
        <v>7000</v>
      </c>
      <c r="R724" s="39">
        <v>6000</v>
      </c>
      <c r="S724" s="40">
        <v>26000</v>
      </c>
      <c r="T724" s="19">
        <f>VLOOKUP($B724,G2.PL1!$C$10:$AF$35,17,0)</f>
        <v>215</v>
      </c>
      <c r="U724" s="18">
        <f t="shared" si="11"/>
        <v>5590000</v>
      </c>
      <c r="V724" s="19" t="str">
        <f>VLOOKUP($B724,G2.PL1!$C$10:$AF$35,30,0)</f>
        <v>Công ty Cổ phần Dược phẩm Thiết bị Y tế Hà Nội</v>
      </c>
      <c r="W724" s="17" t="s">
        <v>371</v>
      </c>
      <c r="X724" s="56" t="s">
        <v>267</v>
      </c>
      <c r="Y724" s="41" t="s">
        <v>372</v>
      </c>
      <c r="Z724" s="16"/>
      <c r="AA724" s="21" t="e">
        <f>VLOOKUP(W724,#REF!,2,0)</f>
        <v>#REF!</v>
      </c>
      <c r="AB724" s="16"/>
    </row>
    <row r="725" spans="1:28" ht="60">
      <c r="A725" s="38">
        <v>9</v>
      </c>
      <c r="B725" s="38" t="s">
        <v>70</v>
      </c>
      <c r="C725" s="17" t="str">
        <f>VLOOKUP(B725,G2.PL1!$C$10:$D$34,2,0)</f>
        <v xml:space="preserve">Cifga </v>
      </c>
      <c r="D725" s="17" t="str">
        <f>VLOOKUP($B725,G2.PL1!$C$10:$E$34,3,0)</f>
        <v>Ciprofloxacin (dưới dạng Ciprofloxacin hydroclorid)</v>
      </c>
      <c r="E725" s="17" t="str">
        <f>VLOOKUP($B725,G2.PL1!$C$10:$F$34,4,0)</f>
        <v>500mg</v>
      </c>
      <c r="F725" s="17" t="str">
        <f>VLOOKUP($B725,G2.PL1!$C$10:$AF$35,5,0)</f>
        <v>Uống</v>
      </c>
      <c r="G725" s="17" t="str">
        <f>VLOOKUP($B725,G2.PL1!$C$10:$AF$35,6,0)</f>
        <v>viên nén bao phim</v>
      </c>
      <c r="H725" s="17" t="str">
        <f>VLOOKUP($B725,G2.PL1!$C$10:$AF$35,7,0)</f>
        <v>hộp 2 vỉ x 10 viên</v>
      </c>
      <c r="I725" s="38" t="s">
        <v>13</v>
      </c>
      <c r="J725" s="17" t="str">
        <f>VLOOKUP($B725,G2.PL1!$C$10:$AF$35,9,0)</f>
        <v xml:space="preserve">36 tháng </v>
      </c>
      <c r="K725" s="17" t="str">
        <f>VLOOKUP($B725,G2.PL1!$C$10:$AF$35,10,0)</f>
        <v>VD-20549-14</v>
      </c>
      <c r="L725" s="17" t="str">
        <f>VLOOKUP($B725,G2.PL1!$C$10:$AF$35,11,0)</f>
        <v>Công ty Cổ phần Dược Hậu Giang - Chi nhánh nhà máy Dược phẩm DHG tại Hậu Giang</v>
      </c>
      <c r="M725" s="17" t="str">
        <f>VLOOKUP($B725,G2.PL1!$C$10:$AF$35,12,0)</f>
        <v>Việt Nam</v>
      </c>
      <c r="N725" s="17" t="str">
        <f>VLOOKUP($B725,G2.PL1!$C$10:$AF$35,13,0)</f>
        <v>Viên</v>
      </c>
      <c r="O725" s="39">
        <v>5000</v>
      </c>
      <c r="P725" s="39">
        <v>5000</v>
      </c>
      <c r="Q725" s="39">
        <v>6000</v>
      </c>
      <c r="R725" s="39">
        <v>4000</v>
      </c>
      <c r="S725" s="40">
        <v>20000</v>
      </c>
      <c r="T725" s="19">
        <f>VLOOKUP($B725,G2.PL1!$C$10:$AF$35,17,0)</f>
        <v>889</v>
      </c>
      <c r="U725" s="18">
        <f t="shared" si="11"/>
        <v>17780000</v>
      </c>
      <c r="V725" s="19" t="str">
        <f>VLOOKUP($B725,G2.PL1!$C$10:$AF$35,30,0)</f>
        <v>Công ty Cổ phần Dược Hậu Giang</v>
      </c>
      <c r="W725" s="17" t="s">
        <v>691</v>
      </c>
      <c r="X725" s="56" t="s">
        <v>267</v>
      </c>
      <c r="Y725" s="41" t="s">
        <v>692</v>
      </c>
      <c r="Z725" s="16"/>
      <c r="AA725" s="21" t="e">
        <f>VLOOKUP(W725,#REF!,2,0)</f>
        <v>#REF!</v>
      </c>
      <c r="AB725" s="16"/>
    </row>
    <row r="726" spans="1:28" ht="36">
      <c r="A726" s="38">
        <v>15</v>
      </c>
      <c r="B726" s="38" t="s">
        <v>39</v>
      </c>
      <c r="C726" s="17" t="str">
        <f>VLOOKUP(B726,G2.PL1!$C$10:$D$34,2,0)</f>
        <v>OCID</v>
      </c>
      <c r="D726" s="17" t="str">
        <f>VLOOKUP($B726,G2.PL1!$C$10:$E$34,3,0)</f>
        <v>Omeprazole (dạng hạt bao tan trong ruột)</v>
      </c>
      <c r="E726" s="17" t="str">
        <f>VLOOKUP($B726,G2.PL1!$C$10:$F$34,4,0)</f>
        <v>20mg</v>
      </c>
      <c r="F726" s="17" t="str">
        <f>VLOOKUP($B726,G2.PL1!$C$10:$AF$35,5,0)</f>
        <v>Uống</v>
      </c>
      <c r="G726" s="17" t="str">
        <f>VLOOKUP($B726,G2.PL1!$C$10:$AF$35,6,0)</f>
        <v>Viên nang cứng</v>
      </c>
      <c r="H726" s="17" t="str">
        <f>VLOOKUP($B726,G2.PL1!$C$10:$AF$35,7,0)</f>
        <v>Hộp 10 vỉ x 10 viên</v>
      </c>
      <c r="I726" s="38" t="s">
        <v>13</v>
      </c>
      <c r="J726" s="17" t="str">
        <f>VLOOKUP($B726,G2.PL1!$C$10:$AF$35,9,0)</f>
        <v>36 tháng</v>
      </c>
      <c r="K726" s="17" t="str">
        <f>VLOOKUP($B726,G2.PL1!$C$10:$AF$35,10,0)</f>
        <v>VN-10166-10</v>
      </c>
      <c r="L726" s="17" t="str">
        <f>VLOOKUP($B726,G2.PL1!$C$10:$AF$35,11,0)</f>
        <v>Cadila Healthcare Ltd.</v>
      </c>
      <c r="M726" s="17" t="str">
        <f>VLOOKUP($B726,G2.PL1!$C$10:$AF$35,12,0)</f>
        <v>Ấn Độ</v>
      </c>
      <c r="N726" s="17" t="str">
        <f>VLOOKUP($B726,G2.PL1!$C$10:$AF$35,13,0)</f>
        <v>Viên</v>
      </c>
      <c r="O726" s="39">
        <v>10000</v>
      </c>
      <c r="P726" s="39">
        <v>10000</v>
      </c>
      <c r="Q726" s="39">
        <v>10000</v>
      </c>
      <c r="R726" s="39">
        <v>10000</v>
      </c>
      <c r="S726" s="40">
        <v>40000</v>
      </c>
      <c r="T726" s="19">
        <f>VLOOKUP($B726,G2.PL1!$C$10:$AF$35,17,0)</f>
        <v>215</v>
      </c>
      <c r="U726" s="18">
        <f t="shared" si="11"/>
        <v>8600000</v>
      </c>
      <c r="V726" s="19" t="str">
        <f>VLOOKUP($B726,G2.PL1!$C$10:$AF$35,30,0)</f>
        <v>Công ty Cổ phần Dược phẩm Thiết bị Y tế Hà Nội</v>
      </c>
      <c r="W726" s="17" t="s">
        <v>691</v>
      </c>
      <c r="X726" s="56" t="s">
        <v>267</v>
      </c>
      <c r="Y726" s="41" t="s">
        <v>692</v>
      </c>
      <c r="Z726" s="16"/>
      <c r="AA726" s="21" t="e">
        <f>VLOOKUP(W726,#REF!,2,0)</f>
        <v>#REF!</v>
      </c>
      <c r="AB726" s="16"/>
    </row>
    <row r="727" spans="1:28" ht="60">
      <c r="A727" s="38">
        <v>9</v>
      </c>
      <c r="B727" s="38" t="s">
        <v>70</v>
      </c>
      <c r="C727" s="17" t="str">
        <f>VLOOKUP(B727,G2.PL1!$C$10:$D$34,2,0)</f>
        <v xml:space="preserve">Cifga </v>
      </c>
      <c r="D727" s="17" t="str">
        <f>VLOOKUP($B727,G2.PL1!$C$10:$E$34,3,0)</f>
        <v>Ciprofloxacin (dưới dạng Ciprofloxacin hydroclorid)</v>
      </c>
      <c r="E727" s="17" t="str">
        <f>VLOOKUP($B727,G2.PL1!$C$10:$F$34,4,0)</f>
        <v>500mg</v>
      </c>
      <c r="F727" s="17" t="str">
        <f>VLOOKUP($B727,G2.PL1!$C$10:$AF$35,5,0)</f>
        <v>Uống</v>
      </c>
      <c r="G727" s="17" t="str">
        <f>VLOOKUP($B727,G2.PL1!$C$10:$AF$35,6,0)</f>
        <v>viên nén bao phim</v>
      </c>
      <c r="H727" s="17" t="str">
        <f>VLOOKUP($B727,G2.PL1!$C$10:$AF$35,7,0)</f>
        <v>hộp 2 vỉ x 10 viên</v>
      </c>
      <c r="I727" s="38" t="s">
        <v>13</v>
      </c>
      <c r="J727" s="17" t="str">
        <f>VLOOKUP($B727,G2.PL1!$C$10:$AF$35,9,0)</f>
        <v xml:space="preserve">36 tháng </v>
      </c>
      <c r="K727" s="17" t="str">
        <f>VLOOKUP($B727,G2.PL1!$C$10:$AF$35,10,0)</f>
        <v>VD-20549-14</v>
      </c>
      <c r="L727" s="17" t="str">
        <f>VLOOKUP($B727,G2.PL1!$C$10:$AF$35,11,0)</f>
        <v>Công ty Cổ phần Dược Hậu Giang - Chi nhánh nhà máy Dược phẩm DHG tại Hậu Giang</v>
      </c>
      <c r="M727" s="17" t="str">
        <f>VLOOKUP($B727,G2.PL1!$C$10:$AF$35,12,0)</f>
        <v>Việt Nam</v>
      </c>
      <c r="N727" s="17" t="str">
        <f>VLOOKUP($B727,G2.PL1!$C$10:$AF$35,13,0)</f>
        <v>Viên</v>
      </c>
      <c r="O727" s="39">
        <v>4000</v>
      </c>
      <c r="P727" s="39">
        <v>4000</v>
      </c>
      <c r="Q727" s="39">
        <v>4000</v>
      </c>
      <c r="R727" s="39">
        <v>4000</v>
      </c>
      <c r="S727" s="40">
        <v>16000</v>
      </c>
      <c r="T727" s="19">
        <f>VLOOKUP($B727,G2.PL1!$C$10:$AF$35,17,0)</f>
        <v>889</v>
      </c>
      <c r="U727" s="18">
        <f t="shared" si="11"/>
        <v>14224000</v>
      </c>
      <c r="V727" s="19" t="str">
        <f>VLOOKUP($B727,G2.PL1!$C$10:$AF$35,30,0)</f>
        <v>Công ty Cổ phần Dược Hậu Giang</v>
      </c>
      <c r="W727" s="17" t="s">
        <v>678</v>
      </c>
      <c r="X727" s="56" t="s">
        <v>267</v>
      </c>
      <c r="Y727" s="41" t="s">
        <v>679</v>
      </c>
      <c r="Z727" s="16"/>
      <c r="AA727" s="21" t="e">
        <f>VLOOKUP(W727,#REF!,2,0)</f>
        <v>#REF!</v>
      </c>
      <c r="AB727" s="16"/>
    </row>
    <row r="728" spans="1:28" ht="36">
      <c r="A728" s="38">
        <v>14</v>
      </c>
      <c r="B728" s="38" t="s">
        <v>40</v>
      </c>
      <c r="C728" s="17" t="str">
        <f>VLOOKUP(B728,G2.PL1!$C$10:$D$34,2,0)</f>
        <v>OCID</v>
      </c>
      <c r="D728" s="17" t="str">
        <f>VLOOKUP($B728,G2.PL1!$C$10:$E$34,3,0)</f>
        <v>Omeprazole (dạng hạt bao tan trong ruột)</v>
      </c>
      <c r="E728" s="17" t="str">
        <f>VLOOKUP($B728,G2.PL1!$C$10:$F$34,4,0)</f>
        <v>20mg</v>
      </c>
      <c r="F728" s="17" t="str">
        <f>VLOOKUP($B728,G2.PL1!$C$10:$AF$35,5,0)</f>
        <v>Uống</v>
      </c>
      <c r="G728" s="17" t="str">
        <f>VLOOKUP($B728,G2.PL1!$C$10:$AF$35,6,0)</f>
        <v>Viên nang cứng</v>
      </c>
      <c r="H728" s="17" t="str">
        <f>VLOOKUP($B728,G2.PL1!$C$10:$AF$35,7,0)</f>
        <v>Hộp 10 vỉ x 10 viên</v>
      </c>
      <c r="I728" s="38" t="s">
        <v>13</v>
      </c>
      <c r="J728" s="17" t="str">
        <f>VLOOKUP($B728,G2.PL1!$C$10:$AF$35,9,0)</f>
        <v>36 tháng</v>
      </c>
      <c r="K728" s="17" t="str">
        <f>VLOOKUP($B728,G2.PL1!$C$10:$AF$35,10,0)</f>
        <v>VN-10166-10</v>
      </c>
      <c r="L728" s="17" t="str">
        <f>VLOOKUP($B728,G2.PL1!$C$10:$AF$35,11,0)</f>
        <v>Cadila Healthcare Ltd.</v>
      </c>
      <c r="M728" s="17" t="str">
        <f>VLOOKUP($B728,G2.PL1!$C$10:$AF$35,12,0)</f>
        <v>Ấn Độ</v>
      </c>
      <c r="N728" s="17" t="str">
        <f>VLOOKUP($B728,G2.PL1!$C$10:$AF$35,13,0)</f>
        <v>Viên</v>
      </c>
      <c r="O728" s="39">
        <v>7000</v>
      </c>
      <c r="P728" s="39">
        <v>7000</v>
      </c>
      <c r="Q728" s="39">
        <v>7000</v>
      </c>
      <c r="R728" s="39">
        <v>7000</v>
      </c>
      <c r="S728" s="40">
        <v>28000</v>
      </c>
      <c r="T728" s="19">
        <f>VLOOKUP($B728,G2.PL1!$C$10:$AF$35,17,0)</f>
        <v>215</v>
      </c>
      <c r="U728" s="18">
        <f t="shared" si="11"/>
        <v>6020000</v>
      </c>
      <c r="V728" s="19" t="str">
        <f>VLOOKUP($B728,G2.PL1!$C$10:$AF$35,30,0)</f>
        <v>Công ty Cổ phần Dược phẩm Thiết bị Y tế Hà Nội</v>
      </c>
      <c r="W728" s="17" t="s">
        <v>678</v>
      </c>
      <c r="X728" s="56" t="s">
        <v>267</v>
      </c>
      <c r="Y728" s="41" t="s">
        <v>679</v>
      </c>
      <c r="Z728" s="16"/>
      <c r="AA728" s="21" t="e">
        <f>VLOOKUP(W728,#REF!,2,0)</f>
        <v>#REF!</v>
      </c>
      <c r="AB728" s="16"/>
    </row>
    <row r="729" spans="1:28" ht="36">
      <c r="A729" s="17">
        <v>1</v>
      </c>
      <c r="B729" s="17" t="s">
        <v>6</v>
      </c>
      <c r="C729" s="17" t="str">
        <f>VLOOKUP(B729,G2.PL1!$C$10:$D$34,2,0)</f>
        <v>Cefoxitine Gerda 1G</v>
      </c>
      <c r="D729" s="17" t="str">
        <f>VLOOKUP($B729,G2.PL1!$C$10:$E$34,3,0)</f>
        <v>Cefoxitin  (dưới dạng Cefoxitin natri)</v>
      </c>
      <c r="E729" s="17" t="str">
        <f>VLOOKUP($B729,G2.PL1!$C$10:$F$34,4,0)</f>
        <v>1g</v>
      </c>
      <c r="F729" s="17" t="str">
        <f>VLOOKUP($B729,G2.PL1!$C$10:$AF$35,5,0)</f>
        <v>Tiêm</v>
      </c>
      <c r="G729" s="17" t="str">
        <f>VLOOKUP($B729,G2.PL1!$C$10:$AF$35,6,0)</f>
        <v>Bột pha dung dịch tiêm</v>
      </c>
      <c r="H729" s="17" t="str">
        <f>VLOOKUP($B729,G2.PL1!$C$10:$AF$35,7,0)</f>
        <v>Hộp 10 lọ</v>
      </c>
      <c r="I729" s="17" t="s">
        <v>3</v>
      </c>
      <c r="J729" s="17" t="str">
        <f>VLOOKUP($B729,G2.PL1!$C$10:$AF$35,9,0)</f>
        <v>24 tháng</v>
      </c>
      <c r="K729" s="17" t="str">
        <f>VLOOKUP($B729,G2.PL1!$C$10:$AF$35,10,0)</f>
        <v>VN-20445-17</v>
      </c>
      <c r="L729" s="17" t="str">
        <f>VLOOKUP($B729,G2.PL1!$C$10:$AF$35,11,0)</f>
        <v>LDP Laboratorios
 Torlan SA</v>
      </c>
      <c r="M729" s="17" t="str">
        <f>VLOOKUP($B729,G2.PL1!$C$10:$AF$35,12,0)</f>
        <v>Tây Ban Nha</v>
      </c>
      <c r="N729" s="17" t="str">
        <f>VLOOKUP($B729,G2.PL1!$C$10:$AF$35,13,0)</f>
        <v>Lọ</v>
      </c>
      <c r="O729" s="18">
        <v>240</v>
      </c>
      <c r="P729" s="18">
        <v>240</v>
      </c>
      <c r="Q729" s="18">
        <v>240</v>
      </c>
      <c r="R729" s="18">
        <v>240</v>
      </c>
      <c r="S729" s="18">
        <v>960</v>
      </c>
      <c r="T729" s="19">
        <f>VLOOKUP($B729,G2.PL1!$C$10:$AF$35,17,0)</f>
        <v>123000</v>
      </c>
      <c r="U729" s="18">
        <f t="shared" si="11"/>
        <v>118080000</v>
      </c>
      <c r="V729" s="19" t="str">
        <f>VLOOKUP($B729,G2.PL1!$C$10:$AF$35,30,0)</f>
        <v>Công ty Trách nhiệm hữu hạn Dược Phẩm Tự Đức</v>
      </c>
      <c r="W729" s="17" t="s">
        <v>266</v>
      </c>
      <c r="X729" s="20" t="s">
        <v>267</v>
      </c>
      <c r="Y729" s="17" t="s">
        <v>268</v>
      </c>
      <c r="Z729" s="16"/>
      <c r="AA729" s="21" t="e">
        <f>VLOOKUP(W729,#REF!,2,0)</f>
        <v>#REF!</v>
      </c>
      <c r="AB729" s="16"/>
    </row>
    <row r="730" spans="1:28" ht="48">
      <c r="A730" s="38">
        <v>10</v>
      </c>
      <c r="B730" s="32" t="s">
        <v>65</v>
      </c>
      <c r="C730" s="17" t="str">
        <f>VLOOKUP(B730,G2.PL1!$C$10:$D$34,2,0)</f>
        <v>Docetaxel "Ebewe"</v>
      </c>
      <c r="D730" s="17" t="str">
        <f>VLOOKUP($B730,G2.PL1!$C$10:$E$34,3,0)</f>
        <v>Docetaxel</v>
      </c>
      <c r="E730" s="17" t="str">
        <f>VLOOKUP($B730,G2.PL1!$C$10:$F$34,4,0)</f>
        <v>10mg/ml</v>
      </c>
      <c r="F730" s="17" t="str">
        <f>VLOOKUP($B730,G2.PL1!$C$10:$AF$35,5,0)</f>
        <v>Tiêm truyền tĩnh mạch</v>
      </c>
      <c r="G730" s="17" t="str">
        <f>VLOOKUP($B730,G2.PL1!$C$10:$AF$35,6,0)</f>
        <v>Dung dịch đậm đặc để pha dung dịch tiêm truyền</v>
      </c>
      <c r="H730" s="17" t="str">
        <f>VLOOKUP($B730,G2.PL1!$C$10:$AF$35,7,0)</f>
        <v>Hộp 1 lọ 2ml</v>
      </c>
      <c r="I730" s="32" t="s">
        <v>3</v>
      </c>
      <c r="J730" s="17" t="str">
        <f>VLOOKUP($B730,G2.PL1!$C$10:$AF$35,9,0)</f>
        <v xml:space="preserve"> 24 tháng</v>
      </c>
      <c r="K730" s="17" t="str">
        <f>VLOOKUP($B730,G2.PL1!$C$10:$AF$35,10,0)</f>
        <v>VN-17425-13</v>
      </c>
      <c r="L730" s="17" t="str">
        <f>VLOOKUP($B730,G2.PL1!$C$10:$AF$35,11,0)</f>
        <v>Fareva Unterach GmbH (tên cũ: Ebewe Pharma Ges.m.b.H.Nfg.KG)</v>
      </c>
      <c r="M730" s="17" t="str">
        <f>VLOOKUP($B730,G2.PL1!$C$10:$AF$35,12,0)</f>
        <v>Áo</v>
      </c>
      <c r="N730" s="17" t="str">
        <f>VLOOKUP($B730,G2.PL1!$C$10:$AF$35,13,0)</f>
        <v>Lọ</v>
      </c>
      <c r="O730" s="40">
        <v>100</v>
      </c>
      <c r="P730" s="40">
        <v>100</v>
      </c>
      <c r="Q730" s="40">
        <v>100</v>
      </c>
      <c r="R730" s="40">
        <v>100</v>
      </c>
      <c r="S730" s="40">
        <v>400</v>
      </c>
      <c r="T730" s="19">
        <f>VLOOKUP($B730,G2.PL1!$C$10:$AF$35,17,0)</f>
        <v>314668</v>
      </c>
      <c r="U730" s="18">
        <f t="shared" si="11"/>
        <v>125867200</v>
      </c>
      <c r="V730" s="19" t="str">
        <f>VLOOKUP($B730,G2.PL1!$C$10:$AF$35,30,0)</f>
        <v>Công ty Cổ phần Dược liệu Trung ương 2</v>
      </c>
      <c r="W730" s="17" t="s">
        <v>266</v>
      </c>
      <c r="X730" s="34" t="s">
        <v>267</v>
      </c>
      <c r="Y730" s="32" t="s">
        <v>268</v>
      </c>
      <c r="Z730" s="16"/>
      <c r="AA730" s="21" t="e">
        <f>VLOOKUP(W730,#REF!,2,0)</f>
        <v>#REF!</v>
      </c>
      <c r="AB730" s="16"/>
    </row>
    <row r="731" spans="1:28" ht="60">
      <c r="A731" s="38">
        <v>9</v>
      </c>
      <c r="B731" s="38" t="s">
        <v>70</v>
      </c>
      <c r="C731" s="17" t="str">
        <f>VLOOKUP(B731,G2.PL1!$C$10:$D$34,2,0)</f>
        <v xml:space="preserve">Cifga </v>
      </c>
      <c r="D731" s="17" t="str">
        <f>VLOOKUP($B731,G2.PL1!$C$10:$E$34,3,0)</f>
        <v>Ciprofloxacin (dưới dạng Ciprofloxacin hydroclorid)</v>
      </c>
      <c r="E731" s="17" t="str">
        <f>VLOOKUP($B731,G2.PL1!$C$10:$F$34,4,0)</f>
        <v>500mg</v>
      </c>
      <c r="F731" s="17" t="str">
        <f>VLOOKUP($B731,G2.PL1!$C$10:$AF$35,5,0)</f>
        <v>Uống</v>
      </c>
      <c r="G731" s="17" t="str">
        <f>VLOOKUP($B731,G2.PL1!$C$10:$AF$35,6,0)</f>
        <v>viên nén bao phim</v>
      </c>
      <c r="H731" s="17" t="str">
        <f>VLOOKUP($B731,G2.PL1!$C$10:$AF$35,7,0)</f>
        <v>hộp 2 vỉ x 10 viên</v>
      </c>
      <c r="I731" s="38" t="s">
        <v>13</v>
      </c>
      <c r="J731" s="17" t="str">
        <f>VLOOKUP($B731,G2.PL1!$C$10:$AF$35,9,0)</f>
        <v xml:space="preserve">36 tháng </v>
      </c>
      <c r="K731" s="17" t="str">
        <f>VLOOKUP($B731,G2.PL1!$C$10:$AF$35,10,0)</f>
        <v>VD-20549-14</v>
      </c>
      <c r="L731" s="17" t="str">
        <f>VLOOKUP($B731,G2.PL1!$C$10:$AF$35,11,0)</f>
        <v>Công ty Cổ phần Dược Hậu Giang - Chi nhánh nhà máy Dược phẩm DHG tại Hậu Giang</v>
      </c>
      <c r="M731" s="17" t="str">
        <f>VLOOKUP($B731,G2.PL1!$C$10:$AF$35,12,0)</f>
        <v>Việt Nam</v>
      </c>
      <c r="N731" s="17" t="str">
        <f>VLOOKUP($B731,G2.PL1!$C$10:$AF$35,13,0)</f>
        <v>Viên</v>
      </c>
      <c r="O731" s="39">
        <v>12000</v>
      </c>
      <c r="P731" s="39">
        <v>12000</v>
      </c>
      <c r="Q731" s="39">
        <v>12000</v>
      </c>
      <c r="R731" s="39">
        <v>12000</v>
      </c>
      <c r="S731" s="40">
        <v>48000</v>
      </c>
      <c r="T731" s="19">
        <f>VLOOKUP($B731,G2.PL1!$C$10:$AF$35,17,0)</f>
        <v>889</v>
      </c>
      <c r="U731" s="18">
        <f t="shared" si="11"/>
        <v>42672000</v>
      </c>
      <c r="V731" s="19" t="str">
        <f>VLOOKUP($B731,G2.PL1!$C$10:$AF$35,30,0)</f>
        <v>Công ty Cổ phần Dược Hậu Giang</v>
      </c>
      <c r="W731" s="17" t="s">
        <v>736</v>
      </c>
      <c r="X731" s="56" t="s">
        <v>267</v>
      </c>
      <c r="Y731" s="41" t="s">
        <v>737</v>
      </c>
      <c r="Z731" s="16"/>
      <c r="AA731" s="21" t="e">
        <f>VLOOKUP(W731,#REF!,2,0)</f>
        <v>#REF!</v>
      </c>
      <c r="AB731" s="16"/>
    </row>
    <row r="732" spans="1:28" ht="36">
      <c r="A732" s="38">
        <v>14</v>
      </c>
      <c r="B732" s="38" t="s">
        <v>40</v>
      </c>
      <c r="C732" s="17" t="str">
        <f>VLOOKUP(B732,G2.PL1!$C$10:$D$34,2,0)</f>
        <v>OCID</v>
      </c>
      <c r="D732" s="17" t="str">
        <f>VLOOKUP($B732,G2.PL1!$C$10:$E$34,3,0)</f>
        <v>Omeprazole (dạng hạt bao tan trong ruột)</v>
      </c>
      <c r="E732" s="17" t="str">
        <f>VLOOKUP($B732,G2.PL1!$C$10:$F$34,4,0)</f>
        <v>20mg</v>
      </c>
      <c r="F732" s="17" t="str">
        <f>VLOOKUP($B732,G2.PL1!$C$10:$AF$35,5,0)</f>
        <v>Uống</v>
      </c>
      <c r="G732" s="17" t="str">
        <f>VLOOKUP($B732,G2.PL1!$C$10:$AF$35,6,0)</f>
        <v>Viên nang cứng</v>
      </c>
      <c r="H732" s="17" t="str">
        <f>VLOOKUP($B732,G2.PL1!$C$10:$AF$35,7,0)</f>
        <v>Hộp 10 vỉ x 10 viên</v>
      </c>
      <c r="I732" s="38" t="s">
        <v>13</v>
      </c>
      <c r="J732" s="17" t="str">
        <f>VLOOKUP($B732,G2.PL1!$C$10:$AF$35,9,0)</f>
        <v>36 tháng</v>
      </c>
      <c r="K732" s="17" t="str">
        <f>VLOOKUP($B732,G2.PL1!$C$10:$AF$35,10,0)</f>
        <v>VN-10166-10</v>
      </c>
      <c r="L732" s="17" t="str">
        <f>VLOOKUP($B732,G2.PL1!$C$10:$AF$35,11,0)</f>
        <v>Cadila Healthcare Ltd.</v>
      </c>
      <c r="M732" s="17" t="str">
        <f>VLOOKUP($B732,G2.PL1!$C$10:$AF$35,12,0)</f>
        <v>Ấn Độ</v>
      </c>
      <c r="N732" s="17" t="str">
        <f>VLOOKUP($B732,G2.PL1!$C$10:$AF$35,13,0)</f>
        <v>Viên</v>
      </c>
      <c r="O732" s="39">
        <v>12000</v>
      </c>
      <c r="P732" s="39">
        <v>12000</v>
      </c>
      <c r="Q732" s="39">
        <v>12000</v>
      </c>
      <c r="R732" s="39">
        <v>12000</v>
      </c>
      <c r="S732" s="40">
        <v>48000</v>
      </c>
      <c r="T732" s="19">
        <f>VLOOKUP($B732,G2.PL1!$C$10:$AF$35,17,0)</f>
        <v>215</v>
      </c>
      <c r="U732" s="18">
        <f t="shared" si="11"/>
        <v>10320000</v>
      </c>
      <c r="V732" s="19" t="str">
        <f>VLOOKUP($B732,G2.PL1!$C$10:$AF$35,30,0)</f>
        <v>Công ty Cổ phần Dược phẩm Thiết bị Y tế Hà Nội</v>
      </c>
      <c r="W732" s="17" t="s">
        <v>736</v>
      </c>
      <c r="X732" s="56" t="s">
        <v>267</v>
      </c>
      <c r="Y732" s="41" t="s">
        <v>737</v>
      </c>
      <c r="Z732" s="16"/>
      <c r="AA732" s="21" t="e">
        <f>VLOOKUP(W732,#REF!,2,0)</f>
        <v>#REF!</v>
      </c>
      <c r="AB732" s="16"/>
    </row>
    <row r="733" spans="1:28" ht="48">
      <c r="A733" s="38">
        <v>8</v>
      </c>
      <c r="B733" s="38" t="s">
        <v>75</v>
      </c>
      <c r="C733" s="17" t="str">
        <f>VLOOKUP(B733,G2.PL1!$C$10:$D$34,2,0)</f>
        <v>Zanimex 1,5g</v>
      </c>
      <c r="D733" s="17" t="str">
        <f>VLOOKUP($B733,G2.PL1!$C$10:$E$34,3,0)</f>
        <v>Cefuroxim (dưới dạng Cefuroxim natri)</v>
      </c>
      <c r="E733" s="17" t="str">
        <f>VLOOKUP($B733,G2.PL1!$C$10:$F$34,4,0)</f>
        <v>1,5g</v>
      </c>
      <c r="F733" s="17" t="str">
        <f>VLOOKUP($B733,G2.PL1!$C$10:$AF$35,5,0)</f>
        <v>Tiêm</v>
      </c>
      <c r="G733" s="17" t="str">
        <f>VLOOKUP($B733,G2.PL1!$C$10:$AF$35,6,0)</f>
        <v>Thuốc bột pha tiêm</v>
      </c>
      <c r="H733" s="17" t="str">
        <f>VLOOKUP($B733,G2.PL1!$C$10:$AF$35,7,0)</f>
        <v>Hộp 10 lọ</v>
      </c>
      <c r="I733" s="38" t="s">
        <v>13</v>
      </c>
      <c r="J733" s="17" t="str">
        <f>VLOOKUP($B733,G2.PL1!$C$10:$AF$35,9,0)</f>
        <v>24 tháng</v>
      </c>
      <c r="K733" s="17" t="str">
        <f>VLOOKUP($B733,G2.PL1!$C$10:$AF$35,10,0)</f>
        <v>VD-34181-20</v>
      </c>
      <c r="L733" s="17" t="str">
        <f>VLOOKUP($B733,G2.PL1!$C$10:$AF$35,11,0)</f>
        <v>Chi nhánh 3 - Công ty cổ phần dược phẩm Imexpharm tại Bình Dương</v>
      </c>
      <c r="M733" s="17" t="str">
        <f>VLOOKUP($B733,G2.PL1!$C$10:$AF$35,12,0)</f>
        <v>Việt Nam</v>
      </c>
      <c r="N733" s="17" t="str">
        <f>VLOOKUP($B733,G2.PL1!$C$10:$AF$35,13,0)</f>
        <v>Lọ</v>
      </c>
      <c r="O733" s="39">
        <v>1000</v>
      </c>
      <c r="P733" s="39">
        <v>1000</v>
      </c>
      <c r="Q733" s="39">
        <v>1000</v>
      </c>
      <c r="R733" s="39">
        <v>1000</v>
      </c>
      <c r="S733" s="40">
        <v>4000</v>
      </c>
      <c r="T733" s="19">
        <f>VLOOKUP($B733,G2.PL1!$C$10:$AF$35,17,0)</f>
        <v>21000</v>
      </c>
      <c r="U733" s="18">
        <f t="shared" si="11"/>
        <v>84000000</v>
      </c>
      <c r="V733" s="19" t="str">
        <f>VLOOKUP($B733,G2.PL1!$C$10:$AF$35,30,0)</f>
        <v xml:space="preserve">Công ty CP Dược phẩm Imexpharm </v>
      </c>
      <c r="W733" s="17" t="s">
        <v>702</v>
      </c>
      <c r="X733" s="56" t="s">
        <v>267</v>
      </c>
      <c r="Y733" s="41" t="s">
        <v>703</v>
      </c>
      <c r="Z733" s="16"/>
      <c r="AA733" s="21" t="e">
        <f>VLOOKUP(W733,#REF!,2,0)</f>
        <v>#REF!</v>
      </c>
      <c r="AB733" s="16"/>
    </row>
    <row r="734" spans="1:28" ht="60">
      <c r="A734" s="38">
        <v>9</v>
      </c>
      <c r="B734" s="38" t="s">
        <v>70</v>
      </c>
      <c r="C734" s="17" t="str">
        <f>VLOOKUP(B734,G2.PL1!$C$10:$D$34,2,0)</f>
        <v xml:space="preserve">Cifga </v>
      </c>
      <c r="D734" s="17" t="str">
        <f>VLOOKUP($B734,G2.PL1!$C$10:$E$34,3,0)</f>
        <v>Ciprofloxacin (dưới dạng Ciprofloxacin hydroclorid)</v>
      </c>
      <c r="E734" s="17" t="str">
        <f>VLOOKUP($B734,G2.PL1!$C$10:$F$34,4,0)</f>
        <v>500mg</v>
      </c>
      <c r="F734" s="17" t="str">
        <f>VLOOKUP($B734,G2.PL1!$C$10:$AF$35,5,0)</f>
        <v>Uống</v>
      </c>
      <c r="G734" s="17" t="str">
        <f>VLOOKUP($B734,G2.PL1!$C$10:$AF$35,6,0)</f>
        <v>viên nén bao phim</v>
      </c>
      <c r="H734" s="17" t="str">
        <f>VLOOKUP($B734,G2.PL1!$C$10:$AF$35,7,0)</f>
        <v>hộp 2 vỉ x 10 viên</v>
      </c>
      <c r="I734" s="38" t="s">
        <v>13</v>
      </c>
      <c r="J734" s="17" t="str">
        <f>VLOOKUP($B734,G2.PL1!$C$10:$AF$35,9,0)</f>
        <v xml:space="preserve">36 tháng </v>
      </c>
      <c r="K734" s="17" t="str">
        <f>VLOOKUP($B734,G2.PL1!$C$10:$AF$35,10,0)</f>
        <v>VD-20549-14</v>
      </c>
      <c r="L734" s="17" t="str">
        <f>VLOOKUP($B734,G2.PL1!$C$10:$AF$35,11,0)</f>
        <v>Công ty Cổ phần Dược Hậu Giang - Chi nhánh nhà máy Dược phẩm DHG tại Hậu Giang</v>
      </c>
      <c r="M734" s="17" t="str">
        <f>VLOOKUP($B734,G2.PL1!$C$10:$AF$35,12,0)</f>
        <v>Việt Nam</v>
      </c>
      <c r="N734" s="17" t="str">
        <f>VLOOKUP($B734,G2.PL1!$C$10:$AF$35,13,0)</f>
        <v>Viên</v>
      </c>
      <c r="O734" s="39">
        <v>8000</v>
      </c>
      <c r="P734" s="39">
        <v>8000</v>
      </c>
      <c r="Q734" s="39">
        <v>8000</v>
      </c>
      <c r="R734" s="39">
        <v>8000</v>
      </c>
      <c r="S734" s="40">
        <v>32000</v>
      </c>
      <c r="T734" s="19">
        <f>VLOOKUP($B734,G2.PL1!$C$10:$AF$35,17,0)</f>
        <v>889</v>
      </c>
      <c r="U734" s="18">
        <f t="shared" si="11"/>
        <v>28448000</v>
      </c>
      <c r="V734" s="19" t="str">
        <f>VLOOKUP($B734,G2.PL1!$C$10:$AF$35,30,0)</f>
        <v>Công ty Cổ phần Dược Hậu Giang</v>
      </c>
      <c r="W734" s="17" t="s">
        <v>734</v>
      </c>
      <c r="X734" s="56" t="s">
        <v>267</v>
      </c>
      <c r="Y734" s="41" t="s">
        <v>735</v>
      </c>
      <c r="Z734" s="16"/>
      <c r="AA734" s="21" t="e">
        <f>VLOOKUP(W734,#REF!,2,0)</f>
        <v>#REF!</v>
      </c>
      <c r="AB734" s="16"/>
    </row>
    <row r="735" spans="1:28" ht="60">
      <c r="A735" s="38">
        <v>12</v>
      </c>
      <c r="B735" s="38" t="s">
        <v>54</v>
      </c>
      <c r="C735" s="17" t="str">
        <f>VLOOKUP(B735,G2.PL1!$C$10:$D$34,2,0)</f>
        <v>Raciper 20mg</v>
      </c>
      <c r="D735" s="17" t="str">
        <f>VLOOKUP($B735,G2.PL1!$C$10:$E$34,3,0)</f>
        <v xml:space="preserve">Esomeprazole (dưới dạng Esomeprazole magnesium vô định hình) </v>
      </c>
      <c r="E735" s="17" t="str">
        <f>VLOOKUP($B735,G2.PL1!$C$10:$F$34,4,0)</f>
        <v>20mg</v>
      </c>
      <c r="F735" s="17" t="str">
        <f>VLOOKUP($B735,G2.PL1!$C$10:$AF$35,5,0)</f>
        <v>Uống</v>
      </c>
      <c r="G735" s="17" t="str">
        <f>VLOOKUP($B735,G2.PL1!$C$10:$AF$35,6,0)</f>
        <v>Viên nén bao phim kháng acid dạ dày</v>
      </c>
      <c r="H735" s="17" t="str">
        <f>VLOOKUP($B735,G2.PL1!$C$10:$AF$35,7,0)</f>
        <v>Hộp 2 vỉ x 7 viên; Hộp 4 vỉ x 7 viên</v>
      </c>
      <c r="I735" s="38" t="s">
        <v>13</v>
      </c>
      <c r="J735" s="17" t="str">
        <f>VLOOKUP($B735,G2.PL1!$C$10:$AF$35,9,0)</f>
        <v>24 tháng</v>
      </c>
      <c r="K735" s="17" t="str">
        <f>VLOOKUP($B735,G2.PL1!$C$10:$AF$35,10,0)</f>
        <v>VN-16032-12</v>
      </c>
      <c r="L735" s="17" t="str">
        <f>VLOOKUP($B735,G2.PL1!$C$10:$AF$35,11,0)</f>
        <v>Sun Pharmaceutical Industries Limited</v>
      </c>
      <c r="M735" s="17" t="str">
        <f>VLOOKUP($B735,G2.PL1!$C$10:$AF$35,12,0)</f>
        <v>Ấn Độ</v>
      </c>
      <c r="N735" s="17" t="str">
        <f>VLOOKUP($B735,G2.PL1!$C$10:$AF$35,13,0)</f>
        <v>Viên</v>
      </c>
      <c r="O735" s="39">
        <v>10000</v>
      </c>
      <c r="P735" s="39">
        <v>10000</v>
      </c>
      <c r="Q735" s="39">
        <v>10000</v>
      </c>
      <c r="R735" s="39">
        <v>10000</v>
      </c>
      <c r="S735" s="40">
        <v>40000</v>
      </c>
      <c r="T735" s="19">
        <f>VLOOKUP($B735,G2.PL1!$C$10:$AF$35,17,0)</f>
        <v>950</v>
      </c>
      <c r="U735" s="18">
        <f t="shared" si="11"/>
        <v>38000000</v>
      </c>
      <c r="V735" s="19" t="str">
        <f>VLOOKUP($B735,G2.PL1!$C$10:$AF$35,30,0)</f>
        <v>Công ty Cổ phần Dược phẩm Thiết bị Y tế Hà Nội</v>
      </c>
      <c r="W735" s="17" t="s">
        <v>734</v>
      </c>
      <c r="X735" s="56" t="s">
        <v>267</v>
      </c>
      <c r="Y735" s="41" t="s">
        <v>735</v>
      </c>
      <c r="Z735" s="16"/>
      <c r="AA735" s="21" t="e">
        <f>VLOOKUP(W735,#REF!,2,0)</f>
        <v>#REF!</v>
      </c>
      <c r="AB735" s="16"/>
    </row>
    <row r="736" spans="1:28" ht="36">
      <c r="A736" s="38">
        <v>15</v>
      </c>
      <c r="B736" s="38" t="s">
        <v>39</v>
      </c>
      <c r="C736" s="17" t="str">
        <f>VLOOKUP(B736,G2.PL1!$C$10:$D$34,2,0)</f>
        <v>OCID</v>
      </c>
      <c r="D736" s="17" t="str">
        <f>VLOOKUP($B736,G2.PL1!$C$10:$E$34,3,0)</f>
        <v>Omeprazole (dạng hạt bao tan trong ruột)</v>
      </c>
      <c r="E736" s="17" t="str">
        <f>VLOOKUP($B736,G2.PL1!$C$10:$F$34,4,0)</f>
        <v>20mg</v>
      </c>
      <c r="F736" s="17" t="str">
        <f>VLOOKUP($B736,G2.PL1!$C$10:$AF$35,5,0)</f>
        <v>Uống</v>
      </c>
      <c r="G736" s="17" t="str">
        <f>VLOOKUP($B736,G2.PL1!$C$10:$AF$35,6,0)</f>
        <v>Viên nang cứng</v>
      </c>
      <c r="H736" s="17" t="str">
        <f>VLOOKUP($B736,G2.PL1!$C$10:$AF$35,7,0)</f>
        <v>Hộp 10 vỉ x 10 viên</v>
      </c>
      <c r="I736" s="38" t="s">
        <v>13</v>
      </c>
      <c r="J736" s="17" t="str">
        <f>VLOOKUP($B736,G2.PL1!$C$10:$AF$35,9,0)</f>
        <v>36 tháng</v>
      </c>
      <c r="K736" s="17" t="str">
        <f>VLOOKUP($B736,G2.PL1!$C$10:$AF$35,10,0)</f>
        <v>VN-10166-10</v>
      </c>
      <c r="L736" s="17" t="str">
        <f>VLOOKUP($B736,G2.PL1!$C$10:$AF$35,11,0)</f>
        <v>Cadila Healthcare Ltd.</v>
      </c>
      <c r="M736" s="17" t="str">
        <f>VLOOKUP($B736,G2.PL1!$C$10:$AF$35,12,0)</f>
        <v>Ấn Độ</v>
      </c>
      <c r="N736" s="17" t="str">
        <f>VLOOKUP($B736,G2.PL1!$C$10:$AF$35,13,0)</f>
        <v>Viên</v>
      </c>
      <c r="O736" s="39">
        <v>10000</v>
      </c>
      <c r="P736" s="39">
        <v>10000</v>
      </c>
      <c r="Q736" s="39">
        <v>10000</v>
      </c>
      <c r="R736" s="39">
        <v>10000</v>
      </c>
      <c r="S736" s="40">
        <v>40000</v>
      </c>
      <c r="T736" s="19">
        <f>VLOOKUP($B736,G2.PL1!$C$10:$AF$35,17,0)</f>
        <v>215</v>
      </c>
      <c r="U736" s="18">
        <f t="shared" si="11"/>
        <v>8600000</v>
      </c>
      <c r="V736" s="19" t="str">
        <f>VLOOKUP($B736,G2.PL1!$C$10:$AF$35,30,0)</f>
        <v>Công ty Cổ phần Dược phẩm Thiết bị Y tế Hà Nội</v>
      </c>
      <c r="W736" s="17" t="s">
        <v>734</v>
      </c>
      <c r="X736" s="56" t="s">
        <v>267</v>
      </c>
      <c r="Y736" s="41" t="s">
        <v>735</v>
      </c>
      <c r="Z736" s="16"/>
      <c r="AA736" s="21" t="e">
        <f>VLOOKUP(W736,#REF!,2,0)</f>
        <v>#REF!</v>
      </c>
      <c r="AB736" s="16"/>
    </row>
    <row r="737" spans="1:28" ht="60">
      <c r="A737" s="38">
        <v>12</v>
      </c>
      <c r="B737" s="38" t="s">
        <v>54</v>
      </c>
      <c r="C737" s="17" t="str">
        <f>VLOOKUP(B737,G2.PL1!$C$10:$D$34,2,0)</f>
        <v>Raciper 20mg</v>
      </c>
      <c r="D737" s="17" t="str">
        <f>VLOOKUP($B737,G2.PL1!$C$10:$E$34,3,0)</f>
        <v xml:space="preserve">Esomeprazole (dưới dạng Esomeprazole magnesium vô định hình) </v>
      </c>
      <c r="E737" s="17" t="str">
        <f>VLOOKUP($B737,G2.PL1!$C$10:$F$34,4,0)</f>
        <v>20mg</v>
      </c>
      <c r="F737" s="17" t="str">
        <f>VLOOKUP($B737,G2.PL1!$C$10:$AF$35,5,0)</f>
        <v>Uống</v>
      </c>
      <c r="G737" s="17" t="str">
        <f>VLOOKUP($B737,G2.PL1!$C$10:$AF$35,6,0)</f>
        <v>Viên nén bao phim kháng acid dạ dày</v>
      </c>
      <c r="H737" s="17" t="str">
        <f>VLOOKUP($B737,G2.PL1!$C$10:$AF$35,7,0)</f>
        <v>Hộp 2 vỉ x 7 viên; Hộp 4 vỉ x 7 viên</v>
      </c>
      <c r="I737" s="38" t="s">
        <v>13</v>
      </c>
      <c r="J737" s="17" t="str">
        <f>VLOOKUP($B737,G2.PL1!$C$10:$AF$35,9,0)</f>
        <v>24 tháng</v>
      </c>
      <c r="K737" s="17" t="str">
        <f>VLOOKUP($B737,G2.PL1!$C$10:$AF$35,10,0)</f>
        <v>VN-16032-12</v>
      </c>
      <c r="L737" s="17" t="str">
        <f>VLOOKUP($B737,G2.PL1!$C$10:$AF$35,11,0)</f>
        <v>Sun Pharmaceutical Industries Limited</v>
      </c>
      <c r="M737" s="17" t="str">
        <f>VLOOKUP($B737,G2.PL1!$C$10:$AF$35,12,0)</f>
        <v>Ấn Độ</v>
      </c>
      <c r="N737" s="17" t="str">
        <f>VLOOKUP($B737,G2.PL1!$C$10:$AF$35,13,0)</f>
        <v>Viên</v>
      </c>
      <c r="O737" s="39">
        <v>1000</v>
      </c>
      <c r="P737" s="39">
        <v>1000</v>
      </c>
      <c r="Q737" s="39">
        <v>1000</v>
      </c>
      <c r="R737" s="39">
        <v>1000</v>
      </c>
      <c r="S737" s="40">
        <v>4000</v>
      </c>
      <c r="T737" s="19">
        <f>VLOOKUP($B737,G2.PL1!$C$10:$AF$35,17,0)</f>
        <v>950</v>
      </c>
      <c r="U737" s="18">
        <f t="shared" si="11"/>
        <v>3800000</v>
      </c>
      <c r="V737" s="19" t="str">
        <f>VLOOKUP($B737,G2.PL1!$C$10:$AF$35,30,0)</f>
        <v>Công ty Cổ phần Dược phẩm Thiết bị Y tế Hà Nội</v>
      </c>
      <c r="W737" s="17" t="s">
        <v>776</v>
      </c>
      <c r="X737" s="56" t="s">
        <v>267</v>
      </c>
      <c r="Y737" s="41" t="s">
        <v>777</v>
      </c>
      <c r="Z737" s="16"/>
      <c r="AA737" s="21" t="e">
        <f>VLOOKUP(W737,#REF!,2,0)</f>
        <v>#REF!</v>
      </c>
      <c r="AB737" s="16"/>
    </row>
    <row r="738" spans="1:28" ht="60">
      <c r="A738" s="38">
        <v>13</v>
      </c>
      <c r="B738" s="38" t="s">
        <v>48</v>
      </c>
      <c r="C738" s="17" t="str">
        <f>VLOOKUP(B738,G2.PL1!$C$10:$D$34,2,0)</f>
        <v>Glumeform 500</v>
      </c>
      <c r="D738" s="17" t="str">
        <f>VLOOKUP($B738,G2.PL1!$C$10:$E$34,3,0)</f>
        <v xml:space="preserve">Metformin hydroclorid </v>
      </c>
      <c r="E738" s="17" t="str">
        <f>VLOOKUP($B738,G2.PL1!$C$10:$F$34,4,0)</f>
        <v>500mg</v>
      </c>
      <c r="F738" s="17" t="str">
        <f>VLOOKUP($B738,G2.PL1!$C$10:$AF$35,5,0)</f>
        <v>Uống</v>
      </c>
      <c r="G738" s="17" t="str">
        <f>VLOOKUP($B738,G2.PL1!$C$10:$AF$35,6,0)</f>
        <v>viên nén bao phim</v>
      </c>
      <c r="H738" s="17" t="str">
        <f>VLOOKUP($B738,G2.PL1!$C$10:$AF$35,7,0)</f>
        <v>hộp 10 vỉ x 10 viên</v>
      </c>
      <c r="I738" s="38" t="s">
        <v>13</v>
      </c>
      <c r="J738" s="17" t="str">
        <f>VLOOKUP($B738,G2.PL1!$C$10:$AF$35,9,0)</f>
        <v xml:space="preserve">36 tháng </v>
      </c>
      <c r="K738" s="17" t="str">
        <f>VLOOKUP($B738,G2.PL1!$C$10:$AF$35,10,0)</f>
        <v>VD-21779-14</v>
      </c>
      <c r="L738" s="17" t="str">
        <f>VLOOKUP($B738,G2.PL1!$C$10:$AF$35,11,0)</f>
        <v>Công ty Cổ phần Dược Hậu Giang - Chi nhánh nhà máy Dược phẩm DHG tại Hậu Giang</v>
      </c>
      <c r="M738" s="17" t="str">
        <f>VLOOKUP($B738,G2.PL1!$C$10:$AF$35,12,0)</f>
        <v>Việt Nam</v>
      </c>
      <c r="N738" s="17" t="str">
        <f>VLOOKUP($B738,G2.PL1!$C$10:$AF$35,13,0)</f>
        <v>Viên</v>
      </c>
      <c r="O738" s="39">
        <v>3000</v>
      </c>
      <c r="P738" s="39">
        <v>3000</v>
      </c>
      <c r="Q738" s="39">
        <v>3000</v>
      </c>
      <c r="R738" s="39">
        <v>3000</v>
      </c>
      <c r="S738" s="40">
        <v>12000</v>
      </c>
      <c r="T738" s="19">
        <f>VLOOKUP($B738,G2.PL1!$C$10:$AF$35,17,0)</f>
        <v>289</v>
      </c>
      <c r="U738" s="18">
        <f t="shared" si="11"/>
        <v>3468000</v>
      </c>
      <c r="V738" s="19" t="str">
        <f>VLOOKUP($B738,G2.PL1!$C$10:$AF$35,30,0)</f>
        <v>Công ty Cổ phần Dược Hậu Giang</v>
      </c>
      <c r="W738" s="17" t="s">
        <v>792</v>
      </c>
      <c r="X738" s="56" t="s">
        <v>267</v>
      </c>
      <c r="Y738" s="41" t="s">
        <v>793</v>
      </c>
      <c r="Z738" s="16"/>
      <c r="AA738" s="21" t="e">
        <f>VLOOKUP(W738,#REF!,2,0)</f>
        <v>#REF!</v>
      </c>
      <c r="AB738" s="16"/>
    </row>
    <row r="739" spans="1:28" ht="36" customHeight="1">
      <c r="A739" s="17">
        <v>2</v>
      </c>
      <c r="B739" s="17" t="s">
        <v>86</v>
      </c>
      <c r="C739" s="17" t="str">
        <f>VLOOKUP(B739,G2.PL1!$C$10:$D$34,2,0)</f>
        <v>Cefoxitin 1g</v>
      </c>
      <c r="D739" s="17" t="str">
        <f>VLOOKUP($B739,G2.PL1!$C$10:$E$34,3,0)</f>
        <v xml:space="preserve">Cefoxitin (dưới dạng Cefoxitin natri) </v>
      </c>
      <c r="E739" s="17" t="str">
        <f>VLOOKUP($B739,G2.PL1!$C$10:$F$34,4,0)</f>
        <v>1g</v>
      </c>
      <c r="F739" s="17" t="str">
        <f>VLOOKUP($B739,G2.PL1!$C$10:$AF$35,5,0)</f>
        <v>Tiêm</v>
      </c>
      <c r="G739" s="17" t="str">
        <f>VLOOKUP($B739,G2.PL1!$C$10:$AF$35,6,0)</f>
        <v>Thuốc bột pha tiêm</v>
      </c>
      <c r="H739" s="17" t="str">
        <f>VLOOKUP($B739,G2.PL1!$C$10:$AF$35,7,0)</f>
        <v>Hộp 10 lọ</v>
      </c>
      <c r="I739" s="17" t="s">
        <v>13</v>
      </c>
      <c r="J739" s="17" t="str">
        <f>VLOOKUP($B739,G2.PL1!$C$10:$AF$35,9,0)</f>
        <v>24 tháng</v>
      </c>
      <c r="K739" s="17" t="str">
        <f>VLOOKUP($B739,G2.PL1!$C$10:$AF$35,10,0)</f>
        <v>VD-26841-17</v>
      </c>
      <c r="L739" s="17" t="str">
        <f>VLOOKUP($B739,G2.PL1!$C$10:$AF$35,11,0)</f>
        <v>Chi nhánh 3- Công ty cổ phần dược phẩm Imexpharm tại Bình Dương</v>
      </c>
      <c r="M739" s="17" t="str">
        <f>VLOOKUP($B739,G2.PL1!$C$10:$AF$35,12,0)</f>
        <v>Việt Nam</v>
      </c>
      <c r="N739" s="17" t="str">
        <f>VLOOKUP($B739,G2.PL1!$C$10:$AF$35,13,0)</f>
        <v>Lọ</v>
      </c>
      <c r="O739" s="18">
        <v>1200</v>
      </c>
      <c r="P739" s="18">
        <v>1200</v>
      </c>
      <c r="Q739" s="18">
        <v>1200</v>
      </c>
      <c r="R739" s="18">
        <v>1200</v>
      </c>
      <c r="S739" s="18">
        <v>4800</v>
      </c>
      <c r="T739" s="19">
        <f>VLOOKUP($B739,G2.PL1!$C$10:$AF$35,17,0)</f>
        <v>54900</v>
      </c>
      <c r="U739" s="18">
        <f t="shared" si="11"/>
        <v>263520000</v>
      </c>
      <c r="V739" s="19" t="str">
        <f>VLOOKUP($B739,G2.PL1!$C$10:$AF$35,30,0)</f>
        <v>Công ty Cổ phần Dược phẩm Nam Hà</v>
      </c>
      <c r="W739" s="17" t="s">
        <v>370</v>
      </c>
      <c r="X739" s="20" t="s">
        <v>267</v>
      </c>
      <c r="Y739" s="52">
        <v>38250</v>
      </c>
      <c r="Z739" s="16"/>
      <c r="AA739" s="21" t="e">
        <f>VLOOKUP(W739,#REF!,2,0)</f>
        <v>#REF!</v>
      </c>
      <c r="AB739" s="16"/>
    </row>
    <row r="740" spans="1:28" ht="36">
      <c r="A740" s="17">
        <v>1</v>
      </c>
      <c r="B740" s="17" t="s">
        <v>6</v>
      </c>
      <c r="C740" s="17" t="str">
        <f>VLOOKUP(B740,G2.PL1!$C$10:$D$34,2,0)</f>
        <v>Cefoxitine Gerda 1G</v>
      </c>
      <c r="D740" s="17" t="str">
        <f>VLOOKUP($B740,G2.PL1!$C$10:$E$34,3,0)</f>
        <v>Cefoxitin  (dưới dạng Cefoxitin natri)</v>
      </c>
      <c r="E740" s="17" t="str">
        <f>VLOOKUP($B740,G2.PL1!$C$10:$F$34,4,0)</f>
        <v>1g</v>
      </c>
      <c r="F740" s="17" t="str">
        <f>VLOOKUP($B740,G2.PL1!$C$10:$AF$35,5,0)</f>
        <v>Tiêm</v>
      </c>
      <c r="G740" s="17" t="str">
        <f>VLOOKUP($B740,G2.PL1!$C$10:$AF$35,6,0)</f>
        <v>Bột pha dung dịch tiêm</v>
      </c>
      <c r="H740" s="17" t="str">
        <f>VLOOKUP($B740,G2.PL1!$C$10:$AF$35,7,0)</f>
        <v>Hộp 10 lọ</v>
      </c>
      <c r="I740" s="17" t="s">
        <v>3</v>
      </c>
      <c r="J740" s="17" t="str">
        <f>VLOOKUP($B740,G2.PL1!$C$10:$AF$35,9,0)</f>
        <v>24 tháng</v>
      </c>
      <c r="K740" s="17" t="str">
        <f>VLOOKUP($B740,G2.PL1!$C$10:$AF$35,10,0)</f>
        <v>VN-20445-17</v>
      </c>
      <c r="L740" s="17" t="str">
        <f>VLOOKUP($B740,G2.PL1!$C$10:$AF$35,11,0)</f>
        <v>LDP Laboratorios
 Torlan SA</v>
      </c>
      <c r="M740" s="17" t="str">
        <f>VLOOKUP($B740,G2.PL1!$C$10:$AF$35,12,0)</f>
        <v>Tây Ban Nha</v>
      </c>
      <c r="N740" s="17" t="str">
        <f>VLOOKUP($B740,G2.PL1!$C$10:$AF$35,13,0)</f>
        <v>Lọ</v>
      </c>
      <c r="O740" s="18">
        <v>600</v>
      </c>
      <c r="P740" s="18">
        <v>600</v>
      </c>
      <c r="Q740" s="18">
        <v>600</v>
      </c>
      <c r="R740" s="18">
        <v>600</v>
      </c>
      <c r="S740" s="18">
        <v>2400</v>
      </c>
      <c r="T740" s="19">
        <f>VLOOKUP($B740,G2.PL1!$C$10:$AF$35,17,0)</f>
        <v>123000</v>
      </c>
      <c r="U740" s="18">
        <f t="shared" si="11"/>
        <v>295200000</v>
      </c>
      <c r="V740" s="19" t="str">
        <f>VLOOKUP($B740,G2.PL1!$C$10:$AF$35,30,0)</f>
        <v>Công ty Trách nhiệm hữu hạn Dược Phẩm Tự Đức</v>
      </c>
      <c r="W740" s="17" t="s">
        <v>269</v>
      </c>
      <c r="X740" s="20" t="s">
        <v>267</v>
      </c>
      <c r="Y740" s="17" t="s">
        <v>270</v>
      </c>
      <c r="Z740" s="16"/>
      <c r="AA740" s="21" t="e">
        <f>VLOOKUP(W740,#REF!,2,0)</f>
        <v>#REF!</v>
      </c>
      <c r="AB740" s="16"/>
    </row>
    <row r="741" spans="1:28" ht="48">
      <c r="A741" s="17">
        <v>2</v>
      </c>
      <c r="B741" s="17" t="s">
        <v>86</v>
      </c>
      <c r="C741" s="17" t="str">
        <f>VLOOKUP(B741,G2.PL1!$C$10:$D$34,2,0)</f>
        <v>Cefoxitin 1g</v>
      </c>
      <c r="D741" s="17" t="str">
        <f>VLOOKUP($B741,G2.PL1!$C$10:$E$34,3,0)</f>
        <v xml:space="preserve">Cefoxitin (dưới dạng Cefoxitin natri) </v>
      </c>
      <c r="E741" s="17" t="str">
        <f>VLOOKUP($B741,G2.PL1!$C$10:$F$34,4,0)</f>
        <v>1g</v>
      </c>
      <c r="F741" s="17" t="str">
        <f>VLOOKUP($B741,G2.PL1!$C$10:$AF$35,5,0)</f>
        <v>Tiêm</v>
      </c>
      <c r="G741" s="17" t="str">
        <f>VLOOKUP($B741,G2.PL1!$C$10:$AF$35,6,0)</f>
        <v>Thuốc bột pha tiêm</v>
      </c>
      <c r="H741" s="17" t="str">
        <f>VLOOKUP($B741,G2.PL1!$C$10:$AF$35,7,0)</f>
        <v>Hộp 10 lọ</v>
      </c>
      <c r="I741" s="17" t="s">
        <v>13</v>
      </c>
      <c r="J741" s="17" t="str">
        <f>VLOOKUP($B741,G2.PL1!$C$10:$AF$35,9,0)</f>
        <v>24 tháng</v>
      </c>
      <c r="K741" s="17" t="str">
        <f>VLOOKUP($B741,G2.PL1!$C$10:$AF$35,10,0)</f>
        <v>VD-26841-17</v>
      </c>
      <c r="L741" s="17" t="str">
        <f>VLOOKUP($B741,G2.PL1!$C$10:$AF$35,11,0)</f>
        <v>Chi nhánh 3- Công ty cổ phần dược phẩm Imexpharm tại Bình Dương</v>
      </c>
      <c r="M741" s="17" t="str">
        <f>VLOOKUP($B741,G2.PL1!$C$10:$AF$35,12,0)</f>
        <v>Việt Nam</v>
      </c>
      <c r="N741" s="17" t="str">
        <f>VLOOKUP($B741,G2.PL1!$C$10:$AF$35,13,0)</f>
        <v>Lọ</v>
      </c>
      <c r="O741" s="18">
        <v>1000</v>
      </c>
      <c r="P741" s="18">
        <v>1000</v>
      </c>
      <c r="Q741" s="18">
        <v>1000</v>
      </c>
      <c r="R741" s="18">
        <v>1000</v>
      </c>
      <c r="S741" s="18">
        <v>4000</v>
      </c>
      <c r="T741" s="19">
        <f>VLOOKUP($B741,G2.PL1!$C$10:$AF$35,17,0)</f>
        <v>54900</v>
      </c>
      <c r="U741" s="18">
        <f t="shared" si="11"/>
        <v>219600000</v>
      </c>
      <c r="V741" s="19" t="str">
        <f>VLOOKUP($B741,G2.PL1!$C$10:$AF$35,30,0)</f>
        <v>Công ty Cổ phần Dược phẩm Nam Hà</v>
      </c>
      <c r="W741" s="17" t="s">
        <v>269</v>
      </c>
      <c r="X741" s="20" t="s">
        <v>267</v>
      </c>
      <c r="Y741" s="17" t="s">
        <v>270</v>
      </c>
      <c r="Z741" s="16"/>
      <c r="AA741" s="21" t="e">
        <f>VLOOKUP(W741,#REF!,2,0)</f>
        <v>#REF!</v>
      </c>
      <c r="AB741" s="16"/>
    </row>
    <row r="742" spans="1:28" ht="48">
      <c r="A742" s="38">
        <v>8</v>
      </c>
      <c r="B742" s="38" t="s">
        <v>75</v>
      </c>
      <c r="C742" s="17" t="str">
        <f>VLOOKUP(B742,G2.PL1!$C$10:$D$34,2,0)</f>
        <v>Zanimex 1,5g</v>
      </c>
      <c r="D742" s="17" t="str">
        <f>VLOOKUP($B742,G2.PL1!$C$10:$E$34,3,0)</f>
        <v>Cefuroxim (dưới dạng Cefuroxim natri)</v>
      </c>
      <c r="E742" s="17" t="str">
        <f>VLOOKUP($B742,G2.PL1!$C$10:$F$34,4,0)</f>
        <v>1,5g</v>
      </c>
      <c r="F742" s="17" t="str">
        <f>VLOOKUP($B742,G2.PL1!$C$10:$AF$35,5,0)</f>
        <v>Tiêm</v>
      </c>
      <c r="G742" s="17" t="str">
        <f>VLOOKUP($B742,G2.PL1!$C$10:$AF$35,6,0)</f>
        <v>Thuốc bột pha tiêm</v>
      </c>
      <c r="H742" s="17" t="str">
        <f>VLOOKUP($B742,G2.PL1!$C$10:$AF$35,7,0)</f>
        <v>Hộp 10 lọ</v>
      </c>
      <c r="I742" s="38" t="s">
        <v>13</v>
      </c>
      <c r="J742" s="17" t="str">
        <f>VLOOKUP($B742,G2.PL1!$C$10:$AF$35,9,0)</f>
        <v>24 tháng</v>
      </c>
      <c r="K742" s="17" t="str">
        <f>VLOOKUP($B742,G2.PL1!$C$10:$AF$35,10,0)</f>
        <v>VD-34181-20</v>
      </c>
      <c r="L742" s="17" t="str">
        <f>VLOOKUP($B742,G2.PL1!$C$10:$AF$35,11,0)</f>
        <v>Chi nhánh 3 - Công ty cổ phần dược phẩm Imexpharm tại Bình Dương</v>
      </c>
      <c r="M742" s="17" t="str">
        <f>VLOOKUP($B742,G2.PL1!$C$10:$AF$35,12,0)</f>
        <v>Việt Nam</v>
      </c>
      <c r="N742" s="17" t="str">
        <f>VLOOKUP($B742,G2.PL1!$C$10:$AF$35,13,0)</f>
        <v>Lọ</v>
      </c>
      <c r="O742" s="39">
        <v>375</v>
      </c>
      <c r="P742" s="39">
        <v>375</v>
      </c>
      <c r="Q742" s="39">
        <v>375</v>
      </c>
      <c r="R742" s="39">
        <v>375</v>
      </c>
      <c r="S742" s="40">
        <v>1500</v>
      </c>
      <c r="T742" s="19">
        <f>VLOOKUP($B742,G2.PL1!$C$10:$AF$35,17,0)</f>
        <v>21000</v>
      </c>
      <c r="U742" s="18">
        <f t="shared" si="11"/>
        <v>31500000</v>
      </c>
      <c r="V742" s="19" t="str">
        <f>VLOOKUP($B742,G2.PL1!$C$10:$AF$35,30,0)</f>
        <v xml:space="preserve">Công ty CP Dược phẩm Imexpharm </v>
      </c>
      <c r="W742" s="17" t="s">
        <v>269</v>
      </c>
      <c r="X742" s="56" t="s">
        <v>267</v>
      </c>
      <c r="Y742" s="41" t="s">
        <v>270</v>
      </c>
      <c r="Z742" s="16"/>
      <c r="AA742" s="21" t="e">
        <f>VLOOKUP(W742,#REF!,2,0)</f>
        <v>#REF!</v>
      </c>
      <c r="AB742" s="16"/>
    </row>
    <row r="743" spans="1:28" ht="60">
      <c r="A743" s="38">
        <v>9</v>
      </c>
      <c r="B743" s="38" t="s">
        <v>70</v>
      </c>
      <c r="C743" s="17" t="str">
        <f>VLOOKUP(B743,G2.PL1!$C$10:$D$34,2,0)</f>
        <v xml:space="preserve">Cifga </v>
      </c>
      <c r="D743" s="17" t="str">
        <f>VLOOKUP($B743,G2.PL1!$C$10:$E$34,3,0)</f>
        <v>Ciprofloxacin (dưới dạng Ciprofloxacin hydroclorid)</v>
      </c>
      <c r="E743" s="17" t="str">
        <f>VLOOKUP($B743,G2.PL1!$C$10:$F$34,4,0)</f>
        <v>500mg</v>
      </c>
      <c r="F743" s="17" t="str">
        <f>VLOOKUP($B743,G2.PL1!$C$10:$AF$35,5,0)</f>
        <v>Uống</v>
      </c>
      <c r="G743" s="17" t="str">
        <f>VLOOKUP($B743,G2.PL1!$C$10:$AF$35,6,0)</f>
        <v>viên nén bao phim</v>
      </c>
      <c r="H743" s="17" t="str">
        <f>VLOOKUP($B743,G2.PL1!$C$10:$AF$35,7,0)</f>
        <v>hộp 2 vỉ x 10 viên</v>
      </c>
      <c r="I743" s="38" t="s">
        <v>13</v>
      </c>
      <c r="J743" s="17" t="str">
        <f>VLOOKUP($B743,G2.PL1!$C$10:$AF$35,9,0)</f>
        <v xml:space="preserve">36 tháng </v>
      </c>
      <c r="K743" s="17" t="str">
        <f>VLOOKUP($B743,G2.PL1!$C$10:$AF$35,10,0)</f>
        <v>VD-20549-14</v>
      </c>
      <c r="L743" s="17" t="str">
        <f>VLOOKUP($B743,G2.PL1!$C$10:$AF$35,11,0)</f>
        <v>Công ty Cổ phần Dược Hậu Giang - Chi nhánh nhà máy Dược phẩm DHG tại Hậu Giang</v>
      </c>
      <c r="M743" s="17" t="str">
        <f>VLOOKUP($B743,G2.PL1!$C$10:$AF$35,12,0)</f>
        <v>Việt Nam</v>
      </c>
      <c r="N743" s="17" t="str">
        <f>VLOOKUP($B743,G2.PL1!$C$10:$AF$35,13,0)</f>
        <v>Viên</v>
      </c>
      <c r="O743" s="39">
        <v>3750</v>
      </c>
      <c r="P743" s="39">
        <v>3750</v>
      </c>
      <c r="Q743" s="39">
        <v>3750</v>
      </c>
      <c r="R743" s="39">
        <v>3750</v>
      </c>
      <c r="S743" s="40">
        <v>15000</v>
      </c>
      <c r="T743" s="19">
        <f>VLOOKUP($B743,G2.PL1!$C$10:$AF$35,17,0)</f>
        <v>889</v>
      </c>
      <c r="U743" s="18">
        <f t="shared" si="11"/>
        <v>13335000</v>
      </c>
      <c r="V743" s="19" t="str">
        <f>VLOOKUP($B743,G2.PL1!$C$10:$AF$35,30,0)</f>
        <v>Công ty Cổ phần Dược Hậu Giang</v>
      </c>
      <c r="W743" s="17" t="s">
        <v>269</v>
      </c>
      <c r="X743" s="56" t="s">
        <v>267</v>
      </c>
      <c r="Y743" s="41" t="s">
        <v>270</v>
      </c>
      <c r="Z743" s="16"/>
      <c r="AA743" s="21" t="e">
        <f>VLOOKUP(W743,#REF!,2,0)</f>
        <v>#REF!</v>
      </c>
      <c r="AB743" s="16"/>
    </row>
    <row r="744" spans="1:28" ht="60">
      <c r="A744" s="38">
        <v>12</v>
      </c>
      <c r="B744" s="38" t="s">
        <v>54</v>
      </c>
      <c r="C744" s="17" t="str">
        <f>VLOOKUP(B744,G2.PL1!$C$10:$D$34,2,0)</f>
        <v>Raciper 20mg</v>
      </c>
      <c r="D744" s="17" t="str">
        <f>VLOOKUP($B744,G2.PL1!$C$10:$E$34,3,0)</f>
        <v xml:space="preserve">Esomeprazole (dưới dạng Esomeprazole magnesium vô định hình) </v>
      </c>
      <c r="E744" s="17" t="str">
        <f>VLOOKUP($B744,G2.PL1!$C$10:$F$34,4,0)</f>
        <v>20mg</v>
      </c>
      <c r="F744" s="17" t="str">
        <f>VLOOKUP($B744,G2.PL1!$C$10:$AF$35,5,0)</f>
        <v>Uống</v>
      </c>
      <c r="G744" s="17" t="str">
        <f>VLOOKUP($B744,G2.PL1!$C$10:$AF$35,6,0)</f>
        <v>Viên nén bao phim kháng acid dạ dày</v>
      </c>
      <c r="H744" s="17" t="str">
        <f>VLOOKUP($B744,G2.PL1!$C$10:$AF$35,7,0)</f>
        <v>Hộp 2 vỉ x 7 viên; Hộp 4 vỉ x 7 viên</v>
      </c>
      <c r="I744" s="38" t="s">
        <v>13</v>
      </c>
      <c r="J744" s="17" t="str">
        <f>VLOOKUP($B744,G2.PL1!$C$10:$AF$35,9,0)</f>
        <v>24 tháng</v>
      </c>
      <c r="K744" s="17" t="str">
        <f>VLOOKUP($B744,G2.PL1!$C$10:$AF$35,10,0)</f>
        <v>VN-16032-12</v>
      </c>
      <c r="L744" s="17" t="str">
        <f>VLOOKUP($B744,G2.PL1!$C$10:$AF$35,11,0)</f>
        <v>Sun Pharmaceutical Industries Limited</v>
      </c>
      <c r="M744" s="17" t="str">
        <f>VLOOKUP($B744,G2.PL1!$C$10:$AF$35,12,0)</f>
        <v>Ấn Độ</v>
      </c>
      <c r="N744" s="17" t="str">
        <f>VLOOKUP($B744,G2.PL1!$C$10:$AF$35,13,0)</f>
        <v>Viên</v>
      </c>
      <c r="O744" s="39">
        <v>3750</v>
      </c>
      <c r="P744" s="39">
        <v>3750</v>
      </c>
      <c r="Q744" s="39">
        <v>3750</v>
      </c>
      <c r="R744" s="39">
        <v>3750</v>
      </c>
      <c r="S744" s="40">
        <v>15000</v>
      </c>
      <c r="T744" s="19">
        <f>VLOOKUP($B744,G2.PL1!$C$10:$AF$35,17,0)</f>
        <v>950</v>
      </c>
      <c r="U744" s="18">
        <f t="shared" si="11"/>
        <v>14250000</v>
      </c>
      <c r="V744" s="19" t="str">
        <f>VLOOKUP($B744,G2.PL1!$C$10:$AF$35,30,0)</f>
        <v>Công ty Cổ phần Dược phẩm Thiết bị Y tế Hà Nội</v>
      </c>
      <c r="W744" s="17" t="s">
        <v>269</v>
      </c>
      <c r="X744" s="56" t="s">
        <v>267</v>
      </c>
      <c r="Y744" s="41" t="s">
        <v>270</v>
      </c>
      <c r="Z744" s="16"/>
      <c r="AA744" s="21" t="e">
        <f>VLOOKUP(W744,#REF!,2,0)</f>
        <v>#REF!</v>
      </c>
      <c r="AB744" s="16"/>
    </row>
    <row r="745" spans="1:28" ht="60">
      <c r="A745" s="38">
        <v>9</v>
      </c>
      <c r="B745" s="38" t="s">
        <v>70</v>
      </c>
      <c r="C745" s="17" t="str">
        <f>VLOOKUP(B745,G2.PL1!$C$10:$D$34,2,0)</f>
        <v xml:space="preserve">Cifga </v>
      </c>
      <c r="D745" s="17" t="str">
        <f>VLOOKUP($B745,G2.PL1!$C$10:$E$34,3,0)</f>
        <v>Ciprofloxacin (dưới dạng Ciprofloxacin hydroclorid)</v>
      </c>
      <c r="E745" s="17" t="str">
        <f>VLOOKUP($B745,G2.PL1!$C$10:$F$34,4,0)</f>
        <v>500mg</v>
      </c>
      <c r="F745" s="17" t="str">
        <f>VLOOKUP($B745,G2.PL1!$C$10:$AF$35,5,0)</f>
        <v>Uống</v>
      </c>
      <c r="G745" s="17" t="str">
        <f>VLOOKUP($B745,G2.PL1!$C$10:$AF$35,6,0)</f>
        <v>viên nén bao phim</v>
      </c>
      <c r="H745" s="17" t="str">
        <f>VLOOKUP($B745,G2.PL1!$C$10:$AF$35,7,0)</f>
        <v>hộp 2 vỉ x 10 viên</v>
      </c>
      <c r="I745" s="38" t="s">
        <v>13</v>
      </c>
      <c r="J745" s="17" t="str">
        <f>VLOOKUP($B745,G2.PL1!$C$10:$AF$35,9,0)</f>
        <v xml:space="preserve">36 tháng </v>
      </c>
      <c r="K745" s="17" t="str">
        <f>VLOOKUP($B745,G2.PL1!$C$10:$AF$35,10,0)</f>
        <v>VD-20549-14</v>
      </c>
      <c r="L745" s="17" t="str">
        <f>VLOOKUP($B745,G2.PL1!$C$10:$AF$35,11,0)</f>
        <v>Công ty Cổ phần Dược Hậu Giang - Chi nhánh nhà máy Dược phẩm DHG tại Hậu Giang</v>
      </c>
      <c r="M745" s="17" t="str">
        <f>VLOOKUP($B745,G2.PL1!$C$10:$AF$35,12,0)</f>
        <v>Việt Nam</v>
      </c>
      <c r="N745" s="17" t="str">
        <f>VLOOKUP($B745,G2.PL1!$C$10:$AF$35,13,0)</f>
        <v>Viên</v>
      </c>
      <c r="O745" s="39">
        <v>4500</v>
      </c>
      <c r="P745" s="39">
        <v>4500</v>
      </c>
      <c r="Q745" s="39">
        <v>4500</v>
      </c>
      <c r="R745" s="39">
        <v>4500</v>
      </c>
      <c r="S745" s="40">
        <v>18000</v>
      </c>
      <c r="T745" s="19">
        <f>VLOOKUP($B745,G2.PL1!$C$10:$AF$35,17,0)</f>
        <v>889</v>
      </c>
      <c r="U745" s="18">
        <f t="shared" si="11"/>
        <v>16002000</v>
      </c>
      <c r="V745" s="19" t="str">
        <f>VLOOKUP($B745,G2.PL1!$C$10:$AF$35,30,0)</f>
        <v>Công ty Cổ phần Dược Hậu Giang</v>
      </c>
      <c r="W745" s="17" t="s">
        <v>574</v>
      </c>
      <c r="X745" s="56" t="s">
        <v>267</v>
      </c>
      <c r="Y745" s="41">
        <v>38282</v>
      </c>
      <c r="Z745" s="16"/>
      <c r="AA745" s="21" t="e">
        <f>VLOOKUP(W745,#REF!,2,0)</f>
        <v>#REF!</v>
      </c>
      <c r="AB745" s="16"/>
    </row>
    <row r="746" spans="1:28" ht="60">
      <c r="A746" s="38">
        <v>13</v>
      </c>
      <c r="B746" s="38" t="s">
        <v>48</v>
      </c>
      <c r="C746" s="17" t="str">
        <f>VLOOKUP(B746,G2.PL1!$C$10:$D$34,2,0)</f>
        <v>Glumeform 500</v>
      </c>
      <c r="D746" s="17" t="str">
        <f>VLOOKUP($B746,G2.PL1!$C$10:$E$34,3,0)</f>
        <v xml:space="preserve">Metformin hydroclorid </v>
      </c>
      <c r="E746" s="17" t="str">
        <f>VLOOKUP($B746,G2.PL1!$C$10:$F$34,4,0)</f>
        <v>500mg</v>
      </c>
      <c r="F746" s="17" t="str">
        <f>VLOOKUP($B746,G2.PL1!$C$10:$AF$35,5,0)</f>
        <v>Uống</v>
      </c>
      <c r="G746" s="17" t="str">
        <f>VLOOKUP($B746,G2.PL1!$C$10:$AF$35,6,0)</f>
        <v>viên nén bao phim</v>
      </c>
      <c r="H746" s="17" t="str">
        <f>VLOOKUP($B746,G2.PL1!$C$10:$AF$35,7,0)</f>
        <v>hộp 10 vỉ x 10 viên</v>
      </c>
      <c r="I746" s="38" t="s">
        <v>13</v>
      </c>
      <c r="J746" s="17" t="str">
        <f>VLOOKUP($B746,G2.PL1!$C$10:$AF$35,9,0)</f>
        <v xml:space="preserve">36 tháng </v>
      </c>
      <c r="K746" s="17" t="str">
        <f>VLOOKUP($B746,G2.PL1!$C$10:$AF$35,10,0)</f>
        <v>VD-21779-14</v>
      </c>
      <c r="L746" s="17" t="str">
        <f>VLOOKUP($B746,G2.PL1!$C$10:$AF$35,11,0)</f>
        <v>Công ty Cổ phần Dược Hậu Giang - Chi nhánh nhà máy Dược phẩm DHG tại Hậu Giang</v>
      </c>
      <c r="M746" s="17" t="str">
        <f>VLOOKUP($B746,G2.PL1!$C$10:$AF$35,12,0)</f>
        <v>Việt Nam</v>
      </c>
      <c r="N746" s="17" t="str">
        <f>VLOOKUP($B746,G2.PL1!$C$10:$AF$35,13,0)</f>
        <v>Viên</v>
      </c>
      <c r="O746" s="39">
        <v>4500</v>
      </c>
      <c r="P746" s="39">
        <v>4500</v>
      </c>
      <c r="Q746" s="39">
        <v>4500</v>
      </c>
      <c r="R746" s="39">
        <v>4500</v>
      </c>
      <c r="S746" s="40">
        <v>18000</v>
      </c>
      <c r="T746" s="19">
        <f>VLOOKUP($B746,G2.PL1!$C$10:$AF$35,17,0)</f>
        <v>289</v>
      </c>
      <c r="U746" s="18">
        <f t="shared" si="11"/>
        <v>5202000</v>
      </c>
      <c r="V746" s="19" t="str">
        <f>VLOOKUP($B746,G2.PL1!$C$10:$AF$35,30,0)</f>
        <v>Công ty Cổ phần Dược Hậu Giang</v>
      </c>
      <c r="W746" s="17" t="s">
        <v>574</v>
      </c>
      <c r="X746" s="56" t="s">
        <v>267</v>
      </c>
      <c r="Y746" s="41">
        <v>38282</v>
      </c>
      <c r="Z746" s="16"/>
      <c r="AA746" s="21" t="e">
        <f>VLOOKUP(W746,#REF!,2,0)</f>
        <v>#REF!</v>
      </c>
      <c r="AB746" s="16"/>
    </row>
    <row r="747" spans="1:28" ht="36">
      <c r="A747" s="38">
        <v>14</v>
      </c>
      <c r="B747" s="38" t="s">
        <v>40</v>
      </c>
      <c r="C747" s="17" t="str">
        <f>VLOOKUP(B747,G2.PL1!$C$10:$D$34,2,0)</f>
        <v>OCID</v>
      </c>
      <c r="D747" s="17" t="str">
        <f>VLOOKUP($B747,G2.PL1!$C$10:$E$34,3,0)</f>
        <v>Omeprazole (dạng hạt bao tan trong ruột)</v>
      </c>
      <c r="E747" s="17" t="str">
        <f>VLOOKUP($B747,G2.PL1!$C$10:$F$34,4,0)</f>
        <v>20mg</v>
      </c>
      <c r="F747" s="17" t="str">
        <f>VLOOKUP($B747,G2.PL1!$C$10:$AF$35,5,0)</f>
        <v>Uống</v>
      </c>
      <c r="G747" s="17" t="str">
        <f>VLOOKUP($B747,G2.PL1!$C$10:$AF$35,6,0)</f>
        <v>Viên nang cứng</v>
      </c>
      <c r="H747" s="17" t="str">
        <f>VLOOKUP($B747,G2.PL1!$C$10:$AF$35,7,0)</f>
        <v>Hộp 10 vỉ x 10 viên</v>
      </c>
      <c r="I747" s="38" t="s">
        <v>13</v>
      </c>
      <c r="J747" s="17" t="str">
        <f>VLOOKUP($B747,G2.PL1!$C$10:$AF$35,9,0)</f>
        <v>36 tháng</v>
      </c>
      <c r="K747" s="17" t="str">
        <f>VLOOKUP($B747,G2.PL1!$C$10:$AF$35,10,0)</f>
        <v>VN-10166-10</v>
      </c>
      <c r="L747" s="17" t="str">
        <f>VLOOKUP($B747,G2.PL1!$C$10:$AF$35,11,0)</f>
        <v>Cadila Healthcare Ltd.</v>
      </c>
      <c r="M747" s="17" t="str">
        <f>VLOOKUP($B747,G2.PL1!$C$10:$AF$35,12,0)</f>
        <v>Ấn Độ</v>
      </c>
      <c r="N747" s="17" t="str">
        <f>VLOOKUP($B747,G2.PL1!$C$10:$AF$35,13,0)</f>
        <v>Viên</v>
      </c>
      <c r="O747" s="39">
        <v>12000</v>
      </c>
      <c r="P747" s="39">
        <v>12000</v>
      </c>
      <c r="Q747" s="39">
        <v>12000</v>
      </c>
      <c r="R747" s="39">
        <v>12000</v>
      </c>
      <c r="S747" s="40">
        <v>48000</v>
      </c>
      <c r="T747" s="19">
        <f>VLOOKUP($B747,G2.PL1!$C$10:$AF$35,17,0)</f>
        <v>215</v>
      </c>
      <c r="U747" s="18">
        <f t="shared" si="11"/>
        <v>10320000</v>
      </c>
      <c r="V747" s="19" t="str">
        <f>VLOOKUP($B747,G2.PL1!$C$10:$AF$35,30,0)</f>
        <v>Công ty Cổ phần Dược phẩm Thiết bị Y tế Hà Nội</v>
      </c>
      <c r="W747" s="17" t="s">
        <v>574</v>
      </c>
      <c r="X747" s="56" t="s">
        <v>267</v>
      </c>
      <c r="Y747" s="41">
        <v>38282</v>
      </c>
      <c r="Z747" s="16"/>
      <c r="AA747" s="21" t="e">
        <f>VLOOKUP(W747,#REF!,2,0)</f>
        <v>#REF!</v>
      </c>
      <c r="AB747" s="16"/>
    </row>
    <row r="748" spans="1:28" ht="60">
      <c r="A748" s="38">
        <v>9</v>
      </c>
      <c r="B748" s="38" t="s">
        <v>70</v>
      </c>
      <c r="C748" s="17" t="str">
        <f>VLOOKUP(B748,G2.PL1!$C$10:$D$34,2,0)</f>
        <v xml:space="preserve">Cifga </v>
      </c>
      <c r="D748" s="17" t="str">
        <f>VLOOKUP($B748,G2.PL1!$C$10:$E$34,3,0)</f>
        <v>Ciprofloxacin (dưới dạng Ciprofloxacin hydroclorid)</v>
      </c>
      <c r="E748" s="17" t="str">
        <f>VLOOKUP($B748,G2.PL1!$C$10:$F$34,4,0)</f>
        <v>500mg</v>
      </c>
      <c r="F748" s="17" t="str">
        <f>VLOOKUP($B748,G2.PL1!$C$10:$AF$35,5,0)</f>
        <v>Uống</v>
      </c>
      <c r="G748" s="17" t="str">
        <f>VLOOKUP($B748,G2.PL1!$C$10:$AF$35,6,0)</f>
        <v>viên nén bao phim</v>
      </c>
      <c r="H748" s="17" t="str">
        <f>VLOOKUP($B748,G2.PL1!$C$10:$AF$35,7,0)</f>
        <v>hộp 2 vỉ x 10 viên</v>
      </c>
      <c r="I748" s="38" t="s">
        <v>13</v>
      </c>
      <c r="J748" s="17" t="str">
        <f>VLOOKUP($B748,G2.PL1!$C$10:$AF$35,9,0)</f>
        <v xml:space="preserve">36 tháng </v>
      </c>
      <c r="K748" s="17" t="str">
        <f>VLOOKUP($B748,G2.PL1!$C$10:$AF$35,10,0)</f>
        <v>VD-20549-14</v>
      </c>
      <c r="L748" s="17" t="str">
        <f>VLOOKUP($B748,G2.PL1!$C$10:$AF$35,11,0)</f>
        <v>Công ty Cổ phần Dược Hậu Giang - Chi nhánh nhà máy Dược phẩm DHG tại Hậu Giang</v>
      </c>
      <c r="M748" s="17" t="str">
        <f>VLOOKUP($B748,G2.PL1!$C$10:$AF$35,12,0)</f>
        <v>Việt Nam</v>
      </c>
      <c r="N748" s="17" t="str">
        <f>VLOOKUP($B748,G2.PL1!$C$10:$AF$35,13,0)</f>
        <v>Viên</v>
      </c>
      <c r="O748" s="39">
        <v>100</v>
      </c>
      <c r="P748" s="39">
        <v>100</v>
      </c>
      <c r="Q748" s="39">
        <v>150</v>
      </c>
      <c r="R748" s="39">
        <v>150</v>
      </c>
      <c r="S748" s="40">
        <v>500</v>
      </c>
      <c r="T748" s="19">
        <f>VLOOKUP($B748,G2.PL1!$C$10:$AF$35,17,0)</f>
        <v>889</v>
      </c>
      <c r="U748" s="18">
        <f t="shared" si="11"/>
        <v>444500</v>
      </c>
      <c r="V748" s="19" t="str">
        <f>VLOOKUP($B748,G2.PL1!$C$10:$AF$35,30,0)</f>
        <v>Công ty Cổ phần Dược Hậu Giang</v>
      </c>
      <c r="W748" s="17" t="s">
        <v>572</v>
      </c>
      <c r="X748" s="56" t="s">
        <v>267</v>
      </c>
      <c r="Y748" s="41" t="s">
        <v>573</v>
      </c>
      <c r="Z748" s="16"/>
      <c r="AA748" s="21" t="e">
        <f>VLOOKUP(W748,#REF!,2,0)</f>
        <v>#REF!</v>
      </c>
      <c r="AB748" s="16"/>
    </row>
    <row r="749" spans="1:28" ht="36">
      <c r="A749" s="32">
        <v>3</v>
      </c>
      <c r="B749" s="32" t="s">
        <v>81</v>
      </c>
      <c r="C749" s="17" t="str">
        <f>VLOOKUP(B749,G2.PL1!$C$10:$D$34,2,0)</f>
        <v>Oxitan 100mg/20ml</v>
      </c>
      <c r="D749" s="17" t="str">
        <f>VLOOKUP($B749,G2.PL1!$C$10:$E$34,3,0)</f>
        <v>Oxaliplatin</v>
      </c>
      <c r="E749" s="17" t="str">
        <f>VLOOKUP($B749,G2.PL1!$C$10:$F$34,4,0)</f>
        <v>100mg/ 20ml</v>
      </c>
      <c r="F749" s="17" t="str">
        <f>VLOOKUP($B749,G2.PL1!$C$10:$AF$35,5,0)</f>
        <v>Tiêm truyền tĩnh mạch</v>
      </c>
      <c r="G749" s="17" t="str">
        <f>VLOOKUP($B749,G2.PL1!$C$10:$AF$35,6,0)</f>
        <v>Dung dịch đậm đặc để pha tiêm truyền</v>
      </c>
      <c r="H749" s="17" t="str">
        <f>VLOOKUP($B749,G2.PL1!$C$10:$AF$35,7,0)</f>
        <v>Hộp 1 lọ 20ml</v>
      </c>
      <c r="I749" s="32" t="s">
        <v>13</v>
      </c>
      <c r="J749" s="17" t="str">
        <f>VLOOKUP($B749,G2.PL1!$C$10:$AF$35,9,0)</f>
        <v>24 tháng</v>
      </c>
      <c r="K749" s="17" t="str">
        <f>VLOOKUP($B749,G2.PL1!$C$10:$AF$35,10,0)</f>
        <v>890114071223 (VN-20247-17)</v>
      </c>
      <c r="L749" s="17" t="str">
        <f>VLOOKUP($B749,G2.PL1!$C$10:$AF$35,11,0)</f>
        <v>Fresenius Kabi Oncology Limited</v>
      </c>
      <c r="M749" s="17" t="str">
        <f>VLOOKUP($B749,G2.PL1!$C$10:$AF$35,12,0)</f>
        <v>Ấn Độ</v>
      </c>
      <c r="N749" s="17" t="str">
        <f>VLOOKUP($B749,G2.PL1!$C$10:$AF$35,13,0)</f>
        <v>Lọ</v>
      </c>
      <c r="O749" s="33">
        <v>30</v>
      </c>
      <c r="P749" s="33">
        <v>30</v>
      </c>
      <c r="Q749" s="33">
        <v>30</v>
      </c>
      <c r="R749" s="33">
        <v>30</v>
      </c>
      <c r="S749" s="18">
        <v>120</v>
      </c>
      <c r="T749" s="19">
        <f>VLOOKUP($B749,G2.PL1!$C$10:$AF$35,17,0)</f>
        <v>330510</v>
      </c>
      <c r="U749" s="18">
        <f t="shared" si="11"/>
        <v>39661200</v>
      </c>
      <c r="V749" s="19" t="str">
        <f>VLOOKUP($B749,G2.PL1!$C$10:$AF$35,30,0)</f>
        <v>Công ty Cổ phần Dược liệu Trung ương 2</v>
      </c>
      <c r="W749" s="17" t="s">
        <v>400</v>
      </c>
      <c r="X749" s="34" t="s">
        <v>267</v>
      </c>
      <c r="Y749" s="17" t="s">
        <v>401</v>
      </c>
      <c r="Z749" s="16"/>
      <c r="AA749" s="21" t="e">
        <f>VLOOKUP(W749,#REF!,2,0)</f>
        <v>#REF!</v>
      </c>
      <c r="AB749" s="16"/>
    </row>
    <row r="750" spans="1:28" ht="48">
      <c r="A750" s="38">
        <v>8</v>
      </c>
      <c r="B750" s="38" t="s">
        <v>75</v>
      </c>
      <c r="C750" s="17" t="str">
        <f>VLOOKUP(B750,G2.PL1!$C$10:$D$34,2,0)</f>
        <v>Zanimex 1,5g</v>
      </c>
      <c r="D750" s="17" t="str">
        <f>VLOOKUP($B750,G2.PL1!$C$10:$E$34,3,0)</f>
        <v>Cefuroxim (dưới dạng Cefuroxim natri)</v>
      </c>
      <c r="E750" s="17" t="str">
        <f>VLOOKUP($B750,G2.PL1!$C$10:$F$34,4,0)</f>
        <v>1,5g</v>
      </c>
      <c r="F750" s="17" t="str">
        <f>VLOOKUP($B750,G2.PL1!$C$10:$AF$35,5,0)</f>
        <v>Tiêm</v>
      </c>
      <c r="G750" s="17" t="str">
        <f>VLOOKUP($B750,G2.PL1!$C$10:$AF$35,6,0)</f>
        <v>Thuốc bột pha tiêm</v>
      </c>
      <c r="H750" s="17" t="str">
        <f>VLOOKUP($B750,G2.PL1!$C$10:$AF$35,7,0)</f>
        <v>Hộp 10 lọ</v>
      </c>
      <c r="I750" s="38" t="s">
        <v>13</v>
      </c>
      <c r="J750" s="17" t="str">
        <f>VLOOKUP($B750,G2.PL1!$C$10:$AF$35,9,0)</f>
        <v>24 tháng</v>
      </c>
      <c r="K750" s="17" t="str">
        <f>VLOOKUP($B750,G2.PL1!$C$10:$AF$35,10,0)</f>
        <v>VD-34181-20</v>
      </c>
      <c r="L750" s="17" t="str">
        <f>VLOOKUP($B750,G2.PL1!$C$10:$AF$35,11,0)</f>
        <v>Chi nhánh 3 - Công ty cổ phần dược phẩm Imexpharm tại Bình Dương</v>
      </c>
      <c r="M750" s="17" t="str">
        <f>VLOOKUP($B750,G2.PL1!$C$10:$AF$35,12,0)</f>
        <v>Việt Nam</v>
      </c>
      <c r="N750" s="17" t="str">
        <f>VLOOKUP($B750,G2.PL1!$C$10:$AF$35,13,0)</f>
        <v>Lọ</v>
      </c>
      <c r="O750" s="39">
        <v>500</v>
      </c>
      <c r="P750" s="39">
        <v>500</v>
      </c>
      <c r="Q750" s="39">
        <v>500</v>
      </c>
      <c r="R750" s="39">
        <v>500</v>
      </c>
      <c r="S750" s="40">
        <v>2000</v>
      </c>
      <c r="T750" s="19">
        <f>VLOOKUP($B750,G2.PL1!$C$10:$AF$35,17,0)</f>
        <v>21000</v>
      </c>
      <c r="U750" s="18">
        <f t="shared" si="11"/>
        <v>42000000</v>
      </c>
      <c r="V750" s="19" t="str">
        <f>VLOOKUP($B750,G2.PL1!$C$10:$AF$35,30,0)</f>
        <v xml:space="preserve">Công ty CP Dược phẩm Imexpharm </v>
      </c>
      <c r="W750" s="17" t="s">
        <v>400</v>
      </c>
      <c r="X750" s="56" t="s">
        <v>267</v>
      </c>
      <c r="Y750" s="41" t="s">
        <v>401</v>
      </c>
      <c r="Z750" s="16"/>
      <c r="AA750" s="21" t="e">
        <f>VLOOKUP(W750,#REF!,2,0)</f>
        <v>#REF!</v>
      </c>
      <c r="AB750" s="16"/>
    </row>
    <row r="751" spans="1:28" ht="48">
      <c r="A751" s="38">
        <v>10</v>
      </c>
      <c r="B751" s="32" t="s">
        <v>65</v>
      </c>
      <c r="C751" s="17" t="str">
        <f>VLOOKUP(B751,G2.PL1!$C$10:$D$34,2,0)</f>
        <v>Docetaxel "Ebewe"</v>
      </c>
      <c r="D751" s="17" t="str">
        <f>VLOOKUP($B751,G2.PL1!$C$10:$E$34,3,0)</f>
        <v>Docetaxel</v>
      </c>
      <c r="E751" s="17" t="str">
        <f>VLOOKUP($B751,G2.PL1!$C$10:$F$34,4,0)</f>
        <v>10mg/ml</v>
      </c>
      <c r="F751" s="17" t="str">
        <f>VLOOKUP($B751,G2.PL1!$C$10:$AF$35,5,0)</f>
        <v>Tiêm truyền tĩnh mạch</v>
      </c>
      <c r="G751" s="17" t="str">
        <f>VLOOKUP($B751,G2.PL1!$C$10:$AF$35,6,0)</f>
        <v>Dung dịch đậm đặc để pha dung dịch tiêm truyền</v>
      </c>
      <c r="H751" s="17" t="str">
        <f>VLOOKUP($B751,G2.PL1!$C$10:$AF$35,7,0)</f>
        <v>Hộp 1 lọ 2ml</v>
      </c>
      <c r="I751" s="32" t="s">
        <v>3</v>
      </c>
      <c r="J751" s="17" t="str">
        <f>VLOOKUP($B751,G2.PL1!$C$10:$AF$35,9,0)</f>
        <v xml:space="preserve"> 24 tháng</v>
      </c>
      <c r="K751" s="17" t="str">
        <f>VLOOKUP($B751,G2.PL1!$C$10:$AF$35,10,0)</f>
        <v>VN-17425-13</v>
      </c>
      <c r="L751" s="17" t="str">
        <f>VLOOKUP($B751,G2.PL1!$C$10:$AF$35,11,0)</f>
        <v>Fareva Unterach GmbH (tên cũ: Ebewe Pharma Ges.m.b.H.Nfg.KG)</v>
      </c>
      <c r="M751" s="17" t="str">
        <f>VLOOKUP($B751,G2.PL1!$C$10:$AF$35,12,0)</f>
        <v>Áo</v>
      </c>
      <c r="N751" s="17" t="str">
        <f>VLOOKUP($B751,G2.PL1!$C$10:$AF$35,13,0)</f>
        <v>Lọ</v>
      </c>
      <c r="O751" s="40">
        <v>400</v>
      </c>
      <c r="P751" s="40">
        <v>400</v>
      </c>
      <c r="Q751" s="40">
        <v>400</v>
      </c>
      <c r="R751" s="40">
        <v>400</v>
      </c>
      <c r="S751" s="40">
        <v>1600</v>
      </c>
      <c r="T751" s="19">
        <f>VLOOKUP($B751,G2.PL1!$C$10:$AF$35,17,0)</f>
        <v>314668</v>
      </c>
      <c r="U751" s="18">
        <f t="shared" si="11"/>
        <v>503468800</v>
      </c>
      <c r="V751" s="19" t="str">
        <f>VLOOKUP($B751,G2.PL1!$C$10:$AF$35,30,0)</f>
        <v>Công ty Cổ phần Dược liệu Trung ương 2</v>
      </c>
      <c r="W751" s="17" t="s">
        <v>400</v>
      </c>
      <c r="X751" s="34" t="s">
        <v>267</v>
      </c>
      <c r="Y751" s="32" t="s">
        <v>401</v>
      </c>
      <c r="Z751" s="16"/>
      <c r="AA751" s="21" t="e">
        <f>VLOOKUP(W751,#REF!,2,0)</f>
        <v>#REF!</v>
      </c>
      <c r="AB751" s="16"/>
    </row>
    <row r="752" spans="1:28" ht="48">
      <c r="A752" s="38">
        <v>11</v>
      </c>
      <c r="B752" s="32" t="s">
        <v>63</v>
      </c>
      <c r="C752" s="17" t="str">
        <f>VLOOKUP(B752,G2.PL1!$C$10:$D$34,2,0)</f>
        <v>Docetaxel "Ebewe"</v>
      </c>
      <c r="D752" s="17" t="str">
        <f>VLOOKUP($B752,G2.PL1!$C$10:$E$34,3,0)</f>
        <v>Docetaxel</v>
      </c>
      <c r="E752" s="17" t="str">
        <f>VLOOKUP($B752,G2.PL1!$C$10:$F$34,4,0)</f>
        <v>10mg/ml</v>
      </c>
      <c r="F752" s="17" t="str">
        <f>VLOOKUP($B752,G2.PL1!$C$10:$AF$35,5,0)</f>
        <v>Tiêm truyền tĩnh mạch</v>
      </c>
      <c r="G752" s="17" t="str">
        <f>VLOOKUP($B752,G2.PL1!$C$10:$AF$35,6,0)</f>
        <v>Dung dịch đậm đặc để pha dung dịch tiêm truyền</v>
      </c>
      <c r="H752" s="17" t="str">
        <f>VLOOKUP($B752,G2.PL1!$C$10:$AF$35,7,0)</f>
        <v>Hộp 1 lọ 8 ml</v>
      </c>
      <c r="I752" s="32" t="s">
        <v>3</v>
      </c>
      <c r="J752" s="17" t="str">
        <f>VLOOKUP($B752,G2.PL1!$C$10:$AF$35,9,0)</f>
        <v>24 tháng</v>
      </c>
      <c r="K752" s="17" t="str">
        <f>VLOOKUP($B752,G2.PL1!$C$10:$AF$35,10,0)</f>
        <v>VN-17425-13</v>
      </c>
      <c r="L752" s="17" t="str">
        <f>VLOOKUP($B752,G2.PL1!$C$10:$AF$35,11,0)</f>
        <v>Fareva Unterach GmbH (tên cũ: Ebewe Pharma Ges.m.b.H.Nfg.KG)</v>
      </c>
      <c r="M752" s="17" t="str">
        <f>VLOOKUP($B752,G2.PL1!$C$10:$AF$35,12,0)</f>
        <v>Áo</v>
      </c>
      <c r="N752" s="17" t="str">
        <f>VLOOKUP($B752,G2.PL1!$C$10:$AF$35,13,0)</f>
        <v>Lọ</v>
      </c>
      <c r="O752" s="40">
        <v>190</v>
      </c>
      <c r="P752" s="40">
        <v>190</v>
      </c>
      <c r="Q752" s="40">
        <v>190</v>
      </c>
      <c r="R752" s="40">
        <v>190</v>
      </c>
      <c r="S752" s="40">
        <v>760</v>
      </c>
      <c r="T752" s="19">
        <f>VLOOKUP($B752,G2.PL1!$C$10:$AF$35,17,0)</f>
        <v>668439</v>
      </c>
      <c r="U752" s="18">
        <f t="shared" si="11"/>
        <v>508013640</v>
      </c>
      <c r="V752" s="19" t="str">
        <f>VLOOKUP($B752,G2.PL1!$C$10:$AF$35,30,0)</f>
        <v>Công ty Cổ phần Dược liệu Trung ương 2</v>
      </c>
      <c r="W752" s="17" t="s">
        <v>400</v>
      </c>
      <c r="X752" s="34" t="s">
        <v>267</v>
      </c>
      <c r="Y752" s="32" t="s">
        <v>401</v>
      </c>
      <c r="Z752" s="16"/>
      <c r="AA752" s="21" t="e">
        <f>VLOOKUP(W752,#REF!,2,0)</f>
        <v>#REF!</v>
      </c>
      <c r="AB752" s="16"/>
    </row>
    <row r="753" spans="1:28" ht="36">
      <c r="A753" s="38">
        <v>14</v>
      </c>
      <c r="B753" s="38" t="s">
        <v>40</v>
      </c>
      <c r="C753" s="17" t="str">
        <f>VLOOKUP(B753,G2.PL1!$C$10:$D$34,2,0)</f>
        <v>OCID</v>
      </c>
      <c r="D753" s="17" t="str">
        <f>VLOOKUP($B753,G2.PL1!$C$10:$E$34,3,0)</f>
        <v>Omeprazole (dạng hạt bao tan trong ruột)</v>
      </c>
      <c r="E753" s="17" t="str">
        <f>VLOOKUP($B753,G2.PL1!$C$10:$F$34,4,0)</f>
        <v>20mg</v>
      </c>
      <c r="F753" s="17" t="str">
        <f>VLOOKUP($B753,G2.PL1!$C$10:$AF$35,5,0)</f>
        <v>Uống</v>
      </c>
      <c r="G753" s="17" t="str">
        <f>VLOOKUP($B753,G2.PL1!$C$10:$AF$35,6,0)</f>
        <v>Viên nang cứng</v>
      </c>
      <c r="H753" s="17" t="str">
        <f>VLOOKUP($B753,G2.PL1!$C$10:$AF$35,7,0)</f>
        <v>Hộp 10 vỉ x 10 viên</v>
      </c>
      <c r="I753" s="38" t="s">
        <v>13</v>
      </c>
      <c r="J753" s="17" t="str">
        <f>VLOOKUP($B753,G2.PL1!$C$10:$AF$35,9,0)</f>
        <v>36 tháng</v>
      </c>
      <c r="K753" s="17" t="str">
        <f>VLOOKUP($B753,G2.PL1!$C$10:$AF$35,10,0)</f>
        <v>VN-10166-10</v>
      </c>
      <c r="L753" s="17" t="str">
        <f>VLOOKUP($B753,G2.PL1!$C$10:$AF$35,11,0)</f>
        <v>Cadila Healthcare Ltd.</v>
      </c>
      <c r="M753" s="17" t="str">
        <f>VLOOKUP($B753,G2.PL1!$C$10:$AF$35,12,0)</f>
        <v>Ấn Độ</v>
      </c>
      <c r="N753" s="17" t="str">
        <f>VLOOKUP($B753,G2.PL1!$C$10:$AF$35,13,0)</f>
        <v>Viên</v>
      </c>
      <c r="O753" s="39">
        <v>1200</v>
      </c>
      <c r="P753" s="39">
        <v>1200</v>
      </c>
      <c r="Q753" s="39">
        <v>1200</v>
      </c>
      <c r="R753" s="39">
        <v>1200</v>
      </c>
      <c r="S753" s="40">
        <v>4800</v>
      </c>
      <c r="T753" s="19">
        <f>VLOOKUP($B753,G2.PL1!$C$10:$AF$35,17,0)</f>
        <v>215</v>
      </c>
      <c r="U753" s="18">
        <f t="shared" si="11"/>
        <v>1032000</v>
      </c>
      <c r="V753" s="19" t="str">
        <f>VLOOKUP($B753,G2.PL1!$C$10:$AF$35,30,0)</f>
        <v>Công ty Cổ phần Dược phẩm Thiết bị Y tế Hà Nội</v>
      </c>
      <c r="W753" s="17" t="s">
        <v>400</v>
      </c>
      <c r="X753" s="56" t="s">
        <v>267</v>
      </c>
      <c r="Y753" s="41" t="s">
        <v>401</v>
      </c>
      <c r="Z753" s="16"/>
      <c r="AA753" s="21" t="e">
        <f>VLOOKUP(W753,#REF!,2,0)</f>
        <v>#REF!</v>
      </c>
      <c r="AB753" s="16"/>
    </row>
    <row r="754" spans="1:28" ht="36">
      <c r="A754" s="38">
        <v>15</v>
      </c>
      <c r="B754" s="38" t="s">
        <v>39</v>
      </c>
      <c r="C754" s="17" t="str">
        <f>VLOOKUP(B754,G2.PL1!$C$10:$D$34,2,0)</f>
        <v>OCID</v>
      </c>
      <c r="D754" s="17" t="str">
        <f>VLOOKUP($B754,G2.PL1!$C$10:$E$34,3,0)</f>
        <v>Omeprazole (dạng hạt bao tan trong ruột)</v>
      </c>
      <c r="E754" s="17" t="str">
        <f>VLOOKUP($B754,G2.PL1!$C$10:$F$34,4,0)</f>
        <v>20mg</v>
      </c>
      <c r="F754" s="17" t="str">
        <f>VLOOKUP($B754,G2.PL1!$C$10:$AF$35,5,0)</f>
        <v>Uống</v>
      </c>
      <c r="G754" s="17" t="str">
        <f>VLOOKUP($B754,G2.PL1!$C$10:$AF$35,6,0)</f>
        <v>Viên nang cứng</v>
      </c>
      <c r="H754" s="17" t="str">
        <f>VLOOKUP($B754,G2.PL1!$C$10:$AF$35,7,0)</f>
        <v>Hộp 10 vỉ x 10 viên</v>
      </c>
      <c r="I754" s="38" t="s">
        <v>13</v>
      </c>
      <c r="J754" s="17" t="str">
        <f>VLOOKUP($B754,G2.PL1!$C$10:$AF$35,9,0)</f>
        <v>36 tháng</v>
      </c>
      <c r="K754" s="17" t="str">
        <f>VLOOKUP($B754,G2.PL1!$C$10:$AF$35,10,0)</f>
        <v>VN-10166-10</v>
      </c>
      <c r="L754" s="17" t="str">
        <f>VLOOKUP($B754,G2.PL1!$C$10:$AF$35,11,0)</f>
        <v>Cadila Healthcare Ltd.</v>
      </c>
      <c r="M754" s="17" t="str">
        <f>VLOOKUP($B754,G2.PL1!$C$10:$AF$35,12,0)</f>
        <v>Ấn Độ</v>
      </c>
      <c r="N754" s="17" t="str">
        <f>VLOOKUP($B754,G2.PL1!$C$10:$AF$35,13,0)</f>
        <v>Viên</v>
      </c>
      <c r="O754" s="39">
        <v>1200</v>
      </c>
      <c r="P754" s="39">
        <v>1200</v>
      </c>
      <c r="Q754" s="39">
        <v>1200</v>
      </c>
      <c r="R754" s="39">
        <v>1200</v>
      </c>
      <c r="S754" s="40">
        <v>4800</v>
      </c>
      <c r="T754" s="19">
        <f>VLOOKUP($B754,G2.PL1!$C$10:$AF$35,17,0)</f>
        <v>215</v>
      </c>
      <c r="U754" s="18">
        <f t="shared" si="11"/>
        <v>1032000</v>
      </c>
      <c r="V754" s="19" t="str">
        <f>VLOOKUP($B754,G2.PL1!$C$10:$AF$35,30,0)</f>
        <v>Công ty Cổ phần Dược phẩm Thiết bị Y tế Hà Nội</v>
      </c>
      <c r="W754" s="17" t="s">
        <v>400</v>
      </c>
      <c r="X754" s="56" t="s">
        <v>267</v>
      </c>
      <c r="Y754" s="41" t="s">
        <v>401</v>
      </c>
      <c r="Z754" s="16"/>
      <c r="AA754" s="21" t="e">
        <f>VLOOKUP(W754,#REF!,2,0)</f>
        <v>#REF!</v>
      </c>
      <c r="AB754" s="16"/>
    </row>
    <row r="755" spans="1:28" ht="36">
      <c r="A755" s="38">
        <v>17</v>
      </c>
      <c r="B755" s="38" t="s">
        <v>27</v>
      </c>
      <c r="C755" s="17" t="str">
        <f>VLOOKUP(B755,G2.PL1!$C$10:$D$34,2,0)</f>
        <v>Oxitan 50mg/10ml</v>
      </c>
      <c r="D755" s="17" t="str">
        <f>VLOOKUP($B755,G2.PL1!$C$10:$E$34,3,0)</f>
        <v>Oxaliplatin</v>
      </c>
      <c r="E755" s="17" t="str">
        <f>VLOOKUP($B755,G2.PL1!$C$10:$F$34,4,0)</f>
        <v>50mg/ 10ml</v>
      </c>
      <c r="F755" s="17" t="str">
        <f>VLOOKUP($B755,G2.PL1!$C$10:$AF$35,5,0)</f>
        <v>Tiêm truyền tĩnh mạch</v>
      </c>
      <c r="G755" s="17" t="str">
        <f>VLOOKUP($B755,G2.PL1!$C$10:$AF$35,6,0)</f>
        <v>Dung dịch tiêm truyền</v>
      </c>
      <c r="H755" s="17" t="str">
        <f>VLOOKUP($B755,G2.PL1!$C$10:$AF$35,7,0)</f>
        <v>Hộp 1 lọ 10ml</v>
      </c>
      <c r="I755" s="38" t="s">
        <v>13</v>
      </c>
      <c r="J755" s="17" t="str">
        <f>VLOOKUP($B755,G2.PL1!$C$10:$AF$35,9,0)</f>
        <v>24 tháng</v>
      </c>
      <c r="K755" s="17" t="str">
        <f>VLOOKUP($B755,G2.PL1!$C$10:$AF$35,10,0)</f>
        <v>VN-20417-17</v>
      </c>
      <c r="L755" s="17" t="str">
        <f>VLOOKUP($B755,G2.PL1!$C$10:$AF$35,11,0)</f>
        <v>Fresenius Kabi Oncology Limited</v>
      </c>
      <c r="M755" s="17" t="str">
        <f>VLOOKUP($B755,G2.PL1!$C$10:$AF$35,12,0)</f>
        <v>Ấn Độ</v>
      </c>
      <c r="N755" s="17" t="str">
        <f>VLOOKUP($B755,G2.PL1!$C$10:$AF$35,13,0)</f>
        <v>Lọ</v>
      </c>
      <c r="O755" s="39">
        <v>30</v>
      </c>
      <c r="P755" s="39">
        <v>30</v>
      </c>
      <c r="Q755" s="39">
        <v>30</v>
      </c>
      <c r="R755" s="39">
        <v>30</v>
      </c>
      <c r="S755" s="40">
        <v>120</v>
      </c>
      <c r="T755" s="19">
        <f>VLOOKUP($B755,G2.PL1!$C$10:$AF$35,17,0)</f>
        <v>260000</v>
      </c>
      <c r="U755" s="18">
        <f t="shared" si="11"/>
        <v>31200000</v>
      </c>
      <c r="V755" s="19" t="str">
        <f>VLOOKUP($B755,G2.PL1!$C$10:$AF$35,30,0)</f>
        <v>Công ty Cổ phần Dược liệu Trung ương 2</v>
      </c>
      <c r="W755" s="17" t="s">
        <v>400</v>
      </c>
      <c r="X755" s="56" t="s">
        <v>267</v>
      </c>
      <c r="Y755" s="41" t="s">
        <v>401</v>
      </c>
      <c r="Z755" s="16"/>
      <c r="AA755" s="21" t="e">
        <f>VLOOKUP(W755,#REF!,2,0)</f>
        <v>#REF!</v>
      </c>
      <c r="AB755" s="16"/>
    </row>
    <row r="756" spans="1:28" ht="36">
      <c r="A756" s="38">
        <v>18</v>
      </c>
      <c r="B756" s="38" t="s">
        <v>20</v>
      </c>
      <c r="C756" s="17" t="str">
        <f>VLOOKUP(B756,G2.PL1!$C$10:$D$34,2,0)</f>
        <v>Intaxel</v>
      </c>
      <c r="D756" s="17" t="str">
        <f>VLOOKUP($B756,G2.PL1!$C$10:$E$34,3,0)</f>
        <v>Paclitaxel</v>
      </c>
      <c r="E756" s="17" t="str">
        <f>VLOOKUP($B756,G2.PL1!$C$10:$F$34,4,0)</f>
        <v>30mg/5ml</v>
      </c>
      <c r="F756" s="17" t="str">
        <f>VLOOKUP($B756,G2.PL1!$C$10:$AF$35,5,0)</f>
        <v>Tiêm truyền tĩnh mạch</v>
      </c>
      <c r="G756" s="17" t="str">
        <f>VLOOKUP($B756,G2.PL1!$C$10:$AF$35,6,0)</f>
        <v>Dung dịch tiêm truyền</v>
      </c>
      <c r="H756" s="17" t="str">
        <f>VLOOKUP($B756,G2.PL1!$C$10:$AF$35,7,0)</f>
        <v>Hộp 1 lọ</v>
      </c>
      <c r="I756" s="38" t="s">
        <v>13</v>
      </c>
      <c r="J756" s="17" t="str">
        <f>VLOOKUP($B756,G2.PL1!$C$10:$AF$35,9,0)</f>
        <v>24 tháng</v>
      </c>
      <c r="K756" s="17" t="str">
        <f>VLOOKUP($B756,G2.PL1!$C$10:$AF$35,10,0)</f>
        <v>VN-21731-19</v>
      </c>
      <c r="L756" s="17" t="str">
        <f>VLOOKUP($B756,G2.PL1!$C$10:$AF$35,11,0)</f>
        <v>Fresenius Kabi Oncology Limited</v>
      </c>
      <c r="M756" s="17" t="str">
        <f>VLOOKUP($B756,G2.PL1!$C$10:$AF$35,12,0)</f>
        <v>Ấn Độ</v>
      </c>
      <c r="N756" s="17" t="str">
        <f>VLOOKUP($B756,G2.PL1!$C$10:$AF$35,13,0)</f>
        <v>Lọ</v>
      </c>
      <c r="O756" s="39">
        <v>150</v>
      </c>
      <c r="P756" s="39">
        <v>150</v>
      </c>
      <c r="Q756" s="39">
        <v>150</v>
      </c>
      <c r="R756" s="39">
        <v>150</v>
      </c>
      <c r="S756" s="40">
        <v>600</v>
      </c>
      <c r="T756" s="19">
        <f>VLOOKUP($B756,G2.PL1!$C$10:$AF$35,17,0)</f>
        <v>186089</v>
      </c>
      <c r="U756" s="18">
        <f t="shared" si="11"/>
        <v>111653400</v>
      </c>
      <c r="V756" s="19" t="str">
        <f>VLOOKUP($B756,G2.PL1!$C$10:$AF$35,30,0)</f>
        <v>Công ty TNHH Thương Mại và Dược phẩm Sang</v>
      </c>
      <c r="W756" s="17" t="s">
        <v>400</v>
      </c>
      <c r="X756" s="56" t="s">
        <v>267</v>
      </c>
      <c r="Y756" s="41" t="s">
        <v>401</v>
      </c>
      <c r="Z756" s="16"/>
      <c r="AA756" s="21" t="e">
        <f>VLOOKUP(W756,#REF!,2,0)</f>
        <v>#REF!</v>
      </c>
      <c r="AB756" s="16"/>
    </row>
    <row r="757" spans="1:28" ht="36">
      <c r="A757" s="17">
        <v>1</v>
      </c>
      <c r="B757" s="17" t="s">
        <v>6</v>
      </c>
      <c r="C757" s="17" t="str">
        <f>VLOOKUP(B757,G2.PL1!$C$10:$D$34,2,0)</f>
        <v>Cefoxitine Gerda 1G</v>
      </c>
      <c r="D757" s="17" t="str">
        <f>VLOOKUP($B757,G2.PL1!$C$10:$E$34,3,0)</f>
        <v>Cefoxitin  (dưới dạng Cefoxitin natri)</v>
      </c>
      <c r="E757" s="17" t="str">
        <f>VLOOKUP($B757,G2.PL1!$C$10:$F$34,4,0)</f>
        <v>1g</v>
      </c>
      <c r="F757" s="17" t="str">
        <f>VLOOKUP($B757,G2.PL1!$C$10:$AF$35,5,0)</f>
        <v>Tiêm</v>
      </c>
      <c r="G757" s="17" t="str">
        <f>VLOOKUP($B757,G2.PL1!$C$10:$AF$35,6,0)</f>
        <v>Bột pha dung dịch tiêm</v>
      </c>
      <c r="H757" s="17" t="str">
        <f>VLOOKUP($B757,G2.PL1!$C$10:$AF$35,7,0)</f>
        <v>Hộp 10 lọ</v>
      </c>
      <c r="I757" s="17" t="s">
        <v>3</v>
      </c>
      <c r="J757" s="17" t="str">
        <f>VLOOKUP($B757,G2.PL1!$C$10:$AF$35,9,0)</f>
        <v>24 tháng</v>
      </c>
      <c r="K757" s="17" t="str">
        <f>VLOOKUP($B757,G2.PL1!$C$10:$AF$35,10,0)</f>
        <v>VN-20445-17</v>
      </c>
      <c r="L757" s="17" t="str">
        <f>VLOOKUP($B757,G2.PL1!$C$10:$AF$35,11,0)</f>
        <v>LDP Laboratorios
 Torlan SA</v>
      </c>
      <c r="M757" s="17" t="str">
        <f>VLOOKUP($B757,G2.PL1!$C$10:$AF$35,12,0)</f>
        <v>Tây Ban Nha</v>
      </c>
      <c r="N757" s="17" t="str">
        <f>VLOOKUP($B757,G2.PL1!$C$10:$AF$35,13,0)</f>
        <v>Lọ</v>
      </c>
      <c r="O757" s="18">
        <v>6000</v>
      </c>
      <c r="P757" s="18">
        <v>6000</v>
      </c>
      <c r="Q757" s="18">
        <v>6000</v>
      </c>
      <c r="R757" s="18">
        <v>6000</v>
      </c>
      <c r="S757" s="18">
        <v>24000</v>
      </c>
      <c r="T757" s="19">
        <f>VLOOKUP($B757,G2.PL1!$C$10:$AF$35,17,0)</f>
        <v>123000</v>
      </c>
      <c r="U757" s="18">
        <f t="shared" si="11"/>
        <v>2952000000</v>
      </c>
      <c r="V757" s="19" t="str">
        <f>VLOOKUP($B757,G2.PL1!$C$10:$AF$35,30,0)</f>
        <v>Công ty Trách nhiệm hữu hạn Dược Phẩm Tự Đức</v>
      </c>
      <c r="W757" s="17" t="s">
        <v>271</v>
      </c>
      <c r="X757" s="20" t="s">
        <v>267</v>
      </c>
      <c r="Y757" s="17" t="s">
        <v>272</v>
      </c>
      <c r="Z757" s="16"/>
      <c r="AA757" s="21" t="e">
        <f>VLOOKUP(W757,#REF!,2,0)</f>
        <v>#REF!</v>
      </c>
      <c r="AB757" s="16"/>
    </row>
    <row r="758" spans="1:28" ht="48">
      <c r="A758" s="17">
        <v>2</v>
      </c>
      <c r="B758" s="17" t="s">
        <v>86</v>
      </c>
      <c r="C758" s="17" t="str">
        <f>VLOOKUP(B758,G2.PL1!$C$10:$D$34,2,0)</f>
        <v>Cefoxitin 1g</v>
      </c>
      <c r="D758" s="17" t="str">
        <f>VLOOKUP($B758,G2.PL1!$C$10:$E$34,3,0)</f>
        <v xml:space="preserve">Cefoxitin (dưới dạng Cefoxitin natri) </v>
      </c>
      <c r="E758" s="17" t="str">
        <f>VLOOKUP($B758,G2.PL1!$C$10:$F$34,4,0)</f>
        <v>1g</v>
      </c>
      <c r="F758" s="17" t="str">
        <f>VLOOKUP($B758,G2.PL1!$C$10:$AF$35,5,0)</f>
        <v>Tiêm</v>
      </c>
      <c r="G758" s="17" t="str">
        <f>VLOOKUP($B758,G2.PL1!$C$10:$AF$35,6,0)</f>
        <v>Thuốc bột pha tiêm</v>
      </c>
      <c r="H758" s="17" t="str">
        <f>VLOOKUP($B758,G2.PL1!$C$10:$AF$35,7,0)</f>
        <v>Hộp 10 lọ</v>
      </c>
      <c r="I758" s="17" t="s">
        <v>13</v>
      </c>
      <c r="J758" s="17" t="str">
        <f>VLOOKUP($B758,G2.PL1!$C$10:$AF$35,9,0)</f>
        <v>24 tháng</v>
      </c>
      <c r="K758" s="17" t="str">
        <f>VLOOKUP($B758,G2.PL1!$C$10:$AF$35,10,0)</f>
        <v>VD-26841-17</v>
      </c>
      <c r="L758" s="17" t="str">
        <f>VLOOKUP($B758,G2.PL1!$C$10:$AF$35,11,0)</f>
        <v>Chi nhánh 3- Công ty cổ phần dược phẩm Imexpharm tại Bình Dương</v>
      </c>
      <c r="M758" s="17" t="str">
        <f>VLOOKUP($B758,G2.PL1!$C$10:$AF$35,12,0)</f>
        <v>Việt Nam</v>
      </c>
      <c r="N758" s="17" t="str">
        <f>VLOOKUP($B758,G2.PL1!$C$10:$AF$35,13,0)</f>
        <v>Lọ</v>
      </c>
      <c r="O758" s="18">
        <v>960</v>
      </c>
      <c r="P758" s="18">
        <v>960</v>
      </c>
      <c r="Q758" s="18">
        <v>960</v>
      </c>
      <c r="R758" s="18">
        <v>960</v>
      </c>
      <c r="S758" s="18">
        <v>3840</v>
      </c>
      <c r="T758" s="19">
        <f>VLOOKUP($B758,G2.PL1!$C$10:$AF$35,17,0)</f>
        <v>54900</v>
      </c>
      <c r="U758" s="18">
        <f t="shared" si="11"/>
        <v>210816000</v>
      </c>
      <c r="V758" s="19" t="str">
        <f>VLOOKUP($B758,G2.PL1!$C$10:$AF$35,30,0)</f>
        <v>Công ty Cổ phần Dược phẩm Nam Hà</v>
      </c>
      <c r="W758" s="17" t="s">
        <v>271</v>
      </c>
      <c r="X758" s="20" t="s">
        <v>267</v>
      </c>
      <c r="Y758" s="17" t="s">
        <v>272</v>
      </c>
      <c r="Z758" s="16"/>
      <c r="AA758" s="21" t="e">
        <f>VLOOKUP(W758,#REF!,2,0)</f>
        <v>#REF!</v>
      </c>
      <c r="AB758" s="16"/>
    </row>
    <row r="759" spans="1:28" ht="60">
      <c r="A759" s="38">
        <v>12</v>
      </c>
      <c r="B759" s="38" t="s">
        <v>54</v>
      </c>
      <c r="C759" s="17" t="str">
        <f>VLOOKUP(B759,G2.PL1!$C$10:$D$34,2,0)</f>
        <v>Raciper 20mg</v>
      </c>
      <c r="D759" s="17" t="str">
        <f>VLOOKUP($B759,G2.PL1!$C$10:$E$34,3,0)</f>
        <v xml:space="preserve">Esomeprazole (dưới dạng Esomeprazole magnesium vô định hình) </v>
      </c>
      <c r="E759" s="17" t="str">
        <f>VLOOKUP($B759,G2.PL1!$C$10:$F$34,4,0)</f>
        <v>20mg</v>
      </c>
      <c r="F759" s="17" t="str">
        <f>VLOOKUP($B759,G2.PL1!$C$10:$AF$35,5,0)</f>
        <v>Uống</v>
      </c>
      <c r="G759" s="17" t="str">
        <f>VLOOKUP($B759,G2.PL1!$C$10:$AF$35,6,0)</f>
        <v>Viên nén bao phim kháng acid dạ dày</v>
      </c>
      <c r="H759" s="17" t="str">
        <f>VLOOKUP($B759,G2.PL1!$C$10:$AF$35,7,0)</f>
        <v>Hộp 2 vỉ x 7 viên; Hộp 4 vỉ x 7 viên</v>
      </c>
      <c r="I759" s="38" t="s">
        <v>13</v>
      </c>
      <c r="J759" s="17" t="str">
        <f>VLOOKUP($B759,G2.PL1!$C$10:$AF$35,9,0)</f>
        <v>24 tháng</v>
      </c>
      <c r="K759" s="17" t="str">
        <f>VLOOKUP($B759,G2.PL1!$C$10:$AF$35,10,0)</f>
        <v>VN-16032-12</v>
      </c>
      <c r="L759" s="17" t="str">
        <f>VLOOKUP($B759,G2.PL1!$C$10:$AF$35,11,0)</f>
        <v>Sun Pharmaceutical Industries Limited</v>
      </c>
      <c r="M759" s="17" t="str">
        <f>VLOOKUP($B759,G2.PL1!$C$10:$AF$35,12,0)</f>
        <v>Ấn Độ</v>
      </c>
      <c r="N759" s="17" t="str">
        <f>VLOOKUP($B759,G2.PL1!$C$10:$AF$35,13,0)</f>
        <v>Viên</v>
      </c>
      <c r="O759" s="39">
        <v>300</v>
      </c>
      <c r="P759" s="39">
        <v>300</v>
      </c>
      <c r="Q759" s="39">
        <v>300</v>
      </c>
      <c r="R759" s="39">
        <v>300</v>
      </c>
      <c r="S759" s="40">
        <v>1200</v>
      </c>
      <c r="T759" s="19">
        <f>VLOOKUP($B759,G2.PL1!$C$10:$AF$35,17,0)</f>
        <v>950</v>
      </c>
      <c r="U759" s="18">
        <f t="shared" si="11"/>
        <v>1140000</v>
      </c>
      <c r="V759" s="19" t="str">
        <f>VLOOKUP($B759,G2.PL1!$C$10:$AF$35,30,0)</f>
        <v>Công ty Cổ phần Dược phẩm Thiết bị Y tế Hà Nội</v>
      </c>
      <c r="W759" s="17" t="s">
        <v>271</v>
      </c>
      <c r="X759" s="56" t="s">
        <v>267</v>
      </c>
      <c r="Y759" s="41" t="s">
        <v>272</v>
      </c>
      <c r="Z759" s="16"/>
      <c r="AA759" s="21" t="e">
        <f>VLOOKUP(W759,#REF!,2,0)</f>
        <v>#REF!</v>
      </c>
      <c r="AB759" s="16"/>
    </row>
    <row r="760" spans="1:28" ht="36">
      <c r="A760" s="38">
        <v>15</v>
      </c>
      <c r="B760" s="38" t="s">
        <v>39</v>
      </c>
      <c r="C760" s="17" t="str">
        <f>VLOOKUP(B760,G2.PL1!$C$10:$D$34,2,0)</f>
        <v>OCID</v>
      </c>
      <c r="D760" s="17" t="str">
        <f>VLOOKUP($B760,G2.PL1!$C$10:$E$34,3,0)</f>
        <v>Omeprazole (dạng hạt bao tan trong ruột)</v>
      </c>
      <c r="E760" s="17" t="str">
        <f>VLOOKUP($B760,G2.PL1!$C$10:$F$34,4,0)</f>
        <v>20mg</v>
      </c>
      <c r="F760" s="17" t="str">
        <f>VLOOKUP($B760,G2.PL1!$C$10:$AF$35,5,0)</f>
        <v>Uống</v>
      </c>
      <c r="G760" s="17" t="str">
        <f>VLOOKUP($B760,G2.PL1!$C$10:$AF$35,6,0)</f>
        <v>Viên nang cứng</v>
      </c>
      <c r="H760" s="17" t="str">
        <f>VLOOKUP($B760,G2.PL1!$C$10:$AF$35,7,0)</f>
        <v>Hộp 10 vỉ x 10 viên</v>
      </c>
      <c r="I760" s="38" t="s">
        <v>13</v>
      </c>
      <c r="J760" s="17" t="str">
        <f>VLOOKUP($B760,G2.PL1!$C$10:$AF$35,9,0)</f>
        <v>36 tháng</v>
      </c>
      <c r="K760" s="17" t="str">
        <f>VLOOKUP($B760,G2.PL1!$C$10:$AF$35,10,0)</f>
        <v>VN-10166-10</v>
      </c>
      <c r="L760" s="17" t="str">
        <f>VLOOKUP($B760,G2.PL1!$C$10:$AF$35,11,0)</f>
        <v>Cadila Healthcare Ltd.</v>
      </c>
      <c r="M760" s="17" t="str">
        <f>VLOOKUP($B760,G2.PL1!$C$10:$AF$35,12,0)</f>
        <v>Ấn Độ</v>
      </c>
      <c r="N760" s="17" t="str">
        <f>VLOOKUP($B760,G2.PL1!$C$10:$AF$35,13,0)</f>
        <v>Viên</v>
      </c>
      <c r="O760" s="39">
        <v>1500</v>
      </c>
      <c r="P760" s="39">
        <v>1500</v>
      </c>
      <c r="Q760" s="39">
        <v>1500</v>
      </c>
      <c r="R760" s="39">
        <v>1500</v>
      </c>
      <c r="S760" s="40">
        <v>6000</v>
      </c>
      <c r="T760" s="19">
        <f>VLOOKUP($B760,G2.PL1!$C$10:$AF$35,17,0)</f>
        <v>215</v>
      </c>
      <c r="U760" s="18">
        <f t="shared" si="11"/>
        <v>1290000</v>
      </c>
      <c r="V760" s="19" t="str">
        <f>VLOOKUP($B760,G2.PL1!$C$10:$AF$35,30,0)</f>
        <v>Công ty Cổ phần Dược phẩm Thiết bị Y tế Hà Nội</v>
      </c>
      <c r="W760" s="17" t="s">
        <v>271</v>
      </c>
      <c r="X760" s="56" t="s">
        <v>267</v>
      </c>
      <c r="Y760" s="41" t="s">
        <v>272</v>
      </c>
      <c r="Z760" s="16"/>
      <c r="AA760" s="21" t="e">
        <f>VLOOKUP(W760,#REF!,2,0)</f>
        <v>#REF!</v>
      </c>
      <c r="AB760" s="16"/>
    </row>
    <row r="761" spans="1:28" s="14" customFormat="1" ht="60">
      <c r="A761" s="38">
        <v>9</v>
      </c>
      <c r="B761" s="38" t="s">
        <v>70</v>
      </c>
      <c r="C761" s="17" t="str">
        <f>VLOOKUP(B761,G2.PL1!$C$10:$D$34,2,0)</f>
        <v xml:space="preserve">Cifga </v>
      </c>
      <c r="D761" s="17" t="str">
        <f>VLOOKUP($B761,G2.PL1!$C$10:$E$34,3,0)</f>
        <v>Ciprofloxacin (dưới dạng Ciprofloxacin hydroclorid)</v>
      </c>
      <c r="E761" s="17" t="str">
        <f>VLOOKUP($B761,G2.PL1!$C$10:$F$34,4,0)</f>
        <v>500mg</v>
      </c>
      <c r="F761" s="17" t="str">
        <f>VLOOKUP($B761,G2.PL1!$C$10:$AF$35,5,0)</f>
        <v>Uống</v>
      </c>
      <c r="G761" s="17" t="str">
        <f>VLOOKUP($B761,G2.PL1!$C$10:$AF$35,6,0)</f>
        <v>viên nén bao phim</v>
      </c>
      <c r="H761" s="17" t="str">
        <f>VLOOKUP($B761,G2.PL1!$C$10:$AF$35,7,0)</f>
        <v>hộp 2 vỉ x 10 viên</v>
      </c>
      <c r="I761" s="38" t="s">
        <v>13</v>
      </c>
      <c r="J761" s="17" t="str">
        <f>VLOOKUP($B761,G2.PL1!$C$10:$AF$35,9,0)</f>
        <v xml:space="preserve">36 tháng </v>
      </c>
      <c r="K761" s="17" t="str">
        <f>VLOOKUP($B761,G2.PL1!$C$10:$AF$35,10,0)</f>
        <v>VD-20549-14</v>
      </c>
      <c r="L761" s="17" t="str">
        <f>VLOOKUP($B761,G2.PL1!$C$10:$AF$35,11,0)</f>
        <v>Công ty Cổ phần Dược Hậu Giang - Chi nhánh nhà máy Dược phẩm DHG tại Hậu Giang</v>
      </c>
      <c r="M761" s="17" t="str">
        <f>VLOOKUP($B761,G2.PL1!$C$10:$AF$35,12,0)</f>
        <v>Việt Nam</v>
      </c>
      <c r="N761" s="17" t="str">
        <f>VLOOKUP($B761,G2.PL1!$C$10:$AF$35,13,0)</f>
        <v>Viên</v>
      </c>
      <c r="O761" s="39">
        <v>500</v>
      </c>
      <c r="P761" s="39">
        <v>500</v>
      </c>
      <c r="Q761" s="39">
        <v>500</v>
      </c>
      <c r="R761" s="39">
        <v>500</v>
      </c>
      <c r="S761" s="40">
        <v>2000</v>
      </c>
      <c r="T761" s="19">
        <f>VLOOKUP($B761,G2.PL1!$C$10:$AF$35,17,0)</f>
        <v>889</v>
      </c>
      <c r="U761" s="18">
        <f t="shared" si="11"/>
        <v>1778000</v>
      </c>
      <c r="V761" s="19" t="str">
        <f>VLOOKUP($B761,G2.PL1!$C$10:$AF$35,30,0)</f>
        <v>Công ty Cổ phần Dược Hậu Giang</v>
      </c>
      <c r="W761" s="17" t="s">
        <v>566</v>
      </c>
      <c r="X761" s="56" t="s">
        <v>267</v>
      </c>
      <c r="Y761" s="41" t="s">
        <v>567</v>
      </c>
      <c r="Z761" s="43"/>
      <c r="AA761" s="21" t="e">
        <f>VLOOKUP(W761,#REF!,2,0)</f>
        <v>#REF!</v>
      </c>
      <c r="AB761" s="43"/>
    </row>
    <row r="762" spans="1:28" ht="60">
      <c r="A762" s="38">
        <v>12</v>
      </c>
      <c r="B762" s="38" t="s">
        <v>54</v>
      </c>
      <c r="C762" s="17" t="str">
        <f>VLOOKUP(B762,G2.PL1!$C$10:$D$34,2,0)</f>
        <v>Raciper 20mg</v>
      </c>
      <c r="D762" s="17" t="str">
        <f>VLOOKUP($B762,G2.PL1!$C$10:$E$34,3,0)</f>
        <v xml:space="preserve">Esomeprazole (dưới dạng Esomeprazole magnesium vô định hình) </v>
      </c>
      <c r="E762" s="17" t="str">
        <f>VLOOKUP($B762,G2.PL1!$C$10:$F$34,4,0)</f>
        <v>20mg</v>
      </c>
      <c r="F762" s="17" t="str">
        <f>VLOOKUP($B762,G2.PL1!$C$10:$AF$35,5,0)</f>
        <v>Uống</v>
      </c>
      <c r="G762" s="17" t="str">
        <f>VLOOKUP($B762,G2.PL1!$C$10:$AF$35,6,0)</f>
        <v>Viên nén bao phim kháng acid dạ dày</v>
      </c>
      <c r="H762" s="17" t="str">
        <f>VLOOKUP($B762,G2.PL1!$C$10:$AF$35,7,0)</f>
        <v>Hộp 2 vỉ x 7 viên; Hộp 4 vỉ x 7 viên</v>
      </c>
      <c r="I762" s="38" t="s">
        <v>13</v>
      </c>
      <c r="J762" s="17" t="str">
        <f>VLOOKUP($B762,G2.PL1!$C$10:$AF$35,9,0)</f>
        <v>24 tháng</v>
      </c>
      <c r="K762" s="17" t="str">
        <f>VLOOKUP($B762,G2.PL1!$C$10:$AF$35,10,0)</f>
        <v>VN-16032-12</v>
      </c>
      <c r="L762" s="17" t="str">
        <f>VLOOKUP($B762,G2.PL1!$C$10:$AF$35,11,0)</f>
        <v>Sun Pharmaceutical Industries Limited</v>
      </c>
      <c r="M762" s="17" t="str">
        <f>VLOOKUP($B762,G2.PL1!$C$10:$AF$35,12,0)</f>
        <v>Ấn Độ</v>
      </c>
      <c r="N762" s="17" t="str">
        <f>VLOOKUP($B762,G2.PL1!$C$10:$AF$35,13,0)</f>
        <v>Viên</v>
      </c>
      <c r="O762" s="39">
        <v>500</v>
      </c>
      <c r="P762" s="39">
        <v>500</v>
      </c>
      <c r="Q762" s="39">
        <v>500</v>
      </c>
      <c r="R762" s="39">
        <v>500</v>
      </c>
      <c r="S762" s="40">
        <v>2000</v>
      </c>
      <c r="T762" s="19">
        <f>VLOOKUP($B762,G2.PL1!$C$10:$AF$35,17,0)</f>
        <v>950</v>
      </c>
      <c r="U762" s="18">
        <f t="shared" si="11"/>
        <v>1900000</v>
      </c>
      <c r="V762" s="19" t="str">
        <f>VLOOKUP($B762,G2.PL1!$C$10:$AF$35,30,0)</f>
        <v>Công ty Cổ phần Dược phẩm Thiết bị Y tế Hà Nội</v>
      </c>
      <c r="W762" s="17" t="s">
        <v>566</v>
      </c>
      <c r="X762" s="56" t="s">
        <v>267</v>
      </c>
      <c r="Y762" s="41" t="s">
        <v>567</v>
      </c>
      <c r="Z762" s="16"/>
      <c r="AA762" s="21" t="e">
        <f>VLOOKUP(W762,#REF!,2,0)</f>
        <v>#REF!</v>
      </c>
      <c r="AB762" s="16"/>
    </row>
    <row r="763" spans="1:28" ht="36">
      <c r="A763" s="38">
        <v>14</v>
      </c>
      <c r="B763" s="38" t="s">
        <v>40</v>
      </c>
      <c r="C763" s="17" t="str">
        <f>VLOOKUP(B763,G2.PL1!$C$10:$D$34,2,0)</f>
        <v>OCID</v>
      </c>
      <c r="D763" s="17" t="str">
        <f>VLOOKUP($B763,G2.PL1!$C$10:$E$34,3,0)</f>
        <v>Omeprazole (dạng hạt bao tan trong ruột)</v>
      </c>
      <c r="E763" s="17" t="str">
        <f>VLOOKUP($B763,G2.PL1!$C$10:$F$34,4,0)</f>
        <v>20mg</v>
      </c>
      <c r="F763" s="17" t="str">
        <f>VLOOKUP($B763,G2.PL1!$C$10:$AF$35,5,0)</f>
        <v>Uống</v>
      </c>
      <c r="G763" s="17" t="str">
        <f>VLOOKUP($B763,G2.PL1!$C$10:$AF$35,6,0)</f>
        <v>Viên nang cứng</v>
      </c>
      <c r="H763" s="17" t="str">
        <f>VLOOKUP($B763,G2.PL1!$C$10:$AF$35,7,0)</f>
        <v>Hộp 10 vỉ x 10 viên</v>
      </c>
      <c r="I763" s="38" t="s">
        <v>13</v>
      </c>
      <c r="J763" s="17" t="str">
        <f>VLOOKUP($B763,G2.PL1!$C$10:$AF$35,9,0)</f>
        <v>36 tháng</v>
      </c>
      <c r="K763" s="17" t="str">
        <f>VLOOKUP($B763,G2.PL1!$C$10:$AF$35,10,0)</f>
        <v>VN-10166-10</v>
      </c>
      <c r="L763" s="17" t="str">
        <f>VLOOKUP($B763,G2.PL1!$C$10:$AF$35,11,0)</f>
        <v>Cadila Healthcare Ltd.</v>
      </c>
      <c r="M763" s="17" t="str">
        <f>VLOOKUP($B763,G2.PL1!$C$10:$AF$35,12,0)</f>
        <v>Ấn Độ</v>
      </c>
      <c r="N763" s="17" t="str">
        <f>VLOOKUP($B763,G2.PL1!$C$10:$AF$35,13,0)</f>
        <v>Viên</v>
      </c>
      <c r="O763" s="39">
        <v>2000</v>
      </c>
      <c r="P763" s="39">
        <v>2000</v>
      </c>
      <c r="Q763" s="39">
        <v>2000</v>
      </c>
      <c r="R763" s="39">
        <v>2000</v>
      </c>
      <c r="S763" s="40">
        <v>8000</v>
      </c>
      <c r="T763" s="19">
        <f>VLOOKUP($B763,G2.PL1!$C$10:$AF$35,17,0)</f>
        <v>215</v>
      </c>
      <c r="U763" s="18">
        <f t="shared" si="11"/>
        <v>1720000</v>
      </c>
      <c r="V763" s="19" t="str">
        <f>VLOOKUP($B763,G2.PL1!$C$10:$AF$35,30,0)</f>
        <v>Công ty Cổ phần Dược phẩm Thiết bị Y tế Hà Nội</v>
      </c>
      <c r="W763" s="17" t="s">
        <v>566</v>
      </c>
      <c r="X763" s="56" t="s">
        <v>267</v>
      </c>
      <c r="Y763" s="41" t="s">
        <v>567</v>
      </c>
      <c r="Z763" s="16"/>
      <c r="AA763" s="21" t="e">
        <f>VLOOKUP(W763,#REF!,2,0)</f>
        <v>#REF!</v>
      </c>
      <c r="AB763" s="16"/>
    </row>
    <row r="764" spans="1:28" ht="36">
      <c r="A764" s="38">
        <v>15</v>
      </c>
      <c r="B764" s="38" t="s">
        <v>39</v>
      </c>
      <c r="C764" s="17" t="str">
        <f>VLOOKUP(B764,G2.PL1!$C$10:$D$34,2,0)</f>
        <v>OCID</v>
      </c>
      <c r="D764" s="17" t="str">
        <f>VLOOKUP($B764,G2.PL1!$C$10:$E$34,3,0)</f>
        <v>Omeprazole (dạng hạt bao tan trong ruột)</v>
      </c>
      <c r="E764" s="17" t="str">
        <f>VLOOKUP($B764,G2.PL1!$C$10:$F$34,4,0)</f>
        <v>20mg</v>
      </c>
      <c r="F764" s="17" t="str">
        <f>VLOOKUP($B764,G2.PL1!$C$10:$AF$35,5,0)</f>
        <v>Uống</v>
      </c>
      <c r="G764" s="17" t="str">
        <f>VLOOKUP($B764,G2.PL1!$C$10:$AF$35,6,0)</f>
        <v>Viên nang cứng</v>
      </c>
      <c r="H764" s="17" t="str">
        <f>VLOOKUP($B764,G2.PL1!$C$10:$AF$35,7,0)</f>
        <v>Hộp 10 vỉ x 10 viên</v>
      </c>
      <c r="I764" s="38" t="s">
        <v>13</v>
      </c>
      <c r="J764" s="17" t="str">
        <f>VLOOKUP($B764,G2.PL1!$C$10:$AF$35,9,0)</f>
        <v>36 tháng</v>
      </c>
      <c r="K764" s="17" t="str">
        <f>VLOOKUP($B764,G2.PL1!$C$10:$AF$35,10,0)</f>
        <v>VN-10166-10</v>
      </c>
      <c r="L764" s="17" t="str">
        <f>VLOOKUP($B764,G2.PL1!$C$10:$AF$35,11,0)</f>
        <v>Cadila Healthcare Ltd.</v>
      </c>
      <c r="M764" s="17" t="str">
        <f>VLOOKUP($B764,G2.PL1!$C$10:$AF$35,12,0)</f>
        <v>Ấn Độ</v>
      </c>
      <c r="N764" s="17" t="str">
        <f>VLOOKUP($B764,G2.PL1!$C$10:$AF$35,13,0)</f>
        <v>Viên</v>
      </c>
      <c r="O764" s="39">
        <v>2000</v>
      </c>
      <c r="P764" s="39">
        <v>2000</v>
      </c>
      <c r="Q764" s="39">
        <v>2000</v>
      </c>
      <c r="R764" s="39">
        <v>2000</v>
      </c>
      <c r="S764" s="40">
        <v>8000</v>
      </c>
      <c r="T764" s="19">
        <f>VLOOKUP($B764,G2.PL1!$C$10:$AF$35,17,0)</f>
        <v>215</v>
      </c>
      <c r="U764" s="18">
        <f t="shared" si="11"/>
        <v>1720000</v>
      </c>
      <c r="V764" s="19" t="str">
        <f>VLOOKUP($B764,G2.PL1!$C$10:$AF$35,30,0)</f>
        <v>Công ty Cổ phần Dược phẩm Thiết bị Y tế Hà Nội</v>
      </c>
      <c r="W764" s="17" t="s">
        <v>566</v>
      </c>
      <c r="X764" s="56" t="s">
        <v>267</v>
      </c>
      <c r="Y764" s="41" t="s">
        <v>567</v>
      </c>
      <c r="Z764" s="16"/>
      <c r="AA764" s="21" t="e">
        <f>VLOOKUP(W764,#REF!,2,0)</f>
        <v>#REF!</v>
      </c>
      <c r="AB764" s="16"/>
    </row>
    <row r="765" spans="1:28" ht="60">
      <c r="A765" s="38">
        <v>9</v>
      </c>
      <c r="B765" s="38" t="s">
        <v>70</v>
      </c>
      <c r="C765" s="17" t="str">
        <f>VLOOKUP(B765,G2.PL1!$C$10:$D$34,2,0)</f>
        <v xml:space="preserve">Cifga </v>
      </c>
      <c r="D765" s="17" t="str">
        <f>VLOOKUP($B765,G2.PL1!$C$10:$E$34,3,0)</f>
        <v>Ciprofloxacin (dưới dạng Ciprofloxacin hydroclorid)</v>
      </c>
      <c r="E765" s="17" t="str">
        <f>VLOOKUP($B765,G2.PL1!$C$10:$F$34,4,0)</f>
        <v>500mg</v>
      </c>
      <c r="F765" s="17" t="str">
        <f>VLOOKUP($B765,G2.PL1!$C$10:$AF$35,5,0)</f>
        <v>Uống</v>
      </c>
      <c r="G765" s="17" t="str">
        <f>VLOOKUP($B765,G2.PL1!$C$10:$AF$35,6,0)</f>
        <v>viên nén bao phim</v>
      </c>
      <c r="H765" s="17" t="str">
        <f>VLOOKUP($B765,G2.PL1!$C$10:$AF$35,7,0)</f>
        <v>hộp 2 vỉ x 10 viên</v>
      </c>
      <c r="I765" s="38" t="s">
        <v>13</v>
      </c>
      <c r="J765" s="17" t="str">
        <f>VLOOKUP($B765,G2.PL1!$C$10:$AF$35,9,0)</f>
        <v xml:space="preserve">36 tháng </v>
      </c>
      <c r="K765" s="17" t="str">
        <f>VLOOKUP($B765,G2.PL1!$C$10:$AF$35,10,0)</f>
        <v>VD-20549-14</v>
      </c>
      <c r="L765" s="17" t="str">
        <f>VLOOKUP($B765,G2.PL1!$C$10:$AF$35,11,0)</f>
        <v>Công ty Cổ phần Dược Hậu Giang - Chi nhánh nhà máy Dược phẩm DHG tại Hậu Giang</v>
      </c>
      <c r="M765" s="17" t="str">
        <f>VLOOKUP($B765,G2.PL1!$C$10:$AF$35,12,0)</f>
        <v>Việt Nam</v>
      </c>
      <c r="N765" s="17" t="str">
        <f>VLOOKUP($B765,G2.PL1!$C$10:$AF$35,13,0)</f>
        <v>Viên</v>
      </c>
      <c r="O765" s="39">
        <v>10000</v>
      </c>
      <c r="P765" s="39">
        <v>15000</v>
      </c>
      <c r="Q765" s="39">
        <v>15000</v>
      </c>
      <c r="R765" s="39">
        <v>10000</v>
      </c>
      <c r="S765" s="40">
        <v>50000</v>
      </c>
      <c r="T765" s="19">
        <f>VLOOKUP($B765,G2.PL1!$C$10:$AF$35,17,0)</f>
        <v>889</v>
      </c>
      <c r="U765" s="18">
        <f t="shared" si="11"/>
        <v>44450000</v>
      </c>
      <c r="V765" s="19" t="str">
        <f>VLOOKUP($B765,G2.PL1!$C$10:$AF$35,30,0)</f>
        <v>Công ty Cổ phần Dược Hậu Giang</v>
      </c>
      <c r="W765" s="17" t="s">
        <v>568</v>
      </c>
      <c r="X765" s="56" t="s">
        <v>267</v>
      </c>
      <c r="Y765" s="41" t="s">
        <v>569</v>
      </c>
      <c r="Z765" s="16"/>
      <c r="AA765" s="21" t="e">
        <f>VLOOKUP(W765,#REF!,2,0)</f>
        <v>#REF!</v>
      </c>
      <c r="AB765" s="16"/>
    </row>
    <row r="766" spans="1:28" ht="60">
      <c r="A766" s="38">
        <v>12</v>
      </c>
      <c r="B766" s="38" t="s">
        <v>54</v>
      </c>
      <c r="C766" s="17" t="str">
        <f>VLOOKUP(B766,G2.PL1!$C$10:$D$34,2,0)</f>
        <v>Raciper 20mg</v>
      </c>
      <c r="D766" s="17" t="str">
        <f>VLOOKUP($B766,G2.PL1!$C$10:$E$34,3,0)</f>
        <v xml:space="preserve">Esomeprazole (dưới dạng Esomeprazole magnesium vô định hình) </v>
      </c>
      <c r="E766" s="17" t="str">
        <f>VLOOKUP($B766,G2.PL1!$C$10:$F$34,4,0)</f>
        <v>20mg</v>
      </c>
      <c r="F766" s="17" t="str">
        <f>VLOOKUP($B766,G2.PL1!$C$10:$AF$35,5,0)</f>
        <v>Uống</v>
      </c>
      <c r="G766" s="17" t="str">
        <f>VLOOKUP($B766,G2.PL1!$C$10:$AF$35,6,0)</f>
        <v>Viên nén bao phim kháng acid dạ dày</v>
      </c>
      <c r="H766" s="17" t="str">
        <f>VLOOKUP($B766,G2.PL1!$C$10:$AF$35,7,0)</f>
        <v>Hộp 2 vỉ x 7 viên; Hộp 4 vỉ x 7 viên</v>
      </c>
      <c r="I766" s="38" t="s">
        <v>13</v>
      </c>
      <c r="J766" s="17" t="str">
        <f>VLOOKUP($B766,G2.PL1!$C$10:$AF$35,9,0)</f>
        <v>24 tháng</v>
      </c>
      <c r="K766" s="17" t="str">
        <f>VLOOKUP($B766,G2.PL1!$C$10:$AF$35,10,0)</f>
        <v>VN-16032-12</v>
      </c>
      <c r="L766" s="17" t="str">
        <f>VLOOKUP($B766,G2.PL1!$C$10:$AF$35,11,0)</f>
        <v>Sun Pharmaceutical Industries Limited</v>
      </c>
      <c r="M766" s="17" t="str">
        <f>VLOOKUP($B766,G2.PL1!$C$10:$AF$35,12,0)</f>
        <v>Ấn Độ</v>
      </c>
      <c r="N766" s="17" t="str">
        <f>VLOOKUP($B766,G2.PL1!$C$10:$AF$35,13,0)</f>
        <v>Viên</v>
      </c>
      <c r="O766" s="39">
        <v>5000</v>
      </c>
      <c r="P766" s="39">
        <v>5000</v>
      </c>
      <c r="Q766" s="39">
        <v>5000</v>
      </c>
      <c r="R766" s="39">
        <v>5000</v>
      </c>
      <c r="S766" s="40">
        <v>20000</v>
      </c>
      <c r="T766" s="19">
        <f>VLOOKUP($B766,G2.PL1!$C$10:$AF$35,17,0)</f>
        <v>950</v>
      </c>
      <c r="U766" s="18">
        <f t="shared" si="11"/>
        <v>19000000</v>
      </c>
      <c r="V766" s="19" t="str">
        <f>VLOOKUP($B766,G2.PL1!$C$10:$AF$35,30,0)</f>
        <v>Công ty Cổ phần Dược phẩm Thiết bị Y tế Hà Nội</v>
      </c>
      <c r="W766" s="17" t="s">
        <v>568</v>
      </c>
      <c r="X766" s="56" t="s">
        <v>267</v>
      </c>
      <c r="Y766" s="41" t="s">
        <v>569</v>
      </c>
      <c r="Z766" s="16"/>
      <c r="AA766" s="21" t="e">
        <f>VLOOKUP(W766,#REF!,2,0)</f>
        <v>#REF!</v>
      </c>
      <c r="AB766" s="16"/>
    </row>
    <row r="767" spans="1:28" ht="36">
      <c r="A767" s="38">
        <v>15</v>
      </c>
      <c r="B767" s="38" t="s">
        <v>39</v>
      </c>
      <c r="C767" s="17" t="str">
        <f>VLOOKUP(B767,G2.PL1!$C$10:$D$34,2,0)</f>
        <v>OCID</v>
      </c>
      <c r="D767" s="17" t="str">
        <f>VLOOKUP($B767,G2.PL1!$C$10:$E$34,3,0)</f>
        <v>Omeprazole (dạng hạt bao tan trong ruột)</v>
      </c>
      <c r="E767" s="17" t="str">
        <f>VLOOKUP($B767,G2.PL1!$C$10:$F$34,4,0)</f>
        <v>20mg</v>
      </c>
      <c r="F767" s="17" t="str">
        <f>VLOOKUP($B767,G2.PL1!$C$10:$AF$35,5,0)</f>
        <v>Uống</v>
      </c>
      <c r="G767" s="17" t="str">
        <f>VLOOKUP($B767,G2.PL1!$C$10:$AF$35,6,0)</f>
        <v>Viên nang cứng</v>
      </c>
      <c r="H767" s="17" t="str">
        <f>VLOOKUP($B767,G2.PL1!$C$10:$AF$35,7,0)</f>
        <v>Hộp 10 vỉ x 10 viên</v>
      </c>
      <c r="I767" s="38" t="s">
        <v>13</v>
      </c>
      <c r="J767" s="17" t="str">
        <f>VLOOKUP($B767,G2.PL1!$C$10:$AF$35,9,0)</f>
        <v>36 tháng</v>
      </c>
      <c r="K767" s="17" t="str">
        <f>VLOOKUP($B767,G2.PL1!$C$10:$AF$35,10,0)</f>
        <v>VN-10166-10</v>
      </c>
      <c r="L767" s="17" t="str">
        <f>VLOOKUP($B767,G2.PL1!$C$10:$AF$35,11,0)</f>
        <v>Cadila Healthcare Ltd.</v>
      </c>
      <c r="M767" s="17" t="str">
        <f>VLOOKUP($B767,G2.PL1!$C$10:$AF$35,12,0)</f>
        <v>Ấn Độ</v>
      </c>
      <c r="N767" s="17" t="str">
        <f>VLOOKUP($B767,G2.PL1!$C$10:$AF$35,13,0)</f>
        <v>Viên</v>
      </c>
      <c r="O767" s="39">
        <v>60000</v>
      </c>
      <c r="P767" s="39">
        <v>70000</v>
      </c>
      <c r="Q767" s="39">
        <v>70000</v>
      </c>
      <c r="R767" s="39">
        <v>60000</v>
      </c>
      <c r="S767" s="40">
        <v>260000</v>
      </c>
      <c r="T767" s="19">
        <f>VLOOKUP($B767,G2.PL1!$C$10:$AF$35,17,0)</f>
        <v>215</v>
      </c>
      <c r="U767" s="18">
        <f t="shared" si="11"/>
        <v>55900000</v>
      </c>
      <c r="V767" s="19" t="str">
        <f>VLOOKUP($B767,G2.PL1!$C$10:$AF$35,30,0)</f>
        <v>Công ty Cổ phần Dược phẩm Thiết bị Y tế Hà Nội</v>
      </c>
      <c r="W767" s="17" t="s">
        <v>568</v>
      </c>
      <c r="X767" s="56" t="s">
        <v>267</v>
      </c>
      <c r="Y767" s="41" t="s">
        <v>569</v>
      </c>
      <c r="Z767" s="16"/>
      <c r="AA767" s="21" t="e">
        <f>VLOOKUP(W767,#REF!,2,0)</f>
        <v>#REF!</v>
      </c>
      <c r="AB767" s="16"/>
    </row>
    <row r="768" spans="1:28" ht="36">
      <c r="A768" s="38">
        <v>15</v>
      </c>
      <c r="B768" s="38" t="s">
        <v>39</v>
      </c>
      <c r="C768" s="17" t="str">
        <f>VLOOKUP(B768,G2.PL1!$C$10:$D$34,2,0)</f>
        <v>OCID</v>
      </c>
      <c r="D768" s="17" t="str">
        <f>VLOOKUP($B768,G2.PL1!$C$10:$E$34,3,0)</f>
        <v>Omeprazole (dạng hạt bao tan trong ruột)</v>
      </c>
      <c r="E768" s="17" t="str">
        <f>VLOOKUP($B768,G2.PL1!$C$10:$F$34,4,0)</f>
        <v>20mg</v>
      </c>
      <c r="F768" s="17" t="str">
        <f>VLOOKUP($B768,G2.PL1!$C$10:$AF$35,5,0)</f>
        <v>Uống</v>
      </c>
      <c r="G768" s="17" t="str">
        <f>VLOOKUP($B768,G2.PL1!$C$10:$AF$35,6,0)</f>
        <v>Viên nang cứng</v>
      </c>
      <c r="H768" s="17" t="str">
        <f>VLOOKUP($B768,G2.PL1!$C$10:$AF$35,7,0)</f>
        <v>Hộp 10 vỉ x 10 viên</v>
      </c>
      <c r="I768" s="38" t="s">
        <v>13</v>
      </c>
      <c r="J768" s="17" t="str">
        <f>VLOOKUP($B768,G2.PL1!$C$10:$AF$35,9,0)</f>
        <v>36 tháng</v>
      </c>
      <c r="K768" s="17" t="str">
        <f>VLOOKUP($B768,G2.PL1!$C$10:$AF$35,10,0)</f>
        <v>VN-10166-10</v>
      </c>
      <c r="L768" s="17" t="str">
        <f>VLOOKUP($B768,G2.PL1!$C$10:$AF$35,11,0)</f>
        <v>Cadila Healthcare Ltd.</v>
      </c>
      <c r="M768" s="17" t="str">
        <f>VLOOKUP($B768,G2.PL1!$C$10:$AF$35,12,0)</f>
        <v>Ấn Độ</v>
      </c>
      <c r="N768" s="17" t="str">
        <f>VLOOKUP($B768,G2.PL1!$C$10:$AF$35,13,0)</f>
        <v>Viên</v>
      </c>
      <c r="O768" s="39">
        <v>25000</v>
      </c>
      <c r="P768" s="39">
        <v>25000</v>
      </c>
      <c r="Q768" s="39">
        <v>25000</v>
      </c>
      <c r="R768" s="39">
        <v>25000</v>
      </c>
      <c r="S768" s="40">
        <v>100000</v>
      </c>
      <c r="T768" s="19">
        <f>VLOOKUP($B768,G2.PL1!$C$10:$AF$35,17,0)</f>
        <v>215</v>
      </c>
      <c r="U768" s="18">
        <f t="shared" si="11"/>
        <v>21500000</v>
      </c>
      <c r="V768" s="19" t="str">
        <f>VLOOKUP($B768,G2.PL1!$C$10:$AF$35,30,0)</f>
        <v>Công ty Cổ phần Dược phẩm Thiết bị Y tế Hà Nội</v>
      </c>
      <c r="W768" s="17" t="s">
        <v>810</v>
      </c>
      <c r="X768" s="56" t="s">
        <v>267</v>
      </c>
      <c r="Y768" s="41" t="s">
        <v>811</v>
      </c>
      <c r="Z768" s="16"/>
      <c r="AA768" s="21" t="e">
        <f>VLOOKUP(W768,#REF!,2,0)</f>
        <v>#REF!</v>
      </c>
      <c r="AB768" s="16"/>
    </row>
    <row r="769" spans="1:28" ht="60">
      <c r="A769" s="38">
        <v>9</v>
      </c>
      <c r="B769" s="38" t="s">
        <v>70</v>
      </c>
      <c r="C769" s="17" t="str">
        <f>VLOOKUP(B769,G2.PL1!$C$10:$D$34,2,0)</f>
        <v xml:space="preserve">Cifga </v>
      </c>
      <c r="D769" s="17" t="str">
        <f>VLOOKUP($B769,G2.PL1!$C$10:$E$34,3,0)</f>
        <v>Ciprofloxacin (dưới dạng Ciprofloxacin hydroclorid)</v>
      </c>
      <c r="E769" s="17" t="str">
        <f>VLOOKUP($B769,G2.PL1!$C$10:$F$34,4,0)</f>
        <v>500mg</v>
      </c>
      <c r="F769" s="17" t="str">
        <f>VLOOKUP($B769,G2.PL1!$C$10:$AF$35,5,0)</f>
        <v>Uống</v>
      </c>
      <c r="G769" s="17" t="str">
        <f>VLOOKUP($B769,G2.PL1!$C$10:$AF$35,6,0)</f>
        <v>viên nén bao phim</v>
      </c>
      <c r="H769" s="17" t="str">
        <f>VLOOKUP($B769,G2.PL1!$C$10:$AF$35,7,0)</f>
        <v>hộp 2 vỉ x 10 viên</v>
      </c>
      <c r="I769" s="38" t="s">
        <v>13</v>
      </c>
      <c r="J769" s="17" t="str">
        <f>VLOOKUP($B769,G2.PL1!$C$10:$AF$35,9,0)</f>
        <v xml:space="preserve">36 tháng </v>
      </c>
      <c r="K769" s="17" t="str">
        <f>VLOOKUP($B769,G2.PL1!$C$10:$AF$35,10,0)</f>
        <v>VD-20549-14</v>
      </c>
      <c r="L769" s="17" t="str">
        <f>VLOOKUP($B769,G2.PL1!$C$10:$AF$35,11,0)</f>
        <v>Công ty Cổ phần Dược Hậu Giang - Chi nhánh nhà máy Dược phẩm DHG tại Hậu Giang</v>
      </c>
      <c r="M769" s="17" t="str">
        <f>VLOOKUP($B769,G2.PL1!$C$10:$AF$35,12,0)</f>
        <v>Việt Nam</v>
      </c>
      <c r="N769" s="17" t="str">
        <f>VLOOKUP($B769,G2.PL1!$C$10:$AF$35,13,0)</f>
        <v>Viên</v>
      </c>
      <c r="O769" s="39">
        <v>1600</v>
      </c>
      <c r="P769" s="39">
        <v>1600</v>
      </c>
      <c r="Q769" s="39">
        <v>1600</v>
      </c>
      <c r="R769" s="39">
        <v>1600</v>
      </c>
      <c r="S769" s="40">
        <v>6400</v>
      </c>
      <c r="T769" s="19">
        <f>VLOOKUP($B769,G2.PL1!$C$10:$AF$35,17,0)</f>
        <v>889</v>
      </c>
      <c r="U769" s="18">
        <f t="shared" si="11"/>
        <v>5689600</v>
      </c>
      <c r="V769" s="19" t="str">
        <f>VLOOKUP($B769,G2.PL1!$C$10:$AF$35,30,0)</f>
        <v>Công ty Cổ phần Dược Hậu Giang</v>
      </c>
      <c r="W769" s="17" t="s">
        <v>730</v>
      </c>
      <c r="X769" s="56" t="s">
        <v>267</v>
      </c>
      <c r="Y769" s="41" t="s">
        <v>731</v>
      </c>
      <c r="Z769" s="16"/>
      <c r="AA769" s="21" t="e">
        <f>VLOOKUP(W769,#REF!,2,0)</f>
        <v>#REF!</v>
      </c>
      <c r="AB769" s="16"/>
    </row>
    <row r="770" spans="1:28" ht="36">
      <c r="A770" s="38">
        <v>14</v>
      </c>
      <c r="B770" s="38" t="s">
        <v>40</v>
      </c>
      <c r="C770" s="17" t="str">
        <f>VLOOKUP(B770,G2.PL1!$C$10:$D$34,2,0)</f>
        <v>OCID</v>
      </c>
      <c r="D770" s="17" t="str">
        <f>VLOOKUP($B770,G2.PL1!$C$10:$E$34,3,0)</f>
        <v>Omeprazole (dạng hạt bao tan trong ruột)</v>
      </c>
      <c r="E770" s="17" t="str">
        <f>VLOOKUP($B770,G2.PL1!$C$10:$F$34,4,0)</f>
        <v>20mg</v>
      </c>
      <c r="F770" s="17" t="str">
        <f>VLOOKUP($B770,G2.PL1!$C$10:$AF$35,5,0)</f>
        <v>Uống</v>
      </c>
      <c r="G770" s="17" t="str">
        <f>VLOOKUP($B770,G2.PL1!$C$10:$AF$35,6,0)</f>
        <v>Viên nang cứng</v>
      </c>
      <c r="H770" s="17" t="str">
        <f>VLOOKUP($B770,G2.PL1!$C$10:$AF$35,7,0)</f>
        <v>Hộp 10 vỉ x 10 viên</v>
      </c>
      <c r="I770" s="38" t="s">
        <v>13</v>
      </c>
      <c r="J770" s="17" t="str">
        <f>VLOOKUP($B770,G2.PL1!$C$10:$AF$35,9,0)</f>
        <v>36 tháng</v>
      </c>
      <c r="K770" s="17" t="str">
        <f>VLOOKUP($B770,G2.PL1!$C$10:$AF$35,10,0)</f>
        <v>VN-10166-10</v>
      </c>
      <c r="L770" s="17" t="str">
        <f>VLOOKUP($B770,G2.PL1!$C$10:$AF$35,11,0)</f>
        <v>Cadila Healthcare Ltd.</v>
      </c>
      <c r="M770" s="17" t="str">
        <f>VLOOKUP($B770,G2.PL1!$C$10:$AF$35,12,0)</f>
        <v>Ấn Độ</v>
      </c>
      <c r="N770" s="17" t="str">
        <f>VLOOKUP($B770,G2.PL1!$C$10:$AF$35,13,0)</f>
        <v>Viên</v>
      </c>
      <c r="O770" s="39">
        <v>8000</v>
      </c>
      <c r="P770" s="39">
        <v>8000</v>
      </c>
      <c r="Q770" s="39">
        <v>8000</v>
      </c>
      <c r="R770" s="39">
        <v>8000</v>
      </c>
      <c r="S770" s="40">
        <v>32000</v>
      </c>
      <c r="T770" s="19">
        <f>VLOOKUP($B770,G2.PL1!$C$10:$AF$35,17,0)</f>
        <v>215</v>
      </c>
      <c r="U770" s="18">
        <f t="shared" si="11"/>
        <v>6880000</v>
      </c>
      <c r="V770" s="19" t="str">
        <f>VLOOKUP($B770,G2.PL1!$C$10:$AF$35,30,0)</f>
        <v>Công ty Cổ phần Dược phẩm Thiết bị Y tế Hà Nội</v>
      </c>
      <c r="W770" s="17" t="s">
        <v>730</v>
      </c>
      <c r="X770" s="56" t="s">
        <v>267</v>
      </c>
      <c r="Y770" s="41" t="s">
        <v>731</v>
      </c>
      <c r="Z770" s="16"/>
      <c r="AA770" s="21" t="e">
        <f>VLOOKUP(W770,#REF!,2,0)</f>
        <v>#REF!</v>
      </c>
      <c r="AB770" s="16"/>
    </row>
    <row r="771" spans="1:28" ht="36">
      <c r="A771" s="17">
        <v>1</v>
      </c>
      <c r="B771" s="17" t="s">
        <v>6</v>
      </c>
      <c r="C771" s="17" t="str">
        <f>VLOOKUP(B771,G2.PL1!$C$10:$D$34,2,0)</f>
        <v>Cefoxitine Gerda 1G</v>
      </c>
      <c r="D771" s="17" t="str">
        <f>VLOOKUP($B771,G2.PL1!$C$10:$E$34,3,0)</f>
        <v>Cefoxitin  (dưới dạng Cefoxitin natri)</v>
      </c>
      <c r="E771" s="17" t="str">
        <f>VLOOKUP($B771,G2.PL1!$C$10:$F$34,4,0)</f>
        <v>1g</v>
      </c>
      <c r="F771" s="17" t="str">
        <f>VLOOKUP($B771,G2.PL1!$C$10:$AF$35,5,0)</f>
        <v>Tiêm</v>
      </c>
      <c r="G771" s="17" t="str">
        <f>VLOOKUP($B771,G2.PL1!$C$10:$AF$35,6,0)</f>
        <v>Bột pha dung dịch tiêm</v>
      </c>
      <c r="H771" s="17" t="str">
        <f>VLOOKUP($B771,G2.PL1!$C$10:$AF$35,7,0)</f>
        <v>Hộp 10 lọ</v>
      </c>
      <c r="I771" s="17" t="s">
        <v>3</v>
      </c>
      <c r="J771" s="17" t="str">
        <f>VLOOKUP($B771,G2.PL1!$C$10:$AF$35,9,0)</f>
        <v>24 tháng</v>
      </c>
      <c r="K771" s="17" t="str">
        <f>VLOOKUP($B771,G2.PL1!$C$10:$AF$35,10,0)</f>
        <v>VN-20445-17</v>
      </c>
      <c r="L771" s="17" t="str">
        <f>VLOOKUP($B771,G2.PL1!$C$10:$AF$35,11,0)</f>
        <v>LDP Laboratorios
 Torlan SA</v>
      </c>
      <c r="M771" s="17" t="str">
        <f>VLOOKUP($B771,G2.PL1!$C$10:$AF$35,12,0)</f>
        <v>Tây Ban Nha</v>
      </c>
      <c r="N771" s="17" t="str">
        <f>VLOOKUP($B771,G2.PL1!$C$10:$AF$35,13,0)</f>
        <v>Lọ</v>
      </c>
      <c r="O771" s="18">
        <v>200</v>
      </c>
      <c r="P771" s="18">
        <v>200</v>
      </c>
      <c r="Q771" s="18">
        <v>200</v>
      </c>
      <c r="R771" s="18">
        <v>200</v>
      </c>
      <c r="S771" s="18">
        <v>800</v>
      </c>
      <c r="T771" s="19">
        <f>VLOOKUP($B771,G2.PL1!$C$10:$AF$35,17,0)</f>
        <v>123000</v>
      </c>
      <c r="U771" s="18">
        <f t="shared" si="11"/>
        <v>98400000</v>
      </c>
      <c r="V771" s="19" t="str">
        <f>VLOOKUP($B771,G2.PL1!$C$10:$AF$35,30,0)</f>
        <v>Công ty Trách nhiệm hữu hạn Dược Phẩm Tự Đức</v>
      </c>
      <c r="W771" s="17" t="s">
        <v>273</v>
      </c>
      <c r="X771" s="20" t="s">
        <v>267</v>
      </c>
      <c r="Y771" s="53">
        <v>38744</v>
      </c>
      <c r="Z771" s="16"/>
      <c r="AA771" s="21" t="e">
        <f>VLOOKUP(W771,#REF!,2,0)</f>
        <v>#REF!</v>
      </c>
      <c r="AB771" s="16"/>
    </row>
    <row r="772" spans="1:28" ht="48">
      <c r="A772" s="17">
        <v>2</v>
      </c>
      <c r="B772" s="17" t="s">
        <v>86</v>
      </c>
      <c r="C772" s="17" t="str">
        <f>VLOOKUP(B772,G2.PL1!$C$10:$D$34,2,0)</f>
        <v>Cefoxitin 1g</v>
      </c>
      <c r="D772" s="17" t="str">
        <f>VLOOKUP($B772,G2.PL1!$C$10:$E$34,3,0)</f>
        <v xml:space="preserve">Cefoxitin (dưới dạng Cefoxitin natri) </v>
      </c>
      <c r="E772" s="17" t="str">
        <f>VLOOKUP($B772,G2.PL1!$C$10:$F$34,4,0)</f>
        <v>1g</v>
      </c>
      <c r="F772" s="17" t="str">
        <f>VLOOKUP($B772,G2.PL1!$C$10:$AF$35,5,0)</f>
        <v>Tiêm</v>
      </c>
      <c r="G772" s="17" t="str">
        <f>VLOOKUP($B772,G2.PL1!$C$10:$AF$35,6,0)</f>
        <v>Thuốc bột pha tiêm</v>
      </c>
      <c r="H772" s="17" t="str">
        <f>VLOOKUP($B772,G2.PL1!$C$10:$AF$35,7,0)</f>
        <v>Hộp 10 lọ</v>
      </c>
      <c r="I772" s="17" t="s">
        <v>13</v>
      </c>
      <c r="J772" s="17" t="str">
        <f>VLOOKUP($B772,G2.PL1!$C$10:$AF$35,9,0)</f>
        <v>24 tháng</v>
      </c>
      <c r="K772" s="17" t="str">
        <f>VLOOKUP($B772,G2.PL1!$C$10:$AF$35,10,0)</f>
        <v>VD-26841-17</v>
      </c>
      <c r="L772" s="17" t="str">
        <f>VLOOKUP($B772,G2.PL1!$C$10:$AF$35,11,0)</f>
        <v>Chi nhánh 3- Công ty cổ phần dược phẩm Imexpharm tại Bình Dương</v>
      </c>
      <c r="M772" s="17" t="str">
        <f>VLOOKUP($B772,G2.PL1!$C$10:$AF$35,12,0)</f>
        <v>Việt Nam</v>
      </c>
      <c r="N772" s="17" t="str">
        <f>VLOOKUP($B772,G2.PL1!$C$10:$AF$35,13,0)</f>
        <v>Lọ</v>
      </c>
      <c r="O772" s="18">
        <v>400</v>
      </c>
      <c r="P772" s="18">
        <v>400</v>
      </c>
      <c r="Q772" s="18">
        <v>400</v>
      </c>
      <c r="R772" s="18">
        <v>400</v>
      </c>
      <c r="S772" s="18">
        <v>1600</v>
      </c>
      <c r="T772" s="19">
        <f>VLOOKUP($B772,G2.PL1!$C$10:$AF$35,17,0)</f>
        <v>54900</v>
      </c>
      <c r="U772" s="18">
        <f t="shared" si="11"/>
        <v>87840000</v>
      </c>
      <c r="V772" s="19" t="str">
        <f>VLOOKUP($B772,G2.PL1!$C$10:$AF$35,30,0)</f>
        <v>Công ty Cổ phần Dược phẩm Nam Hà</v>
      </c>
      <c r="W772" s="17" t="s">
        <v>273</v>
      </c>
      <c r="X772" s="20" t="s">
        <v>267</v>
      </c>
      <c r="Y772" s="17">
        <v>38744</v>
      </c>
      <c r="Z772" s="16"/>
      <c r="AA772" s="21" t="e">
        <f>VLOOKUP(W772,#REF!,2,0)</f>
        <v>#REF!</v>
      </c>
      <c r="AB772" s="16"/>
    </row>
    <row r="773" spans="1:28" ht="36">
      <c r="A773" s="32">
        <v>3</v>
      </c>
      <c r="B773" s="32" t="s">
        <v>81</v>
      </c>
      <c r="C773" s="17" t="str">
        <f>VLOOKUP(B773,G2.PL1!$C$10:$D$34,2,0)</f>
        <v>Oxitan 100mg/20ml</v>
      </c>
      <c r="D773" s="17" t="str">
        <f>VLOOKUP($B773,G2.PL1!$C$10:$E$34,3,0)</f>
        <v>Oxaliplatin</v>
      </c>
      <c r="E773" s="17" t="str">
        <f>VLOOKUP($B773,G2.PL1!$C$10:$F$34,4,0)</f>
        <v>100mg/ 20ml</v>
      </c>
      <c r="F773" s="17" t="str">
        <f>VLOOKUP($B773,G2.PL1!$C$10:$AF$35,5,0)</f>
        <v>Tiêm truyền tĩnh mạch</v>
      </c>
      <c r="G773" s="17" t="str">
        <f>VLOOKUP($B773,G2.PL1!$C$10:$AF$35,6,0)</f>
        <v>Dung dịch đậm đặc để pha tiêm truyền</v>
      </c>
      <c r="H773" s="17" t="str">
        <f>VLOOKUP($B773,G2.PL1!$C$10:$AF$35,7,0)</f>
        <v>Hộp 1 lọ 20ml</v>
      </c>
      <c r="I773" s="32" t="s">
        <v>13</v>
      </c>
      <c r="J773" s="17" t="str">
        <f>VLOOKUP($B773,G2.PL1!$C$10:$AF$35,9,0)</f>
        <v>24 tháng</v>
      </c>
      <c r="K773" s="17" t="str">
        <f>VLOOKUP($B773,G2.PL1!$C$10:$AF$35,10,0)</f>
        <v>890114071223 (VN-20247-17)</v>
      </c>
      <c r="L773" s="17" t="str">
        <f>VLOOKUP($B773,G2.PL1!$C$10:$AF$35,11,0)</f>
        <v>Fresenius Kabi Oncology Limited</v>
      </c>
      <c r="M773" s="17" t="str">
        <f>VLOOKUP($B773,G2.PL1!$C$10:$AF$35,12,0)</f>
        <v>Ấn Độ</v>
      </c>
      <c r="N773" s="17" t="str">
        <f>VLOOKUP($B773,G2.PL1!$C$10:$AF$35,13,0)</f>
        <v>Lọ</v>
      </c>
      <c r="O773" s="33">
        <v>350</v>
      </c>
      <c r="P773" s="33">
        <v>350</v>
      </c>
      <c r="Q773" s="33">
        <v>350</v>
      </c>
      <c r="R773" s="33">
        <v>350</v>
      </c>
      <c r="S773" s="18">
        <v>1400</v>
      </c>
      <c r="T773" s="19">
        <f>VLOOKUP($B773,G2.PL1!$C$10:$AF$35,17,0)</f>
        <v>330510</v>
      </c>
      <c r="U773" s="18">
        <f t="shared" si="11"/>
        <v>462714000</v>
      </c>
      <c r="V773" s="19" t="str">
        <f>VLOOKUP($B773,G2.PL1!$C$10:$AF$35,30,0)</f>
        <v>Công ty Cổ phần Dược liệu Trung ương 2</v>
      </c>
      <c r="W773" s="17" t="s">
        <v>273</v>
      </c>
      <c r="X773" s="34" t="s">
        <v>267</v>
      </c>
      <c r="Y773" s="17">
        <v>38744</v>
      </c>
      <c r="Z773" s="16"/>
      <c r="AA773" s="21" t="e">
        <f>VLOOKUP(W773,#REF!,2,0)</f>
        <v>#REF!</v>
      </c>
      <c r="AB773" s="16"/>
    </row>
    <row r="774" spans="1:28" ht="36" customHeight="1">
      <c r="A774" s="38">
        <v>10</v>
      </c>
      <c r="B774" s="32" t="s">
        <v>65</v>
      </c>
      <c r="C774" s="17" t="str">
        <f>VLOOKUP(B774,G2.PL1!$C$10:$D$34,2,0)</f>
        <v>Docetaxel "Ebewe"</v>
      </c>
      <c r="D774" s="17" t="str">
        <f>VLOOKUP($B774,G2.PL1!$C$10:$E$34,3,0)</f>
        <v>Docetaxel</v>
      </c>
      <c r="E774" s="17" t="str">
        <f>VLOOKUP($B774,G2.PL1!$C$10:$F$34,4,0)</f>
        <v>10mg/ml</v>
      </c>
      <c r="F774" s="17" t="str">
        <f>VLOOKUP($B774,G2.PL1!$C$10:$AF$35,5,0)</f>
        <v>Tiêm truyền tĩnh mạch</v>
      </c>
      <c r="G774" s="17" t="str">
        <f>VLOOKUP($B774,G2.PL1!$C$10:$AF$35,6,0)</f>
        <v>Dung dịch đậm đặc để pha dung dịch tiêm truyền</v>
      </c>
      <c r="H774" s="17" t="str">
        <f>VLOOKUP($B774,G2.PL1!$C$10:$AF$35,7,0)</f>
        <v>Hộp 1 lọ 2ml</v>
      </c>
      <c r="I774" s="32" t="s">
        <v>3</v>
      </c>
      <c r="J774" s="17" t="str">
        <f>VLOOKUP($B774,G2.PL1!$C$10:$AF$35,9,0)</f>
        <v xml:space="preserve"> 24 tháng</v>
      </c>
      <c r="K774" s="17" t="str">
        <f>VLOOKUP($B774,G2.PL1!$C$10:$AF$35,10,0)</f>
        <v>VN-17425-13</v>
      </c>
      <c r="L774" s="17" t="str">
        <f>VLOOKUP($B774,G2.PL1!$C$10:$AF$35,11,0)</f>
        <v>Fareva Unterach GmbH (tên cũ: Ebewe Pharma Ges.m.b.H.Nfg.KG)</v>
      </c>
      <c r="M774" s="17" t="str">
        <f>VLOOKUP($B774,G2.PL1!$C$10:$AF$35,12,0)</f>
        <v>Áo</v>
      </c>
      <c r="N774" s="17" t="str">
        <f>VLOOKUP($B774,G2.PL1!$C$10:$AF$35,13,0)</f>
        <v>Lọ</v>
      </c>
      <c r="O774" s="40">
        <v>750</v>
      </c>
      <c r="P774" s="40">
        <v>750</v>
      </c>
      <c r="Q774" s="40">
        <v>750</v>
      </c>
      <c r="R774" s="40">
        <v>750</v>
      </c>
      <c r="S774" s="40">
        <v>3000</v>
      </c>
      <c r="T774" s="19">
        <f>VLOOKUP($B774,G2.PL1!$C$10:$AF$35,17,0)</f>
        <v>314668</v>
      </c>
      <c r="U774" s="18">
        <f t="shared" si="11"/>
        <v>944004000</v>
      </c>
      <c r="V774" s="19" t="str">
        <f>VLOOKUP($B774,G2.PL1!$C$10:$AF$35,30,0)</f>
        <v>Công ty Cổ phần Dược liệu Trung ương 2</v>
      </c>
      <c r="W774" s="17" t="s">
        <v>273</v>
      </c>
      <c r="X774" s="34" t="s">
        <v>267</v>
      </c>
      <c r="Y774" s="62">
        <v>38744</v>
      </c>
      <c r="Z774" s="16"/>
      <c r="AA774" s="21" t="e">
        <f>VLOOKUP(W774,#REF!,2,0)</f>
        <v>#REF!</v>
      </c>
      <c r="AB774" s="16"/>
    </row>
    <row r="775" spans="1:28" ht="48">
      <c r="A775" s="38">
        <v>11</v>
      </c>
      <c r="B775" s="32" t="s">
        <v>63</v>
      </c>
      <c r="C775" s="17" t="str">
        <f>VLOOKUP(B775,G2.PL1!$C$10:$D$34,2,0)</f>
        <v>Docetaxel "Ebewe"</v>
      </c>
      <c r="D775" s="17" t="str">
        <f>VLOOKUP($B775,G2.PL1!$C$10:$E$34,3,0)</f>
        <v>Docetaxel</v>
      </c>
      <c r="E775" s="17" t="str">
        <f>VLOOKUP($B775,G2.PL1!$C$10:$F$34,4,0)</f>
        <v>10mg/ml</v>
      </c>
      <c r="F775" s="17" t="str">
        <f>VLOOKUP($B775,G2.PL1!$C$10:$AF$35,5,0)</f>
        <v>Tiêm truyền tĩnh mạch</v>
      </c>
      <c r="G775" s="17" t="str">
        <f>VLOOKUP($B775,G2.PL1!$C$10:$AF$35,6,0)</f>
        <v>Dung dịch đậm đặc để pha dung dịch tiêm truyền</v>
      </c>
      <c r="H775" s="17" t="str">
        <f>VLOOKUP($B775,G2.PL1!$C$10:$AF$35,7,0)</f>
        <v>Hộp 1 lọ 8 ml</v>
      </c>
      <c r="I775" s="32" t="s">
        <v>3</v>
      </c>
      <c r="J775" s="17" t="str">
        <f>VLOOKUP($B775,G2.PL1!$C$10:$AF$35,9,0)</f>
        <v>24 tháng</v>
      </c>
      <c r="K775" s="17" t="str">
        <f>VLOOKUP($B775,G2.PL1!$C$10:$AF$35,10,0)</f>
        <v>VN-17425-13</v>
      </c>
      <c r="L775" s="17" t="str">
        <f>VLOOKUP($B775,G2.PL1!$C$10:$AF$35,11,0)</f>
        <v>Fareva Unterach GmbH (tên cũ: Ebewe Pharma Ges.m.b.H.Nfg.KG)</v>
      </c>
      <c r="M775" s="17" t="str">
        <f>VLOOKUP($B775,G2.PL1!$C$10:$AF$35,12,0)</f>
        <v>Áo</v>
      </c>
      <c r="N775" s="17" t="str">
        <f>VLOOKUP($B775,G2.PL1!$C$10:$AF$35,13,0)</f>
        <v>Lọ</v>
      </c>
      <c r="O775" s="40">
        <v>475</v>
      </c>
      <c r="P775" s="40">
        <v>475</v>
      </c>
      <c r="Q775" s="40">
        <v>475</v>
      </c>
      <c r="R775" s="40">
        <v>475</v>
      </c>
      <c r="S775" s="40">
        <v>1900</v>
      </c>
      <c r="T775" s="19">
        <f>VLOOKUP($B775,G2.PL1!$C$10:$AF$35,17,0)</f>
        <v>668439</v>
      </c>
      <c r="U775" s="18">
        <f t="shared" si="11"/>
        <v>1270034100</v>
      </c>
      <c r="V775" s="19" t="str">
        <f>VLOOKUP($B775,G2.PL1!$C$10:$AF$35,30,0)</f>
        <v>Công ty Cổ phần Dược liệu Trung ương 2</v>
      </c>
      <c r="W775" s="17" t="s">
        <v>273</v>
      </c>
      <c r="X775" s="34" t="s">
        <v>267</v>
      </c>
      <c r="Y775" s="32">
        <v>38744</v>
      </c>
      <c r="Z775" s="16"/>
      <c r="AA775" s="21" t="e">
        <f>VLOOKUP(W775,#REF!,2,0)</f>
        <v>#REF!</v>
      </c>
      <c r="AB775" s="16"/>
    </row>
    <row r="776" spans="1:28" ht="36">
      <c r="A776" s="38">
        <v>17</v>
      </c>
      <c r="B776" s="38" t="s">
        <v>27</v>
      </c>
      <c r="C776" s="17" t="str">
        <f>VLOOKUP(B776,G2.PL1!$C$10:$D$34,2,0)</f>
        <v>Oxitan 50mg/10ml</v>
      </c>
      <c r="D776" s="17" t="str">
        <f>VLOOKUP($B776,G2.PL1!$C$10:$E$34,3,0)</f>
        <v>Oxaliplatin</v>
      </c>
      <c r="E776" s="17" t="str">
        <f>VLOOKUP($B776,G2.PL1!$C$10:$F$34,4,0)</f>
        <v>50mg/ 10ml</v>
      </c>
      <c r="F776" s="17" t="str">
        <f>VLOOKUP($B776,G2.PL1!$C$10:$AF$35,5,0)</f>
        <v>Tiêm truyền tĩnh mạch</v>
      </c>
      <c r="G776" s="17" t="str">
        <f>VLOOKUP($B776,G2.PL1!$C$10:$AF$35,6,0)</f>
        <v>Dung dịch tiêm truyền</v>
      </c>
      <c r="H776" s="17" t="str">
        <f>VLOOKUP($B776,G2.PL1!$C$10:$AF$35,7,0)</f>
        <v>Hộp 1 lọ 10ml</v>
      </c>
      <c r="I776" s="38" t="s">
        <v>13</v>
      </c>
      <c r="J776" s="17" t="str">
        <f>VLOOKUP($B776,G2.PL1!$C$10:$AF$35,9,0)</f>
        <v>24 tháng</v>
      </c>
      <c r="K776" s="17" t="str">
        <f>VLOOKUP($B776,G2.PL1!$C$10:$AF$35,10,0)</f>
        <v>VN-20417-17</v>
      </c>
      <c r="L776" s="17" t="str">
        <f>VLOOKUP($B776,G2.PL1!$C$10:$AF$35,11,0)</f>
        <v>Fresenius Kabi Oncology Limited</v>
      </c>
      <c r="M776" s="17" t="str">
        <f>VLOOKUP($B776,G2.PL1!$C$10:$AF$35,12,0)</f>
        <v>Ấn Độ</v>
      </c>
      <c r="N776" s="17" t="str">
        <f>VLOOKUP($B776,G2.PL1!$C$10:$AF$35,13,0)</f>
        <v>Lọ</v>
      </c>
      <c r="O776" s="39">
        <v>350</v>
      </c>
      <c r="P776" s="39">
        <v>350</v>
      </c>
      <c r="Q776" s="39">
        <v>350</v>
      </c>
      <c r="R776" s="39">
        <v>350</v>
      </c>
      <c r="S776" s="40">
        <v>1400</v>
      </c>
      <c r="T776" s="19">
        <f>VLOOKUP($B776,G2.PL1!$C$10:$AF$35,17,0)</f>
        <v>260000</v>
      </c>
      <c r="U776" s="18">
        <f t="shared" si="11"/>
        <v>364000000</v>
      </c>
      <c r="V776" s="19" t="str">
        <f>VLOOKUP($B776,G2.PL1!$C$10:$AF$35,30,0)</f>
        <v>Công ty Cổ phần Dược liệu Trung ương 2</v>
      </c>
      <c r="W776" s="17" t="s">
        <v>273</v>
      </c>
      <c r="X776" s="56" t="s">
        <v>267</v>
      </c>
      <c r="Y776" s="41">
        <v>38744</v>
      </c>
      <c r="Z776" s="16"/>
      <c r="AA776" s="21" t="e">
        <f>VLOOKUP(W776,#REF!,2,0)</f>
        <v>#REF!</v>
      </c>
      <c r="AB776" s="16"/>
    </row>
    <row r="777" spans="1:28" ht="36">
      <c r="A777" s="38">
        <v>18</v>
      </c>
      <c r="B777" s="38" t="s">
        <v>20</v>
      </c>
      <c r="C777" s="17" t="str">
        <f>VLOOKUP(B777,G2.PL1!$C$10:$D$34,2,0)</f>
        <v>Intaxel</v>
      </c>
      <c r="D777" s="17" t="str">
        <f>VLOOKUP($B777,G2.PL1!$C$10:$E$34,3,0)</f>
        <v>Paclitaxel</v>
      </c>
      <c r="E777" s="17" t="str">
        <f>VLOOKUP($B777,G2.PL1!$C$10:$F$34,4,0)</f>
        <v>30mg/5ml</v>
      </c>
      <c r="F777" s="17" t="str">
        <f>VLOOKUP($B777,G2.PL1!$C$10:$AF$35,5,0)</f>
        <v>Tiêm truyền tĩnh mạch</v>
      </c>
      <c r="G777" s="17" t="str">
        <f>VLOOKUP($B777,G2.PL1!$C$10:$AF$35,6,0)</f>
        <v>Dung dịch tiêm truyền</v>
      </c>
      <c r="H777" s="17" t="str">
        <f>VLOOKUP($B777,G2.PL1!$C$10:$AF$35,7,0)</f>
        <v>Hộp 1 lọ</v>
      </c>
      <c r="I777" s="38" t="s">
        <v>13</v>
      </c>
      <c r="J777" s="17" t="str">
        <f>VLOOKUP($B777,G2.PL1!$C$10:$AF$35,9,0)</f>
        <v>24 tháng</v>
      </c>
      <c r="K777" s="17" t="str">
        <f>VLOOKUP($B777,G2.PL1!$C$10:$AF$35,10,0)</f>
        <v>VN-21731-19</v>
      </c>
      <c r="L777" s="17" t="str">
        <f>VLOOKUP($B777,G2.PL1!$C$10:$AF$35,11,0)</f>
        <v>Fresenius Kabi Oncology Limited</v>
      </c>
      <c r="M777" s="17" t="str">
        <f>VLOOKUP($B777,G2.PL1!$C$10:$AF$35,12,0)</f>
        <v>Ấn Độ</v>
      </c>
      <c r="N777" s="17" t="str">
        <f>VLOOKUP($B777,G2.PL1!$C$10:$AF$35,13,0)</f>
        <v>Lọ</v>
      </c>
      <c r="O777" s="39">
        <v>500</v>
      </c>
      <c r="P777" s="39">
        <v>500</v>
      </c>
      <c r="Q777" s="39">
        <v>500</v>
      </c>
      <c r="R777" s="39">
        <v>400</v>
      </c>
      <c r="S777" s="40">
        <v>1900</v>
      </c>
      <c r="T777" s="19">
        <f>VLOOKUP($B777,G2.PL1!$C$10:$AF$35,17,0)</f>
        <v>186089</v>
      </c>
      <c r="U777" s="18">
        <f t="shared" si="11"/>
        <v>353569100</v>
      </c>
      <c r="V777" s="19" t="str">
        <f>VLOOKUP($B777,G2.PL1!$C$10:$AF$35,30,0)</f>
        <v>Công ty TNHH Thương Mại và Dược phẩm Sang</v>
      </c>
      <c r="W777" s="17" t="s">
        <v>273</v>
      </c>
      <c r="X777" s="56" t="s">
        <v>267</v>
      </c>
      <c r="Y777" s="41">
        <v>38744</v>
      </c>
      <c r="Z777" s="16"/>
      <c r="AA777" s="21" t="e">
        <f>VLOOKUP(W777,#REF!,2,0)</f>
        <v>#REF!</v>
      </c>
      <c r="AB777" s="16"/>
    </row>
    <row r="778" spans="1:28" ht="60">
      <c r="A778" s="38">
        <v>13</v>
      </c>
      <c r="B778" s="38" t="s">
        <v>48</v>
      </c>
      <c r="C778" s="17" t="str">
        <f>VLOOKUP(B778,G2.PL1!$C$10:$D$34,2,0)</f>
        <v>Glumeform 500</v>
      </c>
      <c r="D778" s="17" t="str">
        <f>VLOOKUP($B778,G2.PL1!$C$10:$E$34,3,0)</f>
        <v xml:space="preserve">Metformin hydroclorid </v>
      </c>
      <c r="E778" s="17" t="str">
        <f>VLOOKUP($B778,G2.PL1!$C$10:$F$34,4,0)</f>
        <v>500mg</v>
      </c>
      <c r="F778" s="17" t="str">
        <f>VLOOKUP($B778,G2.PL1!$C$10:$AF$35,5,0)</f>
        <v>Uống</v>
      </c>
      <c r="G778" s="17" t="str">
        <f>VLOOKUP($B778,G2.PL1!$C$10:$AF$35,6,0)</f>
        <v>viên nén bao phim</v>
      </c>
      <c r="H778" s="17" t="str">
        <f>VLOOKUP($B778,G2.PL1!$C$10:$AF$35,7,0)</f>
        <v>hộp 10 vỉ x 10 viên</v>
      </c>
      <c r="I778" s="38" t="s">
        <v>13</v>
      </c>
      <c r="J778" s="17" t="str">
        <f>VLOOKUP($B778,G2.PL1!$C$10:$AF$35,9,0)</f>
        <v xml:space="preserve">36 tháng </v>
      </c>
      <c r="K778" s="17" t="str">
        <f>VLOOKUP($B778,G2.PL1!$C$10:$AF$35,10,0)</f>
        <v>VD-21779-14</v>
      </c>
      <c r="L778" s="17" t="str">
        <f>VLOOKUP($B778,G2.PL1!$C$10:$AF$35,11,0)</f>
        <v>Công ty Cổ phần Dược Hậu Giang - Chi nhánh nhà máy Dược phẩm DHG tại Hậu Giang</v>
      </c>
      <c r="M778" s="17" t="str">
        <f>VLOOKUP($B778,G2.PL1!$C$10:$AF$35,12,0)</f>
        <v>Việt Nam</v>
      </c>
      <c r="N778" s="17" t="str">
        <f>VLOOKUP($B778,G2.PL1!$C$10:$AF$35,13,0)</f>
        <v>Viên</v>
      </c>
      <c r="O778" s="39">
        <v>4000</v>
      </c>
      <c r="P778" s="39">
        <v>4000</v>
      </c>
      <c r="Q778" s="39">
        <v>4000</v>
      </c>
      <c r="R778" s="39">
        <v>4000</v>
      </c>
      <c r="S778" s="40">
        <v>16000</v>
      </c>
      <c r="T778" s="19">
        <f>VLOOKUP($B778,G2.PL1!$C$10:$AF$35,17,0)</f>
        <v>289</v>
      </c>
      <c r="U778" s="18">
        <f t="shared" ref="U778:U841" si="12">S778*T778</f>
        <v>4624000</v>
      </c>
      <c r="V778" s="19" t="str">
        <f>VLOOKUP($B778,G2.PL1!$C$10:$AF$35,30,0)</f>
        <v>Công ty Cổ phần Dược Hậu Giang</v>
      </c>
      <c r="W778" s="17" t="s">
        <v>585</v>
      </c>
      <c r="X778" s="56" t="s">
        <v>267</v>
      </c>
      <c r="Y778" s="41" t="s">
        <v>586</v>
      </c>
      <c r="Z778" s="16"/>
      <c r="AA778" s="21" t="e">
        <f>VLOOKUP(W778,#REF!,2,0)</f>
        <v>#REF!</v>
      </c>
      <c r="AB778" s="16"/>
    </row>
    <row r="779" spans="1:28" ht="36">
      <c r="A779" s="38">
        <v>14</v>
      </c>
      <c r="B779" s="38" t="s">
        <v>40</v>
      </c>
      <c r="C779" s="17" t="str">
        <f>VLOOKUP(B779,G2.PL1!$C$10:$D$34,2,0)</f>
        <v>OCID</v>
      </c>
      <c r="D779" s="17" t="str">
        <f>VLOOKUP($B779,G2.PL1!$C$10:$E$34,3,0)</f>
        <v>Omeprazole (dạng hạt bao tan trong ruột)</v>
      </c>
      <c r="E779" s="17" t="str">
        <f>VLOOKUP($B779,G2.PL1!$C$10:$F$34,4,0)</f>
        <v>20mg</v>
      </c>
      <c r="F779" s="17" t="str">
        <f>VLOOKUP($B779,G2.PL1!$C$10:$AF$35,5,0)</f>
        <v>Uống</v>
      </c>
      <c r="G779" s="17" t="str">
        <f>VLOOKUP($B779,G2.PL1!$C$10:$AF$35,6,0)</f>
        <v>Viên nang cứng</v>
      </c>
      <c r="H779" s="17" t="str">
        <f>VLOOKUP($B779,G2.PL1!$C$10:$AF$35,7,0)</f>
        <v>Hộp 10 vỉ x 10 viên</v>
      </c>
      <c r="I779" s="38" t="s">
        <v>13</v>
      </c>
      <c r="J779" s="17" t="str">
        <f>VLOOKUP($B779,G2.PL1!$C$10:$AF$35,9,0)</f>
        <v>36 tháng</v>
      </c>
      <c r="K779" s="17" t="str">
        <f>VLOOKUP($B779,G2.PL1!$C$10:$AF$35,10,0)</f>
        <v>VN-10166-10</v>
      </c>
      <c r="L779" s="17" t="str">
        <f>VLOOKUP($B779,G2.PL1!$C$10:$AF$35,11,0)</f>
        <v>Cadila Healthcare Ltd.</v>
      </c>
      <c r="M779" s="17" t="str">
        <f>VLOOKUP($B779,G2.PL1!$C$10:$AF$35,12,0)</f>
        <v>Ấn Độ</v>
      </c>
      <c r="N779" s="17" t="str">
        <f>VLOOKUP($B779,G2.PL1!$C$10:$AF$35,13,0)</f>
        <v>Viên</v>
      </c>
      <c r="O779" s="39">
        <v>6000</v>
      </c>
      <c r="P779" s="39">
        <v>6000</v>
      </c>
      <c r="Q779" s="39">
        <v>6000</v>
      </c>
      <c r="R779" s="39">
        <v>6000</v>
      </c>
      <c r="S779" s="40">
        <v>24000</v>
      </c>
      <c r="T779" s="19">
        <f>VLOOKUP($B779,G2.PL1!$C$10:$AF$35,17,0)</f>
        <v>215</v>
      </c>
      <c r="U779" s="18">
        <f t="shared" si="12"/>
        <v>5160000</v>
      </c>
      <c r="V779" s="19" t="str">
        <f>VLOOKUP($B779,G2.PL1!$C$10:$AF$35,30,0)</f>
        <v>Công ty Cổ phần Dược phẩm Thiết bị Y tế Hà Nội</v>
      </c>
      <c r="W779" s="17" t="s">
        <v>585</v>
      </c>
      <c r="X779" s="56" t="s">
        <v>267</v>
      </c>
      <c r="Y779" s="41" t="s">
        <v>586</v>
      </c>
      <c r="Z779" s="16"/>
      <c r="AA779" s="21" t="e">
        <f>VLOOKUP(W779,#REF!,2,0)</f>
        <v>#REF!</v>
      </c>
      <c r="AB779" s="16"/>
    </row>
    <row r="780" spans="1:28" ht="36">
      <c r="A780" s="38">
        <v>15</v>
      </c>
      <c r="B780" s="38" t="s">
        <v>39</v>
      </c>
      <c r="C780" s="17" t="str">
        <f>VLOOKUP(B780,G2.PL1!$C$10:$D$34,2,0)</f>
        <v>OCID</v>
      </c>
      <c r="D780" s="17" t="str">
        <f>VLOOKUP($B780,G2.PL1!$C$10:$E$34,3,0)</f>
        <v>Omeprazole (dạng hạt bao tan trong ruột)</v>
      </c>
      <c r="E780" s="17" t="str">
        <f>VLOOKUP($B780,G2.PL1!$C$10:$F$34,4,0)</f>
        <v>20mg</v>
      </c>
      <c r="F780" s="17" t="str">
        <f>VLOOKUP($B780,G2.PL1!$C$10:$AF$35,5,0)</f>
        <v>Uống</v>
      </c>
      <c r="G780" s="17" t="str">
        <f>VLOOKUP($B780,G2.PL1!$C$10:$AF$35,6,0)</f>
        <v>Viên nang cứng</v>
      </c>
      <c r="H780" s="17" t="str">
        <f>VLOOKUP($B780,G2.PL1!$C$10:$AF$35,7,0)</f>
        <v>Hộp 10 vỉ x 10 viên</v>
      </c>
      <c r="I780" s="38" t="s">
        <v>13</v>
      </c>
      <c r="J780" s="17" t="str">
        <f>VLOOKUP($B780,G2.PL1!$C$10:$AF$35,9,0)</f>
        <v>36 tháng</v>
      </c>
      <c r="K780" s="17" t="str">
        <f>VLOOKUP($B780,G2.PL1!$C$10:$AF$35,10,0)</f>
        <v>VN-10166-10</v>
      </c>
      <c r="L780" s="17" t="str">
        <f>VLOOKUP($B780,G2.PL1!$C$10:$AF$35,11,0)</f>
        <v>Cadila Healthcare Ltd.</v>
      </c>
      <c r="M780" s="17" t="str">
        <f>VLOOKUP($B780,G2.PL1!$C$10:$AF$35,12,0)</f>
        <v>Ấn Độ</v>
      </c>
      <c r="N780" s="17" t="str">
        <f>VLOOKUP($B780,G2.PL1!$C$10:$AF$35,13,0)</f>
        <v>Viên</v>
      </c>
      <c r="O780" s="39">
        <v>20000</v>
      </c>
      <c r="P780" s="39">
        <v>20000</v>
      </c>
      <c r="Q780" s="39">
        <v>20000</v>
      </c>
      <c r="R780" s="39">
        <v>20000</v>
      </c>
      <c r="S780" s="40">
        <v>80000</v>
      </c>
      <c r="T780" s="19">
        <f>VLOOKUP($B780,G2.PL1!$C$10:$AF$35,17,0)</f>
        <v>215</v>
      </c>
      <c r="U780" s="18">
        <f t="shared" si="12"/>
        <v>17200000</v>
      </c>
      <c r="V780" s="19" t="str">
        <f>VLOOKUP($B780,G2.PL1!$C$10:$AF$35,30,0)</f>
        <v>Công ty Cổ phần Dược phẩm Thiết bị Y tế Hà Nội</v>
      </c>
      <c r="W780" s="17" t="s">
        <v>814</v>
      </c>
      <c r="X780" s="56" t="s">
        <v>267</v>
      </c>
      <c r="Y780" s="41" t="s">
        <v>815</v>
      </c>
      <c r="Z780" s="16"/>
      <c r="AA780" s="21" t="e">
        <f>VLOOKUP(W780,#REF!,2,0)</f>
        <v>#REF!</v>
      </c>
      <c r="AB780" s="16"/>
    </row>
    <row r="781" spans="1:28" ht="60">
      <c r="A781" s="38">
        <v>9</v>
      </c>
      <c r="B781" s="38" t="s">
        <v>70</v>
      </c>
      <c r="C781" s="17" t="str">
        <f>VLOOKUP(B781,G2.PL1!$C$10:$D$34,2,0)</f>
        <v xml:space="preserve">Cifga </v>
      </c>
      <c r="D781" s="17" t="str">
        <f>VLOOKUP($B781,G2.PL1!$C$10:$E$34,3,0)</f>
        <v>Ciprofloxacin (dưới dạng Ciprofloxacin hydroclorid)</v>
      </c>
      <c r="E781" s="17" t="str">
        <f>VLOOKUP($B781,G2.PL1!$C$10:$F$34,4,0)</f>
        <v>500mg</v>
      </c>
      <c r="F781" s="17" t="str">
        <f>VLOOKUP($B781,G2.PL1!$C$10:$AF$35,5,0)</f>
        <v>Uống</v>
      </c>
      <c r="G781" s="17" t="str">
        <f>VLOOKUP($B781,G2.PL1!$C$10:$AF$35,6,0)</f>
        <v>viên nén bao phim</v>
      </c>
      <c r="H781" s="17" t="str">
        <f>VLOOKUP($B781,G2.PL1!$C$10:$AF$35,7,0)</f>
        <v>hộp 2 vỉ x 10 viên</v>
      </c>
      <c r="I781" s="38" t="s">
        <v>13</v>
      </c>
      <c r="J781" s="17" t="str">
        <f>VLOOKUP($B781,G2.PL1!$C$10:$AF$35,9,0)</f>
        <v xml:space="preserve">36 tháng </v>
      </c>
      <c r="K781" s="17" t="str">
        <f>VLOOKUP($B781,G2.PL1!$C$10:$AF$35,10,0)</f>
        <v>VD-20549-14</v>
      </c>
      <c r="L781" s="17" t="str">
        <f>VLOOKUP($B781,G2.PL1!$C$10:$AF$35,11,0)</f>
        <v>Công ty Cổ phần Dược Hậu Giang - Chi nhánh nhà máy Dược phẩm DHG tại Hậu Giang</v>
      </c>
      <c r="M781" s="17" t="str">
        <f>VLOOKUP($B781,G2.PL1!$C$10:$AF$35,12,0)</f>
        <v>Việt Nam</v>
      </c>
      <c r="N781" s="17" t="str">
        <f>VLOOKUP($B781,G2.PL1!$C$10:$AF$35,13,0)</f>
        <v>Viên</v>
      </c>
      <c r="O781" s="39">
        <v>10000</v>
      </c>
      <c r="P781" s="39">
        <v>10000</v>
      </c>
      <c r="Q781" s="39">
        <v>10000</v>
      </c>
      <c r="R781" s="39">
        <v>10000</v>
      </c>
      <c r="S781" s="40">
        <v>40000</v>
      </c>
      <c r="T781" s="19">
        <f>VLOOKUP($B781,G2.PL1!$C$10:$AF$35,17,0)</f>
        <v>889</v>
      </c>
      <c r="U781" s="18">
        <f t="shared" si="12"/>
        <v>35560000</v>
      </c>
      <c r="V781" s="19" t="str">
        <f>VLOOKUP($B781,G2.PL1!$C$10:$AF$35,30,0)</f>
        <v>Công ty Cổ phần Dược Hậu Giang</v>
      </c>
      <c r="W781" s="17" t="s">
        <v>680</v>
      </c>
      <c r="X781" s="56" t="s">
        <v>267</v>
      </c>
      <c r="Y781" s="41" t="s">
        <v>681</v>
      </c>
      <c r="Z781" s="16"/>
      <c r="AA781" s="21" t="e">
        <f>VLOOKUP(W781,#REF!,2,0)</f>
        <v>#REF!</v>
      </c>
      <c r="AB781" s="16"/>
    </row>
    <row r="782" spans="1:28" ht="36">
      <c r="A782" s="38">
        <v>14</v>
      </c>
      <c r="B782" s="38" t="s">
        <v>40</v>
      </c>
      <c r="C782" s="17" t="str">
        <f>VLOOKUP(B782,G2.PL1!$C$10:$D$34,2,0)</f>
        <v>OCID</v>
      </c>
      <c r="D782" s="17" t="str">
        <f>VLOOKUP($B782,G2.PL1!$C$10:$E$34,3,0)</f>
        <v>Omeprazole (dạng hạt bao tan trong ruột)</v>
      </c>
      <c r="E782" s="17" t="str">
        <f>VLOOKUP($B782,G2.PL1!$C$10:$F$34,4,0)</f>
        <v>20mg</v>
      </c>
      <c r="F782" s="17" t="str">
        <f>VLOOKUP($B782,G2.PL1!$C$10:$AF$35,5,0)</f>
        <v>Uống</v>
      </c>
      <c r="G782" s="17" t="str">
        <f>VLOOKUP($B782,G2.PL1!$C$10:$AF$35,6,0)</f>
        <v>Viên nang cứng</v>
      </c>
      <c r="H782" s="17" t="str">
        <f>VLOOKUP($B782,G2.PL1!$C$10:$AF$35,7,0)</f>
        <v>Hộp 10 vỉ x 10 viên</v>
      </c>
      <c r="I782" s="38" t="s">
        <v>13</v>
      </c>
      <c r="J782" s="17" t="str">
        <f>VLOOKUP($B782,G2.PL1!$C$10:$AF$35,9,0)</f>
        <v>36 tháng</v>
      </c>
      <c r="K782" s="17" t="str">
        <f>VLOOKUP($B782,G2.PL1!$C$10:$AF$35,10,0)</f>
        <v>VN-10166-10</v>
      </c>
      <c r="L782" s="17" t="str">
        <f>VLOOKUP($B782,G2.PL1!$C$10:$AF$35,11,0)</f>
        <v>Cadila Healthcare Ltd.</v>
      </c>
      <c r="M782" s="17" t="str">
        <f>VLOOKUP($B782,G2.PL1!$C$10:$AF$35,12,0)</f>
        <v>Ấn Độ</v>
      </c>
      <c r="N782" s="17" t="str">
        <f>VLOOKUP($B782,G2.PL1!$C$10:$AF$35,13,0)</f>
        <v>Viên</v>
      </c>
      <c r="O782" s="39">
        <v>10000</v>
      </c>
      <c r="P782" s="39">
        <v>10000</v>
      </c>
      <c r="Q782" s="39">
        <v>10000</v>
      </c>
      <c r="R782" s="39">
        <v>10000</v>
      </c>
      <c r="S782" s="40">
        <v>40000</v>
      </c>
      <c r="T782" s="19">
        <f>VLOOKUP($B782,G2.PL1!$C$10:$AF$35,17,0)</f>
        <v>215</v>
      </c>
      <c r="U782" s="18">
        <f t="shared" si="12"/>
        <v>8600000</v>
      </c>
      <c r="V782" s="19" t="str">
        <f>VLOOKUP($B782,G2.PL1!$C$10:$AF$35,30,0)</f>
        <v>Công ty Cổ phần Dược phẩm Thiết bị Y tế Hà Nội</v>
      </c>
      <c r="W782" s="17" t="s">
        <v>680</v>
      </c>
      <c r="X782" s="56" t="s">
        <v>267</v>
      </c>
      <c r="Y782" s="41" t="s">
        <v>681</v>
      </c>
      <c r="Z782" s="16"/>
      <c r="AA782" s="21" t="e">
        <f>VLOOKUP(W782,#REF!,2,0)</f>
        <v>#REF!</v>
      </c>
      <c r="AB782" s="16"/>
    </row>
    <row r="783" spans="1:28" ht="60">
      <c r="A783" s="38">
        <v>9</v>
      </c>
      <c r="B783" s="38" t="s">
        <v>70</v>
      </c>
      <c r="C783" s="17" t="str">
        <f>VLOOKUP(B783,G2.PL1!$C$10:$D$34,2,0)</f>
        <v xml:space="preserve">Cifga </v>
      </c>
      <c r="D783" s="17" t="str">
        <f>VLOOKUP($B783,G2.PL1!$C$10:$E$34,3,0)</f>
        <v>Ciprofloxacin (dưới dạng Ciprofloxacin hydroclorid)</v>
      </c>
      <c r="E783" s="17" t="str">
        <f>VLOOKUP($B783,G2.PL1!$C$10:$F$34,4,0)</f>
        <v>500mg</v>
      </c>
      <c r="F783" s="17" t="str">
        <f>VLOOKUP($B783,G2.PL1!$C$10:$AF$35,5,0)</f>
        <v>Uống</v>
      </c>
      <c r="G783" s="17" t="str">
        <f>VLOOKUP($B783,G2.PL1!$C$10:$AF$35,6,0)</f>
        <v>viên nén bao phim</v>
      </c>
      <c r="H783" s="17" t="str">
        <f>VLOOKUP($B783,G2.PL1!$C$10:$AF$35,7,0)</f>
        <v>hộp 2 vỉ x 10 viên</v>
      </c>
      <c r="I783" s="38" t="s">
        <v>13</v>
      </c>
      <c r="J783" s="17" t="str">
        <f>VLOOKUP($B783,G2.PL1!$C$10:$AF$35,9,0)</f>
        <v xml:space="preserve">36 tháng </v>
      </c>
      <c r="K783" s="17" t="str">
        <f>VLOOKUP($B783,G2.PL1!$C$10:$AF$35,10,0)</f>
        <v>VD-20549-14</v>
      </c>
      <c r="L783" s="17" t="str">
        <f>VLOOKUP($B783,G2.PL1!$C$10:$AF$35,11,0)</f>
        <v>Công ty Cổ phần Dược Hậu Giang - Chi nhánh nhà máy Dược phẩm DHG tại Hậu Giang</v>
      </c>
      <c r="M783" s="17" t="str">
        <f>VLOOKUP($B783,G2.PL1!$C$10:$AF$35,12,0)</f>
        <v>Việt Nam</v>
      </c>
      <c r="N783" s="17" t="str">
        <f>VLOOKUP($B783,G2.PL1!$C$10:$AF$35,13,0)</f>
        <v>Viên</v>
      </c>
      <c r="O783" s="39">
        <v>2500</v>
      </c>
      <c r="P783" s="39">
        <v>2500</v>
      </c>
      <c r="Q783" s="39">
        <v>2500</v>
      </c>
      <c r="R783" s="39">
        <v>2500</v>
      </c>
      <c r="S783" s="40">
        <v>10000</v>
      </c>
      <c r="T783" s="19">
        <f>VLOOKUP($B783,G2.PL1!$C$10:$AF$35,17,0)</f>
        <v>889</v>
      </c>
      <c r="U783" s="18">
        <f t="shared" si="12"/>
        <v>8890000</v>
      </c>
      <c r="V783" s="19" t="str">
        <f>VLOOKUP($B783,G2.PL1!$C$10:$AF$35,30,0)</f>
        <v>Công ty Cổ phần Dược Hậu Giang</v>
      </c>
      <c r="W783" s="17" t="s">
        <v>742</v>
      </c>
      <c r="X783" s="56" t="s">
        <v>267</v>
      </c>
      <c r="Y783" s="41" t="s">
        <v>743</v>
      </c>
      <c r="Z783" s="16"/>
      <c r="AA783" s="21" t="e">
        <f>VLOOKUP(W783,#REF!,2,0)</f>
        <v>#REF!</v>
      </c>
      <c r="AB783" s="16"/>
    </row>
    <row r="784" spans="1:28" ht="60">
      <c r="A784" s="38">
        <v>9</v>
      </c>
      <c r="B784" s="38" t="s">
        <v>70</v>
      </c>
      <c r="C784" s="17" t="str">
        <f>VLOOKUP(B784,G2.PL1!$C$10:$D$34,2,0)</f>
        <v xml:space="preserve">Cifga </v>
      </c>
      <c r="D784" s="17" t="str">
        <f>VLOOKUP($B784,G2.PL1!$C$10:$E$34,3,0)</f>
        <v>Ciprofloxacin (dưới dạng Ciprofloxacin hydroclorid)</v>
      </c>
      <c r="E784" s="17" t="str">
        <f>VLOOKUP($B784,G2.PL1!$C$10:$F$34,4,0)</f>
        <v>500mg</v>
      </c>
      <c r="F784" s="17" t="str">
        <f>VLOOKUP($B784,G2.PL1!$C$10:$AF$35,5,0)</f>
        <v>Uống</v>
      </c>
      <c r="G784" s="17" t="str">
        <f>VLOOKUP($B784,G2.PL1!$C$10:$AF$35,6,0)</f>
        <v>viên nén bao phim</v>
      </c>
      <c r="H784" s="17" t="str">
        <f>VLOOKUP($B784,G2.PL1!$C$10:$AF$35,7,0)</f>
        <v>hộp 2 vỉ x 10 viên</v>
      </c>
      <c r="I784" s="38" t="s">
        <v>13</v>
      </c>
      <c r="J784" s="17" t="str">
        <f>VLOOKUP($B784,G2.PL1!$C$10:$AF$35,9,0)</f>
        <v xml:space="preserve">36 tháng </v>
      </c>
      <c r="K784" s="17" t="str">
        <f>VLOOKUP($B784,G2.PL1!$C$10:$AF$35,10,0)</f>
        <v>VD-20549-14</v>
      </c>
      <c r="L784" s="17" t="str">
        <f>VLOOKUP($B784,G2.PL1!$C$10:$AF$35,11,0)</f>
        <v>Công ty Cổ phần Dược Hậu Giang - Chi nhánh nhà máy Dược phẩm DHG tại Hậu Giang</v>
      </c>
      <c r="M784" s="17" t="str">
        <f>VLOOKUP($B784,G2.PL1!$C$10:$AF$35,12,0)</f>
        <v>Việt Nam</v>
      </c>
      <c r="N784" s="17" t="str">
        <f>VLOOKUP($B784,G2.PL1!$C$10:$AF$35,13,0)</f>
        <v>Viên</v>
      </c>
      <c r="O784" s="39">
        <v>3000</v>
      </c>
      <c r="P784" s="39">
        <v>3000</v>
      </c>
      <c r="Q784" s="39">
        <v>3000</v>
      </c>
      <c r="R784" s="39">
        <v>3000</v>
      </c>
      <c r="S784" s="40">
        <v>12000</v>
      </c>
      <c r="T784" s="19">
        <f>VLOOKUP($B784,G2.PL1!$C$10:$AF$35,17,0)</f>
        <v>889</v>
      </c>
      <c r="U784" s="18">
        <f t="shared" si="12"/>
        <v>10668000</v>
      </c>
      <c r="V784" s="19" t="str">
        <f>VLOOKUP($B784,G2.PL1!$C$10:$AF$35,30,0)</f>
        <v>Công ty Cổ phần Dược Hậu Giang</v>
      </c>
      <c r="W784" s="17" t="s">
        <v>744</v>
      </c>
      <c r="X784" s="56" t="s">
        <v>267</v>
      </c>
      <c r="Y784" s="41" t="s">
        <v>745</v>
      </c>
      <c r="Z784" s="16"/>
      <c r="AA784" s="21" t="e">
        <f>VLOOKUP(W784,#REF!,2,0)</f>
        <v>#REF!</v>
      </c>
      <c r="AB784" s="16"/>
    </row>
    <row r="785" spans="1:28" ht="36">
      <c r="A785" s="38">
        <v>15</v>
      </c>
      <c r="B785" s="38" t="s">
        <v>39</v>
      </c>
      <c r="C785" s="17" t="str">
        <f>VLOOKUP(B785,G2.PL1!$C$10:$D$34,2,0)</f>
        <v>OCID</v>
      </c>
      <c r="D785" s="17" t="str">
        <f>VLOOKUP($B785,G2.PL1!$C$10:$E$34,3,0)</f>
        <v>Omeprazole (dạng hạt bao tan trong ruột)</v>
      </c>
      <c r="E785" s="17" t="str">
        <f>VLOOKUP($B785,G2.PL1!$C$10:$F$34,4,0)</f>
        <v>20mg</v>
      </c>
      <c r="F785" s="17" t="str">
        <f>VLOOKUP($B785,G2.PL1!$C$10:$AF$35,5,0)</f>
        <v>Uống</v>
      </c>
      <c r="G785" s="17" t="str">
        <f>VLOOKUP($B785,G2.PL1!$C$10:$AF$35,6,0)</f>
        <v>Viên nang cứng</v>
      </c>
      <c r="H785" s="17" t="str">
        <f>VLOOKUP($B785,G2.PL1!$C$10:$AF$35,7,0)</f>
        <v>Hộp 10 vỉ x 10 viên</v>
      </c>
      <c r="I785" s="38" t="s">
        <v>13</v>
      </c>
      <c r="J785" s="17" t="str">
        <f>VLOOKUP($B785,G2.PL1!$C$10:$AF$35,9,0)</f>
        <v>36 tháng</v>
      </c>
      <c r="K785" s="17" t="str">
        <f>VLOOKUP($B785,G2.PL1!$C$10:$AF$35,10,0)</f>
        <v>VN-10166-10</v>
      </c>
      <c r="L785" s="17" t="str">
        <f>VLOOKUP($B785,G2.PL1!$C$10:$AF$35,11,0)</f>
        <v>Cadila Healthcare Ltd.</v>
      </c>
      <c r="M785" s="17" t="str">
        <f>VLOOKUP($B785,G2.PL1!$C$10:$AF$35,12,0)</f>
        <v>Ấn Độ</v>
      </c>
      <c r="N785" s="17" t="str">
        <f>VLOOKUP($B785,G2.PL1!$C$10:$AF$35,13,0)</f>
        <v>Viên</v>
      </c>
      <c r="O785" s="39">
        <v>2000</v>
      </c>
      <c r="P785" s="39">
        <v>2000</v>
      </c>
      <c r="Q785" s="39">
        <v>2000</v>
      </c>
      <c r="R785" s="39">
        <v>2000</v>
      </c>
      <c r="S785" s="40">
        <v>8000</v>
      </c>
      <c r="T785" s="19">
        <f>VLOOKUP($B785,G2.PL1!$C$10:$AF$35,17,0)</f>
        <v>215</v>
      </c>
      <c r="U785" s="18">
        <f t="shared" si="12"/>
        <v>1720000</v>
      </c>
      <c r="V785" s="19" t="str">
        <f>VLOOKUP($B785,G2.PL1!$C$10:$AF$35,30,0)</f>
        <v>Công ty Cổ phần Dược phẩm Thiết bị Y tế Hà Nội</v>
      </c>
      <c r="W785" s="17" t="s">
        <v>812</v>
      </c>
      <c r="X785" s="56" t="s">
        <v>267</v>
      </c>
      <c r="Y785" s="41" t="s">
        <v>813</v>
      </c>
      <c r="Z785" s="16"/>
      <c r="AA785" s="21" t="e">
        <f>VLOOKUP(W785,#REF!,2,0)</f>
        <v>#REF!</v>
      </c>
      <c r="AB785" s="16"/>
    </row>
    <row r="786" spans="1:28" ht="60">
      <c r="A786" s="38">
        <v>9</v>
      </c>
      <c r="B786" s="38" t="s">
        <v>70</v>
      </c>
      <c r="C786" s="17" t="str">
        <f>VLOOKUP(B786,G2.PL1!$C$10:$D$34,2,0)</f>
        <v xml:space="preserve">Cifga </v>
      </c>
      <c r="D786" s="17" t="str">
        <f>VLOOKUP($B786,G2.PL1!$C$10:$E$34,3,0)</f>
        <v>Ciprofloxacin (dưới dạng Ciprofloxacin hydroclorid)</v>
      </c>
      <c r="E786" s="17" t="str">
        <f>VLOOKUP($B786,G2.PL1!$C$10:$F$34,4,0)</f>
        <v>500mg</v>
      </c>
      <c r="F786" s="17" t="str">
        <f>VLOOKUP($B786,G2.PL1!$C$10:$AF$35,5,0)</f>
        <v>Uống</v>
      </c>
      <c r="G786" s="17" t="str">
        <f>VLOOKUP($B786,G2.PL1!$C$10:$AF$35,6,0)</f>
        <v>viên nén bao phim</v>
      </c>
      <c r="H786" s="17" t="str">
        <f>VLOOKUP($B786,G2.PL1!$C$10:$AF$35,7,0)</f>
        <v>hộp 2 vỉ x 10 viên</v>
      </c>
      <c r="I786" s="38" t="s">
        <v>13</v>
      </c>
      <c r="J786" s="17" t="str">
        <f>VLOOKUP($B786,G2.PL1!$C$10:$AF$35,9,0)</f>
        <v xml:space="preserve">36 tháng </v>
      </c>
      <c r="K786" s="17" t="str">
        <f>VLOOKUP($B786,G2.PL1!$C$10:$AF$35,10,0)</f>
        <v>VD-20549-14</v>
      </c>
      <c r="L786" s="17" t="str">
        <f>VLOOKUP($B786,G2.PL1!$C$10:$AF$35,11,0)</f>
        <v>Công ty Cổ phần Dược Hậu Giang - Chi nhánh nhà máy Dược phẩm DHG tại Hậu Giang</v>
      </c>
      <c r="M786" s="17" t="str">
        <f>VLOOKUP($B786,G2.PL1!$C$10:$AF$35,12,0)</f>
        <v>Việt Nam</v>
      </c>
      <c r="N786" s="17" t="str">
        <f>VLOOKUP($B786,G2.PL1!$C$10:$AF$35,13,0)</f>
        <v>Viên</v>
      </c>
      <c r="O786" s="39">
        <v>15000</v>
      </c>
      <c r="P786" s="39">
        <v>15000</v>
      </c>
      <c r="Q786" s="39">
        <v>17000</v>
      </c>
      <c r="R786" s="39">
        <v>20000</v>
      </c>
      <c r="S786" s="40">
        <v>67000</v>
      </c>
      <c r="T786" s="19">
        <f>VLOOKUP($B786,G2.PL1!$C$10:$AF$35,17,0)</f>
        <v>889</v>
      </c>
      <c r="U786" s="18">
        <f t="shared" si="12"/>
        <v>59563000</v>
      </c>
      <c r="V786" s="19" t="str">
        <f>VLOOKUP($B786,G2.PL1!$C$10:$AF$35,30,0)</f>
        <v>Công ty Cổ phần Dược Hậu Giang</v>
      </c>
      <c r="W786" s="17" t="s">
        <v>581</v>
      </c>
      <c r="X786" s="56" t="s">
        <v>267</v>
      </c>
      <c r="Y786" s="41" t="s">
        <v>582</v>
      </c>
      <c r="Z786" s="16"/>
      <c r="AA786" s="21" t="e">
        <f>VLOOKUP(W786,#REF!,2,0)</f>
        <v>#REF!</v>
      </c>
      <c r="AB786" s="16"/>
    </row>
    <row r="787" spans="1:28" ht="36">
      <c r="A787" s="38">
        <v>14</v>
      </c>
      <c r="B787" s="38" t="s">
        <v>40</v>
      </c>
      <c r="C787" s="17" t="str">
        <f>VLOOKUP(B787,G2.PL1!$C$10:$D$34,2,0)</f>
        <v>OCID</v>
      </c>
      <c r="D787" s="17" t="str">
        <f>VLOOKUP($B787,G2.PL1!$C$10:$E$34,3,0)</f>
        <v>Omeprazole (dạng hạt bao tan trong ruột)</v>
      </c>
      <c r="E787" s="17" t="str">
        <f>VLOOKUP($B787,G2.PL1!$C$10:$F$34,4,0)</f>
        <v>20mg</v>
      </c>
      <c r="F787" s="17" t="str">
        <f>VLOOKUP($B787,G2.PL1!$C$10:$AF$35,5,0)</f>
        <v>Uống</v>
      </c>
      <c r="G787" s="17" t="str">
        <f>VLOOKUP($B787,G2.PL1!$C$10:$AF$35,6,0)</f>
        <v>Viên nang cứng</v>
      </c>
      <c r="H787" s="17" t="str">
        <f>VLOOKUP($B787,G2.PL1!$C$10:$AF$35,7,0)</f>
        <v>Hộp 10 vỉ x 10 viên</v>
      </c>
      <c r="I787" s="38" t="s">
        <v>13</v>
      </c>
      <c r="J787" s="17" t="str">
        <f>VLOOKUP($B787,G2.PL1!$C$10:$AF$35,9,0)</f>
        <v>36 tháng</v>
      </c>
      <c r="K787" s="17" t="str">
        <f>VLOOKUP($B787,G2.PL1!$C$10:$AF$35,10,0)</f>
        <v>VN-10166-10</v>
      </c>
      <c r="L787" s="17" t="str">
        <f>VLOOKUP($B787,G2.PL1!$C$10:$AF$35,11,0)</f>
        <v>Cadila Healthcare Ltd.</v>
      </c>
      <c r="M787" s="17" t="str">
        <f>VLOOKUP($B787,G2.PL1!$C$10:$AF$35,12,0)</f>
        <v>Ấn Độ</v>
      </c>
      <c r="N787" s="17" t="str">
        <f>VLOOKUP($B787,G2.PL1!$C$10:$AF$35,13,0)</f>
        <v>Viên</v>
      </c>
      <c r="O787" s="39">
        <v>5000</v>
      </c>
      <c r="P787" s="39">
        <v>5000</v>
      </c>
      <c r="Q787" s="39">
        <v>5000</v>
      </c>
      <c r="R787" s="39">
        <v>5000</v>
      </c>
      <c r="S787" s="40">
        <v>20000</v>
      </c>
      <c r="T787" s="19">
        <f>VLOOKUP($B787,G2.PL1!$C$10:$AF$35,17,0)</f>
        <v>215</v>
      </c>
      <c r="U787" s="18">
        <f t="shared" si="12"/>
        <v>4300000</v>
      </c>
      <c r="V787" s="19" t="str">
        <f>VLOOKUP($B787,G2.PL1!$C$10:$AF$35,30,0)</f>
        <v>Công ty Cổ phần Dược phẩm Thiết bị Y tế Hà Nội</v>
      </c>
      <c r="W787" s="17" t="s">
        <v>801</v>
      </c>
      <c r="X787" s="56" t="s">
        <v>267</v>
      </c>
      <c r="Y787" s="41" t="s">
        <v>802</v>
      </c>
      <c r="Z787" s="16"/>
      <c r="AA787" s="21" t="e">
        <f>VLOOKUP(W787,#REF!,2,0)</f>
        <v>#REF!</v>
      </c>
      <c r="AB787" s="16"/>
    </row>
    <row r="788" spans="1:28" ht="36">
      <c r="A788" s="38">
        <v>14</v>
      </c>
      <c r="B788" s="38" t="s">
        <v>40</v>
      </c>
      <c r="C788" s="17" t="str">
        <f>VLOOKUP(B788,G2.PL1!$C$10:$D$34,2,0)</f>
        <v>OCID</v>
      </c>
      <c r="D788" s="17" t="str">
        <f>VLOOKUP($B788,G2.PL1!$C$10:$E$34,3,0)</f>
        <v>Omeprazole (dạng hạt bao tan trong ruột)</v>
      </c>
      <c r="E788" s="17" t="str">
        <f>VLOOKUP($B788,G2.PL1!$C$10:$F$34,4,0)</f>
        <v>20mg</v>
      </c>
      <c r="F788" s="17" t="str">
        <f>VLOOKUP($B788,G2.PL1!$C$10:$AF$35,5,0)</f>
        <v>Uống</v>
      </c>
      <c r="G788" s="17" t="str">
        <f>VLOOKUP($B788,G2.PL1!$C$10:$AF$35,6,0)</f>
        <v>Viên nang cứng</v>
      </c>
      <c r="H788" s="17" t="str">
        <f>VLOOKUP($B788,G2.PL1!$C$10:$AF$35,7,0)</f>
        <v>Hộp 10 vỉ x 10 viên</v>
      </c>
      <c r="I788" s="38" t="s">
        <v>13</v>
      </c>
      <c r="J788" s="17" t="str">
        <f>VLOOKUP($B788,G2.PL1!$C$10:$AF$35,9,0)</f>
        <v>36 tháng</v>
      </c>
      <c r="K788" s="17" t="str">
        <f>VLOOKUP($B788,G2.PL1!$C$10:$AF$35,10,0)</f>
        <v>VN-10166-10</v>
      </c>
      <c r="L788" s="17" t="str">
        <f>VLOOKUP($B788,G2.PL1!$C$10:$AF$35,11,0)</f>
        <v>Cadila Healthcare Ltd.</v>
      </c>
      <c r="M788" s="17" t="str">
        <f>VLOOKUP($B788,G2.PL1!$C$10:$AF$35,12,0)</f>
        <v>Ấn Độ</v>
      </c>
      <c r="N788" s="17" t="str">
        <f>VLOOKUP($B788,G2.PL1!$C$10:$AF$35,13,0)</f>
        <v>Viên</v>
      </c>
      <c r="O788" s="39">
        <v>2500</v>
      </c>
      <c r="P788" s="39">
        <v>2500</v>
      </c>
      <c r="Q788" s="39">
        <v>2500</v>
      </c>
      <c r="R788" s="39">
        <v>2500</v>
      </c>
      <c r="S788" s="40">
        <v>10000</v>
      </c>
      <c r="T788" s="19">
        <f>VLOOKUP($B788,G2.PL1!$C$10:$AF$35,17,0)</f>
        <v>215</v>
      </c>
      <c r="U788" s="18">
        <f t="shared" si="12"/>
        <v>2150000</v>
      </c>
      <c r="V788" s="19" t="str">
        <f>VLOOKUP($B788,G2.PL1!$C$10:$AF$35,30,0)</f>
        <v>Công ty Cổ phần Dược phẩm Thiết bị Y tế Hà Nội</v>
      </c>
      <c r="W788" s="17" t="s">
        <v>800</v>
      </c>
      <c r="X788" s="56" t="s">
        <v>267</v>
      </c>
      <c r="Y788" s="41">
        <v>38776</v>
      </c>
      <c r="Z788" s="16"/>
      <c r="AA788" s="21" t="e">
        <f>VLOOKUP(W788,#REF!,2,0)</f>
        <v>#REF!</v>
      </c>
      <c r="AB788" s="16"/>
    </row>
    <row r="789" spans="1:28" ht="60">
      <c r="A789" s="38">
        <v>9</v>
      </c>
      <c r="B789" s="38" t="s">
        <v>70</v>
      </c>
      <c r="C789" s="17" t="str">
        <f>VLOOKUP(B789,G2.PL1!$C$10:$D$34,2,0)</f>
        <v xml:space="preserve">Cifga </v>
      </c>
      <c r="D789" s="17" t="str">
        <f>VLOOKUP($B789,G2.PL1!$C$10:$E$34,3,0)</f>
        <v>Ciprofloxacin (dưới dạng Ciprofloxacin hydroclorid)</v>
      </c>
      <c r="E789" s="17" t="str">
        <f>VLOOKUP($B789,G2.PL1!$C$10:$F$34,4,0)</f>
        <v>500mg</v>
      </c>
      <c r="F789" s="17" t="str">
        <f>VLOOKUP($B789,G2.PL1!$C$10:$AF$35,5,0)</f>
        <v>Uống</v>
      </c>
      <c r="G789" s="17" t="str">
        <f>VLOOKUP($B789,G2.PL1!$C$10:$AF$35,6,0)</f>
        <v>viên nén bao phim</v>
      </c>
      <c r="H789" s="17" t="str">
        <f>VLOOKUP($B789,G2.PL1!$C$10:$AF$35,7,0)</f>
        <v>hộp 2 vỉ x 10 viên</v>
      </c>
      <c r="I789" s="38" t="s">
        <v>13</v>
      </c>
      <c r="J789" s="17" t="str">
        <f>VLOOKUP($B789,G2.PL1!$C$10:$AF$35,9,0)</f>
        <v xml:space="preserve">36 tháng </v>
      </c>
      <c r="K789" s="17" t="str">
        <f>VLOOKUP($B789,G2.PL1!$C$10:$AF$35,10,0)</f>
        <v>VD-20549-14</v>
      </c>
      <c r="L789" s="17" t="str">
        <f>VLOOKUP($B789,G2.PL1!$C$10:$AF$35,11,0)</f>
        <v>Công ty Cổ phần Dược Hậu Giang - Chi nhánh nhà máy Dược phẩm DHG tại Hậu Giang</v>
      </c>
      <c r="M789" s="17" t="str">
        <f>VLOOKUP($B789,G2.PL1!$C$10:$AF$35,12,0)</f>
        <v>Việt Nam</v>
      </c>
      <c r="N789" s="17" t="str">
        <f>VLOOKUP($B789,G2.PL1!$C$10:$AF$35,13,0)</f>
        <v>Viên</v>
      </c>
      <c r="O789" s="39">
        <v>3000</v>
      </c>
      <c r="P789" s="39">
        <v>3000</v>
      </c>
      <c r="Q789" s="39">
        <v>3000</v>
      </c>
      <c r="R789" s="39">
        <v>3000</v>
      </c>
      <c r="S789" s="40">
        <v>12000</v>
      </c>
      <c r="T789" s="19">
        <f>VLOOKUP($B789,G2.PL1!$C$10:$AF$35,17,0)</f>
        <v>889</v>
      </c>
      <c r="U789" s="18">
        <f t="shared" si="12"/>
        <v>10668000</v>
      </c>
      <c r="V789" s="19" t="str">
        <f>VLOOKUP($B789,G2.PL1!$C$10:$AF$35,30,0)</f>
        <v>Công ty Cổ phần Dược Hậu Giang</v>
      </c>
      <c r="W789" s="17" t="s">
        <v>579</v>
      </c>
      <c r="X789" s="56" t="s">
        <v>267</v>
      </c>
      <c r="Y789" s="41" t="s">
        <v>580</v>
      </c>
      <c r="Z789" s="16"/>
      <c r="AA789" s="21" t="e">
        <f>VLOOKUP(W789,#REF!,2,0)</f>
        <v>#REF!</v>
      </c>
      <c r="AB789" s="16"/>
    </row>
    <row r="790" spans="1:28" ht="60">
      <c r="A790" s="38">
        <v>9</v>
      </c>
      <c r="B790" s="38" t="s">
        <v>70</v>
      </c>
      <c r="C790" s="17" t="str">
        <f>VLOOKUP(B790,G2.PL1!$C$10:$D$34,2,0)</f>
        <v xml:space="preserve">Cifga </v>
      </c>
      <c r="D790" s="17" t="str">
        <f>VLOOKUP($B790,G2.PL1!$C$10:$E$34,3,0)</f>
        <v>Ciprofloxacin (dưới dạng Ciprofloxacin hydroclorid)</v>
      </c>
      <c r="E790" s="17" t="str">
        <f>VLOOKUP($B790,G2.PL1!$C$10:$F$34,4,0)</f>
        <v>500mg</v>
      </c>
      <c r="F790" s="17" t="str">
        <f>VLOOKUP($B790,G2.PL1!$C$10:$AF$35,5,0)</f>
        <v>Uống</v>
      </c>
      <c r="G790" s="17" t="str">
        <f>VLOOKUP($B790,G2.PL1!$C$10:$AF$35,6,0)</f>
        <v>viên nén bao phim</v>
      </c>
      <c r="H790" s="17" t="str">
        <f>VLOOKUP($B790,G2.PL1!$C$10:$AF$35,7,0)</f>
        <v>hộp 2 vỉ x 10 viên</v>
      </c>
      <c r="I790" s="38" t="s">
        <v>13</v>
      </c>
      <c r="J790" s="17" t="str">
        <f>VLOOKUP($B790,G2.PL1!$C$10:$AF$35,9,0)</f>
        <v xml:space="preserve">36 tháng </v>
      </c>
      <c r="K790" s="17" t="str">
        <f>VLOOKUP($B790,G2.PL1!$C$10:$AF$35,10,0)</f>
        <v>VD-20549-14</v>
      </c>
      <c r="L790" s="17" t="str">
        <f>VLOOKUP($B790,G2.PL1!$C$10:$AF$35,11,0)</f>
        <v>Công ty Cổ phần Dược Hậu Giang - Chi nhánh nhà máy Dược phẩm DHG tại Hậu Giang</v>
      </c>
      <c r="M790" s="17" t="str">
        <f>VLOOKUP($B790,G2.PL1!$C$10:$AF$35,12,0)</f>
        <v>Việt Nam</v>
      </c>
      <c r="N790" s="17" t="str">
        <f>VLOOKUP($B790,G2.PL1!$C$10:$AF$35,13,0)</f>
        <v>Viên</v>
      </c>
      <c r="O790" s="39">
        <v>2000</v>
      </c>
      <c r="P790" s="39">
        <v>2000</v>
      </c>
      <c r="Q790" s="39">
        <v>2000</v>
      </c>
      <c r="R790" s="39">
        <v>2000</v>
      </c>
      <c r="S790" s="40">
        <v>8000</v>
      </c>
      <c r="T790" s="19">
        <f>VLOOKUP($B790,G2.PL1!$C$10:$AF$35,17,0)</f>
        <v>889</v>
      </c>
      <c r="U790" s="18">
        <f t="shared" si="12"/>
        <v>7112000</v>
      </c>
      <c r="V790" s="19" t="str">
        <f>VLOOKUP($B790,G2.PL1!$C$10:$AF$35,30,0)</f>
        <v>Công ty Cổ phần Dược Hậu Giang</v>
      </c>
      <c r="W790" s="17" t="s">
        <v>740</v>
      </c>
      <c r="X790" s="56" t="s">
        <v>267</v>
      </c>
      <c r="Y790" s="41" t="s">
        <v>741</v>
      </c>
      <c r="Z790" s="16"/>
      <c r="AA790" s="21" t="e">
        <f>VLOOKUP(W790,#REF!,2,0)</f>
        <v>#REF!</v>
      </c>
      <c r="AB790" s="16"/>
    </row>
    <row r="791" spans="1:28" ht="36">
      <c r="A791" s="38">
        <v>14</v>
      </c>
      <c r="B791" s="38" t="s">
        <v>40</v>
      </c>
      <c r="C791" s="17" t="str">
        <f>VLOOKUP(B791,G2.PL1!$C$10:$D$34,2,0)</f>
        <v>OCID</v>
      </c>
      <c r="D791" s="17" t="str">
        <f>VLOOKUP($B791,G2.PL1!$C$10:$E$34,3,0)</f>
        <v>Omeprazole (dạng hạt bao tan trong ruột)</v>
      </c>
      <c r="E791" s="17" t="str">
        <f>VLOOKUP($B791,G2.PL1!$C$10:$F$34,4,0)</f>
        <v>20mg</v>
      </c>
      <c r="F791" s="17" t="str">
        <f>VLOOKUP($B791,G2.PL1!$C$10:$AF$35,5,0)</f>
        <v>Uống</v>
      </c>
      <c r="G791" s="17" t="str">
        <f>VLOOKUP($B791,G2.PL1!$C$10:$AF$35,6,0)</f>
        <v>Viên nang cứng</v>
      </c>
      <c r="H791" s="17" t="str">
        <f>VLOOKUP($B791,G2.PL1!$C$10:$AF$35,7,0)</f>
        <v>Hộp 10 vỉ x 10 viên</v>
      </c>
      <c r="I791" s="38" t="s">
        <v>13</v>
      </c>
      <c r="J791" s="17" t="str">
        <f>VLOOKUP($B791,G2.PL1!$C$10:$AF$35,9,0)</f>
        <v>36 tháng</v>
      </c>
      <c r="K791" s="17" t="str">
        <f>VLOOKUP($B791,G2.PL1!$C$10:$AF$35,10,0)</f>
        <v>VN-10166-10</v>
      </c>
      <c r="L791" s="17" t="str">
        <f>VLOOKUP($B791,G2.PL1!$C$10:$AF$35,11,0)</f>
        <v>Cadila Healthcare Ltd.</v>
      </c>
      <c r="M791" s="17" t="str">
        <f>VLOOKUP($B791,G2.PL1!$C$10:$AF$35,12,0)</f>
        <v>Ấn Độ</v>
      </c>
      <c r="N791" s="17" t="str">
        <f>VLOOKUP($B791,G2.PL1!$C$10:$AF$35,13,0)</f>
        <v>Viên</v>
      </c>
      <c r="O791" s="39">
        <v>2000</v>
      </c>
      <c r="P791" s="39">
        <v>3000</v>
      </c>
      <c r="Q791" s="39">
        <v>3000</v>
      </c>
      <c r="R791" s="39">
        <v>2000</v>
      </c>
      <c r="S791" s="40">
        <v>10000</v>
      </c>
      <c r="T791" s="19">
        <f>VLOOKUP($B791,G2.PL1!$C$10:$AF$35,17,0)</f>
        <v>215</v>
      </c>
      <c r="U791" s="18">
        <f t="shared" si="12"/>
        <v>2150000</v>
      </c>
      <c r="V791" s="19" t="str">
        <f>VLOOKUP($B791,G2.PL1!$C$10:$AF$35,30,0)</f>
        <v>Công ty Cổ phần Dược phẩm Thiết bị Y tế Hà Nội</v>
      </c>
      <c r="W791" s="17" t="s">
        <v>740</v>
      </c>
      <c r="X791" s="56" t="s">
        <v>267</v>
      </c>
      <c r="Y791" s="41" t="s">
        <v>741</v>
      </c>
      <c r="Z791" s="16"/>
      <c r="AA791" s="21" t="e">
        <f>VLOOKUP(W791,#REF!,2,0)</f>
        <v>#REF!</v>
      </c>
      <c r="AB791" s="16"/>
    </row>
    <row r="792" spans="1:28" ht="60">
      <c r="A792" s="38">
        <v>9</v>
      </c>
      <c r="B792" s="38" t="s">
        <v>70</v>
      </c>
      <c r="C792" s="17" t="str">
        <f>VLOOKUP(B792,G2.PL1!$C$10:$D$34,2,0)</f>
        <v xml:space="preserve">Cifga </v>
      </c>
      <c r="D792" s="17" t="str">
        <f>VLOOKUP($B792,G2.PL1!$C$10:$E$34,3,0)</f>
        <v>Ciprofloxacin (dưới dạng Ciprofloxacin hydroclorid)</v>
      </c>
      <c r="E792" s="17" t="str">
        <f>VLOOKUP($B792,G2.PL1!$C$10:$F$34,4,0)</f>
        <v>500mg</v>
      </c>
      <c r="F792" s="17" t="str">
        <f>VLOOKUP($B792,G2.PL1!$C$10:$AF$35,5,0)</f>
        <v>Uống</v>
      </c>
      <c r="G792" s="17" t="str">
        <f>VLOOKUP($B792,G2.PL1!$C$10:$AF$35,6,0)</f>
        <v>viên nén bao phim</v>
      </c>
      <c r="H792" s="17" t="str">
        <f>VLOOKUP($B792,G2.PL1!$C$10:$AF$35,7,0)</f>
        <v>hộp 2 vỉ x 10 viên</v>
      </c>
      <c r="I792" s="38" t="s">
        <v>13</v>
      </c>
      <c r="J792" s="17" t="str">
        <f>VLOOKUP($B792,G2.PL1!$C$10:$AF$35,9,0)</f>
        <v xml:space="preserve">36 tháng </v>
      </c>
      <c r="K792" s="17" t="str">
        <f>VLOOKUP($B792,G2.PL1!$C$10:$AF$35,10,0)</f>
        <v>VD-20549-14</v>
      </c>
      <c r="L792" s="17" t="str">
        <f>VLOOKUP($B792,G2.PL1!$C$10:$AF$35,11,0)</f>
        <v>Công ty Cổ phần Dược Hậu Giang - Chi nhánh nhà máy Dược phẩm DHG tại Hậu Giang</v>
      </c>
      <c r="M792" s="17" t="str">
        <f>VLOOKUP($B792,G2.PL1!$C$10:$AF$35,12,0)</f>
        <v>Việt Nam</v>
      </c>
      <c r="N792" s="17" t="str">
        <f>VLOOKUP($B792,G2.PL1!$C$10:$AF$35,13,0)</f>
        <v>Viên</v>
      </c>
      <c r="O792" s="39">
        <v>3000</v>
      </c>
      <c r="P792" s="39">
        <v>4000</v>
      </c>
      <c r="Q792" s="39">
        <v>5000</v>
      </c>
      <c r="R792" s="39">
        <v>4000</v>
      </c>
      <c r="S792" s="40">
        <v>16000</v>
      </c>
      <c r="T792" s="19">
        <f>VLOOKUP($B792,G2.PL1!$C$10:$AF$35,17,0)</f>
        <v>889</v>
      </c>
      <c r="U792" s="18">
        <f t="shared" si="12"/>
        <v>14224000</v>
      </c>
      <c r="V792" s="19" t="str">
        <f>VLOOKUP($B792,G2.PL1!$C$10:$AF$35,30,0)</f>
        <v>Công ty Cổ phần Dược Hậu Giang</v>
      </c>
      <c r="W792" s="17" t="s">
        <v>577</v>
      </c>
      <c r="X792" s="56" t="s">
        <v>267</v>
      </c>
      <c r="Y792" s="41" t="s">
        <v>578</v>
      </c>
      <c r="Z792" s="16"/>
      <c r="AA792" s="21" t="e">
        <f>VLOOKUP(W792,#REF!,2,0)</f>
        <v>#REF!</v>
      </c>
      <c r="AB792" s="16"/>
    </row>
    <row r="793" spans="1:28" ht="36">
      <c r="A793" s="38">
        <v>15</v>
      </c>
      <c r="B793" s="38" t="s">
        <v>39</v>
      </c>
      <c r="C793" s="17" t="str">
        <f>VLOOKUP(B793,G2.PL1!$C$10:$D$34,2,0)</f>
        <v>OCID</v>
      </c>
      <c r="D793" s="17" t="str">
        <f>VLOOKUP($B793,G2.PL1!$C$10:$E$34,3,0)</f>
        <v>Omeprazole (dạng hạt bao tan trong ruột)</v>
      </c>
      <c r="E793" s="17" t="str">
        <f>VLOOKUP($B793,G2.PL1!$C$10:$F$34,4,0)</f>
        <v>20mg</v>
      </c>
      <c r="F793" s="17" t="str">
        <f>VLOOKUP($B793,G2.PL1!$C$10:$AF$35,5,0)</f>
        <v>Uống</v>
      </c>
      <c r="G793" s="17" t="str">
        <f>VLOOKUP($B793,G2.PL1!$C$10:$AF$35,6,0)</f>
        <v>Viên nang cứng</v>
      </c>
      <c r="H793" s="17" t="str">
        <f>VLOOKUP($B793,G2.PL1!$C$10:$AF$35,7,0)</f>
        <v>Hộp 10 vỉ x 10 viên</v>
      </c>
      <c r="I793" s="38" t="s">
        <v>13</v>
      </c>
      <c r="J793" s="17" t="str">
        <f>VLOOKUP($B793,G2.PL1!$C$10:$AF$35,9,0)</f>
        <v>36 tháng</v>
      </c>
      <c r="K793" s="17" t="str">
        <f>VLOOKUP($B793,G2.PL1!$C$10:$AF$35,10,0)</f>
        <v>VN-10166-10</v>
      </c>
      <c r="L793" s="17" t="str">
        <f>VLOOKUP($B793,G2.PL1!$C$10:$AF$35,11,0)</f>
        <v>Cadila Healthcare Ltd.</v>
      </c>
      <c r="M793" s="17" t="str">
        <f>VLOOKUP($B793,G2.PL1!$C$10:$AF$35,12,0)</f>
        <v>Ấn Độ</v>
      </c>
      <c r="N793" s="17" t="str">
        <f>VLOOKUP($B793,G2.PL1!$C$10:$AF$35,13,0)</f>
        <v>Viên</v>
      </c>
      <c r="O793" s="39">
        <v>7000</v>
      </c>
      <c r="P793" s="39">
        <v>7000</v>
      </c>
      <c r="Q793" s="39">
        <v>6000</v>
      </c>
      <c r="R793" s="39">
        <v>5000</v>
      </c>
      <c r="S793" s="40">
        <v>25000</v>
      </c>
      <c r="T793" s="19">
        <f>VLOOKUP($B793,G2.PL1!$C$10:$AF$35,17,0)</f>
        <v>215</v>
      </c>
      <c r="U793" s="18">
        <f t="shared" si="12"/>
        <v>5375000</v>
      </c>
      <c r="V793" s="19" t="str">
        <f>VLOOKUP($B793,G2.PL1!$C$10:$AF$35,30,0)</f>
        <v>Công ty Cổ phần Dược phẩm Thiết bị Y tế Hà Nội</v>
      </c>
      <c r="W793" s="17" t="s">
        <v>577</v>
      </c>
      <c r="X793" s="56" t="s">
        <v>267</v>
      </c>
      <c r="Y793" s="41" t="s">
        <v>578</v>
      </c>
      <c r="Z793" s="16"/>
      <c r="AA793" s="21" t="e">
        <f>VLOOKUP(W793,#REF!,2,0)</f>
        <v>#REF!</v>
      </c>
      <c r="AB793" s="16"/>
    </row>
    <row r="794" spans="1:28" ht="60">
      <c r="A794" s="38">
        <v>9</v>
      </c>
      <c r="B794" s="38" t="s">
        <v>70</v>
      </c>
      <c r="C794" s="17" t="str">
        <f>VLOOKUP(B794,G2.PL1!$C$10:$D$34,2,0)</f>
        <v xml:space="preserve">Cifga </v>
      </c>
      <c r="D794" s="17" t="str">
        <f>VLOOKUP($B794,G2.PL1!$C$10:$E$34,3,0)</f>
        <v>Ciprofloxacin (dưới dạng Ciprofloxacin hydroclorid)</v>
      </c>
      <c r="E794" s="17" t="str">
        <f>VLOOKUP($B794,G2.PL1!$C$10:$F$34,4,0)</f>
        <v>500mg</v>
      </c>
      <c r="F794" s="17" t="str">
        <f>VLOOKUP($B794,G2.PL1!$C$10:$AF$35,5,0)</f>
        <v>Uống</v>
      </c>
      <c r="G794" s="17" t="str">
        <f>VLOOKUP($B794,G2.PL1!$C$10:$AF$35,6,0)</f>
        <v>viên nén bao phim</v>
      </c>
      <c r="H794" s="17" t="str">
        <f>VLOOKUP($B794,G2.PL1!$C$10:$AF$35,7,0)</f>
        <v>hộp 2 vỉ x 10 viên</v>
      </c>
      <c r="I794" s="38" t="s">
        <v>13</v>
      </c>
      <c r="J794" s="17" t="str">
        <f>VLOOKUP($B794,G2.PL1!$C$10:$AF$35,9,0)</f>
        <v xml:space="preserve">36 tháng </v>
      </c>
      <c r="K794" s="17" t="str">
        <f>VLOOKUP($B794,G2.PL1!$C$10:$AF$35,10,0)</f>
        <v>VD-20549-14</v>
      </c>
      <c r="L794" s="17" t="str">
        <f>VLOOKUP($B794,G2.PL1!$C$10:$AF$35,11,0)</f>
        <v>Công ty Cổ phần Dược Hậu Giang - Chi nhánh nhà máy Dược phẩm DHG tại Hậu Giang</v>
      </c>
      <c r="M794" s="17" t="str">
        <f>VLOOKUP($B794,G2.PL1!$C$10:$AF$35,12,0)</f>
        <v>Việt Nam</v>
      </c>
      <c r="N794" s="17" t="str">
        <f>VLOOKUP($B794,G2.PL1!$C$10:$AF$35,13,0)</f>
        <v>Viên</v>
      </c>
      <c r="O794" s="39">
        <v>1000</v>
      </c>
      <c r="P794" s="39">
        <v>1000</v>
      </c>
      <c r="Q794" s="39">
        <v>500</v>
      </c>
      <c r="R794" s="39">
        <v>500</v>
      </c>
      <c r="S794" s="40">
        <v>3000</v>
      </c>
      <c r="T794" s="19">
        <f>VLOOKUP($B794,G2.PL1!$C$10:$AF$35,17,0)</f>
        <v>889</v>
      </c>
      <c r="U794" s="18">
        <f t="shared" si="12"/>
        <v>2667000</v>
      </c>
      <c r="V794" s="19" t="str">
        <f>VLOOKUP($B794,G2.PL1!$C$10:$AF$35,30,0)</f>
        <v>Công ty Cổ phần Dược Hậu Giang</v>
      </c>
      <c r="W794" s="17" t="s">
        <v>575</v>
      </c>
      <c r="X794" s="56" t="s">
        <v>267</v>
      </c>
      <c r="Y794" s="41" t="s">
        <v>576</v>
      </c>
      <c r="Z794" s="16"/>
      <c r="AA794" s="21" t="e">
        <f>VLOOKUP(W794,#REF!,2,0)</f>
        <v>#REF!</v>
      </c>
      <c r="AB794" s="16"/>
    </row>
    <row r="795" spans="1:28" ht="60">
      <c r="A795" s="38">
        <v>9</v>
      </c>
      <c r="B795" s="38" t="s">
        <v>70</v>
      </c>
      <c r="C795" s="17" t="str">
        <f>VLOOKUP(B795,G2.PL1!$C$10:$D$34,2,0)</f>
        <v xml:space="preserve">Cifga </v>
      </c>
      <c r="D795" s="17" t="str">
        <f>VLOOKUP($B795,G2.PL1!$C$10:$E$34,3,0)</f>
        <v>Ciprofloxacin (dưới dạng Ciprofloxacin hydroclorid)</v>
      </c>
      <c r="E795" s="17" t="str">
        <f>VLOOKUP($B795,G2.PL1!$C$10:$F$34,4,0)</f>
        <v>500mg</v>
      </c>
      <c r="F795" s="17" t="str">
        <f>VLOOKUP($B795,G2.PL1!$C$10:$AF$35,5,0)</f>
        <v>Uống</v>
      </c>
      <c r="G795" s="17" t="str">
        <f>VLOOKUP($B795,G2.PL1!$C$10:$AF$35,6,0)</f>
        <v>viên nén bao phim</v>
      </c>
      <c r="H795" s="17" t="str">
        <f>VLOOKUP($B795,G2.PL1!$C$10:$AF$35,7,0)</f>
        <v>hộp 2 vỉ x 10 viên</v>
      </c>
      <c r="I795" s="38" t="s">
        <v>13</v>
      </c>
      <c r="J795" s="17" t="str">
        <f>VLOOKUP($B795,G2.PL1!$C$10:$AF$35,9,0)</f>
        <v xml:space="preserve">36 tháng </v>
      </c>
      <c r="K795" s="17" t="str">
        <f>VLOOKUP($B795,G2.PL1!$C$10:$AF$35,10,0)</f>
        <v>VD-20549-14</v>
      </c>
      <c r="L795" s="17" t="str">
        <f>VLOOKUP($B795,G2.PL1!$C$10:$AF$35,11,0)</f>
        <v>Công ty Cổ phần Dược Hậu Giang - Chi nhánh nhà máy Dược phẩm DHG tại Hậu Giang</v>
      </c>
      <c r="M795" s="17" t="str">
        <f>VLOOKUP($B795,G2.PL1!$C$10:$AF$35,12,0)</f>
        <v>Việt Nam</v>
      </c>
      <c r="N795" s="17" t="str">
        <f>VLOOKUP($B795,G2.PL1!$C$10:$AF$35,13,0)</f>
        <v>Viên</v>
      </c>
      <c r="O795" s="39">
        <v>2500</v>
      </c>
      <c r="P795" s="39">
        <v>2500</v>
      </c>
      <c r="Q795" s="39">
        <v>2500</v>
      </c>
      <c r="R795" s="39">
        <v>2500</v>
      </c>
      <c r="S795" s="40">
        <v>10000</v>
      </c>
      <c r="T795" s="19">
        <f>VLOOKUP($B795,G2.PL1!$C$10:$AF$35,17,0)</f>
        <v>889</v>
      </c>
      <c r="U795" s="18">
        <f t="shared" si="12"/>
        <v>8890000</v>
      </c>
      <c r="V795" s="19" t="str">
        <f>VLOOKUP($B795,G2.PL1!$C$10:$AF$35,30,0)</f>
        <v>Công ty Cổ phần Dược Hậu Giang</v>
      </c>
      <c r="W795" s="17" t="s">
        <v>583</v>
      </c>
      <c r="X795" s="56" t="s">
        <v>267</v>
      </c>
      <c r="Y795" s="41" t="s">
        <v>584</v>
      </c>
      <c r="Z795" s="16"/>
      <c r="AA795" s="21" t="e">
        <f>VLOOKUP(W795,#REF!,2,0)</f>
        <v>#REF!</v>
      </c>
      <c r="AB795" s="16"/>
    </row>
    <row r="796" spans="1:28" ht="36">
      <c r="A796" s="17">
        <v>1</v>
      </c>
      <c r="B796" s="17" t="s">
        <v>6</v>
      </c>
      <c r="C796" s="17" t="str">
        <f>VLOOKUP(B796,G2.PL1!$C$10:$D$34,2,0)</f>
        <v>Cefoxitine Gerda 1G</v>
      </c>
      <c r="D796" s="17" t="str">
        <f>VLOOKUP($B796,G2.PL1!$C$10:$E$34,3,0)</f>
        <v>Cefoxitin  (dưới dạng Cefoxitin natri)</v>
      </c>
      <c r="E796" s="17" t="str">
        <f>VLOOKUP($B796,G2.PL1!$C$10:$F$34,4,0)</f>
        <v>1g</v>
      </c>
      <c r="F796" s="17" t="str">
        <f>VLOOKUP($B796,G2.PL1!$C$10:$AF$35,5,0)</f>
        <v>Tiêm</v>
      </c>
      <c r="G796" s="17" t="str">
        <f>VLOOKUP($B796,G2.PL1!$C$10:$AF$35,6,0)</f>
        <v>Bột pha dung dịch tiêm</v>
      </c>
      <c r="H796" s="17" t="str">
        <f>VLOOKUP($B796,G2.PL1!$C$10:$AF$35,7,0)</f>
        <v>Hộp 10 lọ</v>
      </c>
      <c r="I796" s="17" t="s">
        <v>3</v>
      </c>
      <c r="J796" s="17" t="str">
        <f>VLOOKUP($B796,G2.PL1!$C$10:$AF$35,9,0)</f>
        <v>24 tháng</v>
      </c>
      <c r="K796" s="17" t="str">
        <f>VLOOKUP($B796,G2.PL1!$C$10:$AF$35,10,0)</f>
        <v>VN-20445-17</v>
      </c>
      <c r="L796" s="17" t="str">
        <f>VLOOKUP($B796,G2.PL1!$C$10:$AF$35,11,0)</f>
        <v>LDP Laboratorios
 Torlan SA</v>
      </c>
      <c r="M796" s="17" t="str">
        <f>VLOOKUP($B796,G2.PL1!$C$10:$AF$35,12,0)</f>
        <v>Tây Ban Nha</v>
      </c>
      <c r="N796" s="17" t="str">
        <f>VLOOKUP($B796,G2.PL1!$C$10:$AF$35,13,0)</f>
        <v>Lọ</v>
      </c>
      <c r="O796" s="18">
        <v>5208</v>
      </c>
      <c r="P796" s="18">
        <v>5208</v>
      </c>
      <c r="Q796" s="18">
        <v>5208</v>
      </c>
      <c r="R796" s="18">
        <v>5208</v>
      </c>
      <c r="S796" s="18">
        <v>20832</v>
      </c>
      <c r="T796" s="19">
        <f>VLOOKUP($B796,G2.PL1!$C$10:$AF$35,17,0)</f>
        <v>123000</v>
      </c>
      <c r="U796" s="18">
        <f t="shared" si="12"/>
        <v>2562336000</v>
      </c>
      <c r="V796" s="19" t="str">
        <f>VLOOKUP($B796,G2.PL1!$C$10:$AF$35,30,0)</f>
        <v>Công ty Trách nhiệm hữu hạn Dược Phẩm Tự Đức</v>
      </c>
      <c r="W796" s="17" t="s">
        <v>274</v>
      </c>
      <c r="X796" s="20" t="s">
        <v>275</v>
      </c>
      <c r="Y796" s="17" t="s">
        <v>276</v>
      </c>
      <c r="Z796" s="16"/>
      <c r="AA796" s="21" t="e">
        <f>VLOOKUP(W796,#REF!,2,0)</f>
        <v>#REF!</v>
      </c>
      <c r="AB796" s="16"/>
    </row>
    <row r="797" spans="1:28" ht="60">
      <c r="A797" s="38">
        <v>9</v>
      </c>
      <c r="B797" s="38" t="s">
        <v>70</v>
      </c>
      <c r="C797" s="17" t="str">
        <f>VLOOKUP(B797,G2.PL1!$C$10:$D$34,2,0)</f>
        <v xml:space="preserve">Cifga </v>
      </c>
      <c r="D797" s="17" t="str">
        <f>VLOOKUP($B797,G2.PL1!$C$10:$E$34,3,0)</f>
        <v>Ciprofloxacin (dưới dạng Ciprofloxacin hydroclorid)</v>
      </c>
      <c r="E797" s="17" t="str">
        <f>VLOOKUP($B797,G2.PL1!$C$10:$F$34,4,0)</f>
        <v>500mg</v>
      </c>
      <c r="F797" s="17" t="str">
        <f>VLOOKUP($B797,G2.PL1!$C$10:$AF$35,5,0)</f>
        <v>Uống</v>
      </c>
      <c r="G797" s="17" t="str">
        <f>VLOOKUP($B797,G2.PL1!$C$10:$AF$35,6,0)</f>
        <v>viên nén bao phim</v>
      </c>
      <c r="H797" s="17" t="str">
        <f>VLOOKUP($B797,G2.PL1!$C$10:$AF$35,7,0)</f>
        <v>hộp 2 vỉ x 10 viên</v>
      </c>
      <c r="I797" s="38" t="s">
        <v>13</v>
      </c>
      <c r="J797" s="17" t="str">
        <f>VLOOKUP($B797,G2.PL1!$C$10:$AF$35,9,0)</f>
        <v xml:space="preserve">36 tháng </v>
      </c>
      <c r="K797" s="17" t="str">
        <f>VLOOKUP($B797,G2.PL1!$C$10:$AF$35,10,0)</f>
        <v>VD-20549-14</v>
      </c>
      <c r="L797" s="17" t="str">
        <f>VLOOKUP($B797,G2.PL1!$C$10:$AF$35,11,0)</f>
        <v>Công ty Cổ phần Dược Hậu Giang - Chi nhánh nhà máy Dược phẩm DHG tại Hậu Giang</v>
      </c>
      <c r="M797" s="17" t="str">
        <f>VLOOKUP($B797,G2.PL1!$C$10:$AF$35,12,0)</f>
        <v>Việt Nam</v>
      </c>
      <c r="N797" s="17" t="str">
        <f>VLOOKUP($B797,G2.PL1!$C$10:$AF$35,13,0)</f>
        <v>Viên</v>
      </c>
      <c r="O797" s="39">
        <v>700</v>
      </c>
      <c r="P797" s="39">
        <v>700</v>
      </c>
      <c r="Q797" s="39">
        <v>700</v>
      </c>
      <c r="R797" s="39">
        <v>700</v>
      </c>
      <c r="S797" s="40">
        <v>2800</v>
      </c>
      <c r="T797" s="19">
        <f>VLOOKUP($B797,G2.PL1!$C$10:$AF$35,17,0)</f>
        <v>889</v>
      </c>
      <c r="U797" s="18">
        <f t="shared" si="12"/>
        <v>2489200</v>
      </c>
      <c r="V797" s="19" t="str">
        <f>VLOOKUP($B797,G2.PL1!$C$10:$AF$35,30,0)</f>
        <v>Công ty Cổ phần Dược Hậu Giang</v>
      </c>
      <c r="W797" s="17" t="s">
        <v>274</v>
      </c>
      <c r="X797" s="56" t="s">
        <v>275</v>
      </c>
      <c r="Y797" s="41" t="s">
        <v>276</v>
      </c>
      <c r="Z797" s="16"/>
      <c r="AA797" s="21" t="e">
        <f>VLOOKUP(W797,#REF!,2,0)</f>
        <v>#REF!</v>
      </c>
      <c r="AB797" s="16"/>
    </row>
    <row r="798" spans="1:28" ht="48">
      <c r="A798" s="38">
        <v>10</v>
      </c>
      <c r="B798" s="32" t="s">
        <v>65</v>
      </c>
      <c r="C798" s="17" t="str">
        <f>VLOOKUP(B798,G2.PL1!$C$10:$D$34,2,0)</f>
        <v>Docetaxel "Ebewe"</v>
      </c>
      <c r="D798" s="17" t="str">
        <f>VLOOKUP($B798,G2.PL1!$C$10:$E$34,3,0)</f>
        <v>Docetaxel</v>
      </c>
      <c r="E798" s="17" t="str">
        <f>VLOOKUP($B798,G2.PL1!$C$10:$F$34,4,0)</f>
        <v>10mg/ml</v>
      </c>
      <c r="F798" s="17" t="str">
        <f>VLOOKUP($B798,G2.PL1!$C$10:$AF$35,5,0)</f>
        <v>Tiêm truyền tĩnh mạch</v>
      </c>
      <c r="G798" s="17" t="str">
        <f>VLOOKUP($B798,G2.PL1!$C$10:$AF$35,6,0)</f>
        <v>Dung dịch đậm đặc để pha dung dịch tiêm truyền</v>
      </c>
      <c r="H798" s="17" t="str">
        <f>VLOOKUP($B798,G2.PL1!$C$10:$AF$35,7,0)</f>
        <v>Hộp 1 lọ 2ml</v>
      </c>
      <c r="I798" s="32" t="s">
        <v>3</v>
      </c>
      <c r="J798" s="17" t="str">
        <f>VLOOKUP($B798,G2.PL1!$C$10:$AF$35,9,0)</f>
        <v xml:space="preserve"> 24 tháng</v>
      </c>
      <c r="K798" s="17" t="str">
        <f>VLOOKUP($B798,G2.PL1!$C$10:$AF$35,10,0)</f>
        <v>VN-17425-13</v>
      </c>
      <c r="L798" s="17" t="str">
        <f>VLOOKUP($B798,G2.PL1!$C$10:$AF$35,11,0)</f>
        <v>Fareva Unterach GmbH (tên cũ: Ebewe Pharma Ges.m.b.H.Nfg.KG)</v>
      </c>
      <c r="M798" s="17" t="str">
        <f>VLOOKUP($B798,G2.PL1!$C$10:$AF$35,12,0)</f>
        <v>Áo</v>
      </c>
      <c r="N798" s="17" t="str">
        <f>VLOOKUP($B798,G2.PL1!$C$10:$AF$35,13,0)</f>
        <v>Lọ</v>
      </c>
      <c r="O798" s="40">
        <v>65</v>
      </c>
      <c r="P798" s="40">
        <v>65</v>
      </c>
      <c r="Q798" s="40">
        <v>65</v>
      </c>
      <c r="R798" s="40">
        <v>65</v>
      </c>
      <c r="S798" s="40">
        <v>260</v>
      </c>
      <c r="T798" s="19">
        <f>VLOOKUP($B798,G2.PL1!$C$10:$AF$35,17,0)</f>
        <v>314668</v>
      </c>
      <c r="U798" s="18">
        <f t="shared" si="12"/>
        <v>81813680</v>
      </c>
      <c r="V798" s="19" t="str">
        <f>VLOOKUP($B798,G2.PL1!$C$10:$AF$35,30,0)</f>
        <v>Công ty Cổ phần Dược liệu Trung ương 2</v>
      </c>
      <c r="W798" s="17" t="s">
        <v>274</v>
      </c>
      <c r="X798" s="34" t="s">
        <v>275</v>
      </c>
      <c r="Y798" s="32" t="s">
        <v>276</v>
      </c>
      <c r="Z798" s="16"/>
      <c r="AA798" s="21" t="e">
        <f>VLOOKUP(W798,#REF!,2,0)</f>
        <v>#REF!</v>
      </c>
      <c r="AB798" s="16"/>
    </row>
    <row r="799" spans="1:28" ht="48">
      <c r="A799" s="38">
        <v>11</v>
      </c>
      <c r="B799" s="32" t="s">
        <v>63</v>
      </c>
      <c r="C799" s="17" t="str">
        <f>VLOOKUP(B799,G2.PL1!$C$10:$D$34,2,0)</f>
        <v>Docetaxel "Ebewe"</v>
      </c>
      <c r="D799" s="17" t="str">
        <f>VLOOKUP($B799,G2.PL1!$C$10:$E$34,3,0)</f>
        <v>Docetaxel</v>
      </c>
      <c r="E799" s="17" t="str">
        <f>VLOOKUP($B799,G2.PL1!$C$10:$F$34,4,0)</f>
        <v>10mg/ml</v>
      </c>
      <c r="F799" s="17" t="str">
        <f>VLOOKUP($B799,G2.PL1!$C$10:$AF$35,5,0)</f>
        <v>Tiêm truyền tĩnh mạch</v>
      </c>
      <c r="G799" s="17" t="str">
        <f>VLOOKUP($B799,G2.PL1!$C$10:$AF$35,6,0)</f>
        <v>Dung dịch đậm đặc để pha dung dịch tiêm truyền</v>
      </c>
      <c r="H799" s="17" t="str">
        <f>VLOOKUP($B799,G2.PL1!$C$10:$AF$35,7,0)</f>
        <v>Hộp 1 lọ 8 ml</v>
      </c>
      <c r="I799" s="32" t="s">
        <v>3</v>
      </c>
      <c r="J799" s="17" t="str">
        <f>VLOOKUP($B799,G2.PL1!$C$10:$AF$35,9,0)</f>
        <v>24 tháng</v>
      </c>
      <c r="K799" s="17" t="str">
        <f>VLOOKUP($B799,G2.PL1!$C$10:$AF$35,10,0)</f>
        <v>VN-17425-13</v>
      </c>
      <c r="L799" s="17" t="str">
        <f>VLOOKUP($B799,G2.PL1!$C$10:$AF$35,11,0)</f>
        <v>Fareva Unterach GmbH (tên cũ: Ebewe Pharma Ges.m.b.H.Nfg.KG)</v>
      </c>
      <c r="M799" s="17" t="str">
        <f>VLOOKUP($B799,G2.PL1!$C$10:$AF$35,12,0)</f>
        <v>Áo</v>
      </c>
      <c r="N799" s="17" t="str">
        <f>VLOOKUP($B799,G2.PL1!$C$10:$AF$35,13,0)</f>
        <v>Lọ</v>
      </c>
      <c r="O799" s="40">
        <v>35</v>
      </c>
      <c r="P799" s="40">
        <v>35</v>
      </c>
      <c r="Q799" s="40">
        <v>35</v>
      </c>
      <c r="R799" s="40">
        <v>35</v>
      </c>
      <c r="S799" s="40">
        <v>140</v>
      </c>
      <c r="T799" s="19">
        <f>VLOOKUP($B799,G2.PL1!$C$10:$AF$35,17,0)</f>
        <v>668439</v>
      </c>
      <c r="U799" s="18">
        <f t="shared" si="12"/>
        <v>93581460</v>
      </c>
      <c r="V799" s="19" t="str">
        <f>VLOOKUP($B799,G2.PL1!$C$10:$AF$35,30,0)</f>
        <v>Công ty Cổ phần Dược liệu Trung ương 2</v>
      </c>
      <c r="W799" s="17" t="s">
        <v>274</v>
      </c>
      <c r="X799" s="34" t="s">
        <v>275</v>
      </c>
      <c r="Y799" s="32" t="s">
        <v>276</v>
      </c>
      <c r="Z799" s="16"/>
      <c r="AA799" s="21" t="e">
        <f>VLOOKUP(W799,#REF!,2,0)</f>
        <v>#REF!</v>
      </c>
      <c r="AB799" s="16"/>
    </row>
    <row r="800" spans="1:28" ht="60">
      <c r="A800" s="38">
        <v>12</v>
      </c>
      <c r="B800" s="38" t="s">
        <v>54</v>
      </c>
      <c r="C800" s="17" t="str">
        <f>VLOOKUP(B800,G2.PL1!$C$10:$D$34,2,0)</f>
        <v>Raciper 20mg</v>
      </c>
      <c r="D800" s="17" t="str">
        <f>VLOOKUP($B800,G2.PL1!$C$10:$E$34,3,0)</f>
        <v xml:space="preserve">Esomeprazole (dưới dạng Esomeprazole magnesium vô định hình) </v>
      </c>
      <c r="E800" s="17" t="str">
        <f>VLOOKUP($B800,G2.PL1!$C$10:$F$34,4,0)</f>
        <v>20mg</v>
      </c>
      <c r="F800" s="17" t="str">
        <f>VLOOKUP($B800,G2.PL1!$C$10:$AF$35,5,0)</f>
        <v>Uống</v>
      </c>
      <c r="G800" s="17" t="str">
        <f>VLOOKUP($B800,G2.PL1!$C$10:$AF$35,6,0)</f>
        <v>Viên nén bao phim kháng acid dạ dày</v>
      </c>
      <c r="H800" s="17" t="str">
        <f>VLOOKUP($B800,G2.PL1!$C$10:$AF$35,7,0)</f>
        <v>Hộp 2 vỉ x 7 viên; Hộp 4 vỉ x 7 viên</v>
      </c>
      <c r="I800" s="38" t="s">
        <v>13</v>
      </c>
      <c r="J800" s="17" t="str">
        <f>VLOOKUP($B800,G2.PL1!$C$10:$AF$35,9,0)</f>
        <v>24 tháng</v>
      </c>
      <c r="K800" s="17" t="str">
        <f>VLOOKUP($B800,G2.PL1!$C$10:$AF$35,10,0)</f>
        <v>VN-16032-12</v>
      </c>
      <c r="L800" s="17" t="str">
        <f>VLOOKUP($B800,G2.PL1!$C$10:$AF$35,11,0)</f>
        <v>Sun Pharmaceutical Industries Limited</v>
      </c>
      <c r="M800" s="17" t="str">
        <f>VLOOKUP($B800,G2.PL1!$C$10:$AF$35,12,0)</f>
        <v>Ấn Độ</v>
      </c>
      <c r="N800" s="17" t="str">
        <f>VLOOKUP($B800,G2.PL1!$C$10:$AF$35,13,0)</f>
        <v>Viên</v>
      </c>
      <c r="O800" s="39">
        <v>7090</v>
      </c>
      <c r="P800" s="39">
        <v>7090</v>
      </c>
      <c r="Q800" s="39">
        <v>7090</v>
      </c>
      <c r="R800" s="39">
        <v>7090</v>
      </c>
      <c r="S800" s="40">
        <v>28360</v>
      </c>
      <c r="T800" s="19">
        <f>VLOOKUP($B800,G2.PL1!$C$10:$AF$35,17,0)</f>
        <v>950</v>
      </c>
      <c r="U800" s="18">
        <f t="shared" si="12"/>
        <v>26942000</v>
      </c>
      <c r="V800" s="19" t="str">
        <f>VLOOKUP($B800,G2.PL1!$C$10:$AF$35,30,0)</f>
        <v>Công ty Cổ phần Dược phẩm Thiết bị Y tế Hà Nội</v>
      </c>
      <c r="W800" s="17" t="s">
        <v>274</v>
      </c>
      <c r="X800" s="56" t="s">
        <v>275</v>
      </c>
      <c r="Y800" s="41" t="s">
        <v>276</v>
      </c>
      <c r="Z800" s="16"/>
      <c r="AA800" s="21" t="e">
        <f>VLOOKUP(W800,#REF!,2,0)</f>
        <v>#REF!</v>
      </c>
      <c r="AB800" s="16"/>
    </row>
    <row r="801" spans="1:28" ht="36">
      <c r="A801" s="38">
        <v>14</v>
      </c>
      <c r="B801" s="38" t="s">
        <v>40</v>
      </c>
      <c r="C801" s="17" t="str">
        <f>VLOOKUP(B801,G2.PL1!$C$10:$D$34,2,0)</f>
        <v>OCID</v>
      </c>
      <c r="D801" s="17" t="str">
        <f>VLOOKUP($B801,G2.PL1!$C$10:$E$34,3,0)</f>
        <v>Omeprazole (dạng hạt bao tan trong ruột)</v>
      </c>
      <c r="E801" s="17" t="str">
        <f>VLOOKUP($B801,G2.PL1!$C$10:$F$34,4,0)</f>
        <v>20mg</v>
      </c>
      <c r="F801" s="17" t="str">
        <f>VLOOKUP($B801,G2.PL1!$C$10:$AF$35,5,0)</f>
        <v>Uống</v>
      </c>
      <c r="G801" s="17" t="str">
        <f>VLOOKUP($B801,G2.PL1!$C$10:$AF$35,6,0)</f>
        <v>Viên nang cứng</v>
      </c>
      <c r="H801" s="17" t="str">
        <f>VLOOKUP($B801,G2.PL1!$C$10:$AF$35,7,0)</f>
        <v>Hộp 10 vỉ x 10 viên</v>
      </c>
      <c r="I801" s="38" t="s">
        <v>13</v>
      </c>
      <c r="J801" s="17" t="str">
        <f>VLOOKUP($B801,G2.PL1!$C$10:$AF$35,9,0)</f>
        <v>36 tháng</v>
      </c>
      <c r="K801" s="17" t="str">
        <f>VLOOKUP($B801,G2.PL1!$C$10:$AF$35,10,0)</f>
        <v>VN-10166-10</v>
      </c>
      <c r="L801" s="17" t="str">
        <f>VLOOKUP($B801,G2.PL1!$C$10:$AF$35,11,0)</f>
        <v>Cadila Healthcare Ltd.</v>
      </c>
      <c r="M801" s="17" t="str">
        <f>VLOOKUP($B801,G2.PL1!$C$10:$AF$35,12,0)</f>
        <v>Ấn Độ</v>
      </c>
      <c r="N801" s="17" t="str">
        <f>VLOOKUP($B801,G2.PL1!$C$10:$AF$35,13,0)</f>
        <v>Viên</v>
      </c>
      <c r="O801" s="39">
        <v>8600</v>
      </c>
      <c r="P801" s="39">
        <v>8600</v>
      </c>
      <c r="Q801" s="39">
        <v>8600</v>
      </c>
      <c r="R801" s="39">
        <v>8600</v>
      </c>
      <c r="S801" s="40">
        <v>34400</v>
      </c>
      <c r="T801" s="19">
        <f>VLOOKUP($B801,G2.PL1!$C$10:$AF$35,17,0)</f>
        <v>215</v>
      </c>
      <c r="U801" s="18">
        <f t="shared" si="12"/>
        <v>7396000</v>
      </c>
      <c r="V801" s="19" t="str">
        <f>VLOOKUP($B801,G2.PL1!$C$10:$AF$35,30,0)</f>
        <v>Công ty Cổ phần Dược phẩm Thiết bị Y tế Hà Nội</v>
      </c>
      <c r="W801" s="17" t="s">
        <v>274</v>
      </c>
      <c r="X801" s="56" t="s">
        <v>275</v>
      </c>
      <c r="Y801" s="41" t="s">
        <v>276</v>
      </c>
      <c r="Z801" s="16"/>
      <c r="AA801" s="21" t="e">
        <f>VLOOKUP(W801,#REF!,2,0)</f>
        <v>#REF!</v>
      </c>
      <c r="AB801" s="16"/>
    </row>
    <row r="802" spans="1:28" ht="36">
      <c r="A802" s="38">
        <v>15</v>
      </c>
      <c r="B802" s="38" t="s">
        <v>39</v>
      </c>
      <c r="C802" s="17" t="str">
        <f>VLOOKUP(B802,G2.PL1!$C$10:$D$34,2,0)</f>
        <v>OCID</v>
      </c>
      <c r="D802" s="17" t="str">
        <f>VLOOKUP($B802,G2.PL1!$C$10:$E$34,3,0)</f>
        <v>Omeprazole (dạng hạt bao tan trong ruột)</v>
      </c>
      <c r="E802" s="17" t="str">
        <f>VLOOKUP($B802,G2.PL1!$C$10:$F$34,4,0)</f>
        <v>20mg</v>
      </c>
      <c r="F802" s="17" t="str">
        <f>VLOOKUP($B802,G2.PL1!$C$10:$AF$35,5,0)</f>
        <v>Uống</v>
      </c>
      <c r="G802" s="17" t="str">
        <f>VLOOKUP($B802,G2.PL1!$C$10:$AF$35,6,0)</f>
        <v>Viên nang cứng</v>
      </c>
      <c r="H802" s="17" t="str">
        <f>VLOOKUP($B802,G2.PL1!$C$10:$AF$35,7,0)</f>
        <v>Hộp 10 vỉ x 10 viên</v>
      </c>
      <c r="I802" s="38" t="s">
        <v>13</v>
      </c>
      <c r="J802" s="17" t="str">
        <f>VLOOKUP($B802,G2.PL1!$C$10:$AF$35,9,0)</f>
        <v>36 tháng</v>
      </c>
      <c r="K802" s="17" t="str">
        <f>VLOOKUP($B802,G2.PL1!$C$10:$AF$35,10,0)</f>
        <v>VN-10166-10</v>
      </c>
      <c r="L802" s="17" t="str">
        <f>VLOOKUP($B802,G2.PL1!$C$10:$AF$35,11,0)</f>
        <v>Cadila Healthcare Ltd.</v>
      </c>
      <c r="M802" s="17" t="str">
        <f>VLOOKUP($B802,G2.PL1!$C$10:$AF$35,12,0)</f>
        <v>Ấn Độ</v>
      </c>
      <c r="N802" s="17" t="str">
        <f>VLOOKUP($B802,G2.PL1!$C$10:$AF$35,13,0)</f>
        <v>Viên</v>
      </c>
      <c r="O802" s="39">
        <v>15000</v>
      </c>
      <c r="P802" s="39">
        <v>15000</v>
      </c>
      <c r="Q802" s="39">
        <v>15000</v>
      </c>
      <c r="R802" s="39">
        <v>15000</v>
      </c>
      <c r="S802" s="40">
        <v>60000</v>
      </c>
      <c r="T802" s="19">
        <f>VLOOKUP($B802,G2.PL1!$C$10:$AF$35,17,0)</f>
        <v>215</v>
      </c>
      <c r="U802" s="18">
        <f t="shared" si="12"/>
        <v>12900000</v>
      </c>
      <c r="V802" s="19" t="str">
        <f>VLOOKUP($B802,G2.PL1!$C$10:$AF$35,30,0)</f>
        <v>Công ty Cổ phần Dược phẩm Thiết bị Y tế Hà Nội</v>
      </c>
      <c r="W802" s="17" t="s">
        <v>274</v>
      </c>
      <c r="X802" s="56" t="s">
        <v>275</v>
      </c>
      <c r="Y802" s="41" t="s">
        <v>276</v>
      </c>
      <c r="Z802" s="16"/>
      <c r="AA802" s="21" t="e">
        <f>VLOOKUP(W802,#REF!,2,0)</f>
        <v>#REF!</v>
      </c>
      <c r="AB802" s="16"/>
    </row>
    <row r="803" spans="1:28" ht="36">
      <c r="A803" s="38">
        <v>18</v>
      </c>
      <c r="B803" s="38" t="s">
        <v>20</v>
      </c>
      <c r="C803" s="17" t="str">
        <f>VLOOKUP(B803,G2.PL1!$C$10:$D$34,2,0)</f>
        <v>Intaxel</v>
      </c>
      <c r="D803" s="17" t="str">
        <f>VLOOKUP($B803,G2.PL1!$C$10:$E$34,3,0)</f>
        <v>Paclitaxel</v>
      </c>
      <c r="E803" s="17" t="str">
        <f>VLOOKUP($B803,G2.PL1!$C$10:$F$34,4,0)</f>
        <v>30mg/5ml</v>
      </c>
      <c r="F803" s="17" t="str">
        <f>VLOOKUP($B803,G2.PL1!$C$10:$AF$35,5,0)</f>
        <v>Tiêm truyền tĩnh mạch</v>
      </c>
      <c r="G803" s="17" t="str">
        <f>VLOOKUP($B803,G2.PL1!$C$10:$AF$35,6,0)</f>
        <v>Dung dịch tiêm truyền</v>
      </c>
      <c r="H803" s="17" t="str">
        <f>VLOOKUP($B803,G2.PL1!$C$10:$AF$35,7,0)</f>
        <v>Hộp 1 lọ</v>
      </c>
      <c r="I803" s="38" t="s">
        <v>13</v>
      </c>
      <c r="J803" s="17" t="str">
        <f>VLOOKUP($B803,G2.PL1!$C$10:$AF$35,9,0)</f>
        <v>24 tháng</v>
      </c>
      <c r="K803" s="17" t="str">
        <f>VLOOKUP($B803,G2.PL1!$C$10:$AF$35,10,0)</f>
        <v>VN-21731-19</v>
      </c>
      <c r="L803" s="17" t="str">
        <f>VLOOKUP($B803,G2.PL1!$C$10:$AF$35,11,0)</f>
        <v>Fresenius Kabi Oncology Limited</v>
      </c>
      <c r="M803" s="17" t="str">
        <f>VLOOKUP($B803,G2.PL1!$C$10:$AF$35,12,0)</f>
        <v>Ấn Độ</v>
      </c>
      <c r="N803" s="17" t="str">
        <f>VLOOKUP($B803,G2.PL1!$C$10:$AF$35,13,0)</f>
        <v>Lọ</v>
      </c>
      <c r="O803" s="39">
        <v>75</v>
      </c>
      <c r="P803" s="39">
        <v>75</v>
      </c>
      <c r="Q803" s="39">
        <v>75</v>
      </c>
      <c r="R803" s="39">
        <v>75</v>
      </c>
      <c r="S803" s="40">
        <v>300</v>
      </c>
      <c r="T803" s="19">
        <f>VLOOKUP($B803,G2.PL1!$C$10:$AF$35,17,0)</f>
        <v>186089</v>
      </c>
      <c r="U803" s="18">
        <f t="shared" si="12"/>
        <v>55826700</v>
      </c>
      <c r="V803" s="19" t="str">
        <f>VLOOKUP($B803,G2.PL1!$C$10:$AF$35,30,0)</f>
        <v>Công ty TNHH Thương Mại và Dược phẩm Sang</v>
      </c>
      <c r="W803" s="17" t="s">
        <v>274</v>
      </c>
      <c r="X803" s="56" t="s">
        <v>275</v>
      </c>
      <c r="Y803" s="41" t="s">
        <v>276</v>
      </c>
      <c r="Z803" s="16"/>
      <c r="AA803" s="21" t="e">
        <f>VLOOKUP(W803,#REF!,2,0)</f>
        <v>#REF!</v>
      </c>
      <c r="AB803" s="16"/>
    </row>
    <row r="804" spans="1:28" ht="60">
      <c r="A804" s="38">
        <v>12</v>
      </c>
      <c r="B804" s="38" t="s">
        <v>54</v>
      </c>
      <c r="C804" s="17" t="str">
        <f>VLOOKUP(B804,G2.PL1!$C$10:$D$34,2,0)</f>
        <v>Raciper 20mg</v>
      </c>
      <c r="D804" s="17" t="str">
        <f>VLOOKUP($B804,G2.PL1!$C$10:$E$34,3,0)</f>
        <v xml:space="preserve">Esomeprazole (dưới dạng Esomeprazole magnesium vô định hình) </v>
      </c>
      <c r="E804" s="17" t="str">
        <f>VLOOKUP($B804,G2.PL1!$C$10:$F$34,4,0)</f>
        <v>20mg</v>
      </c>
      <c r="F804" s="17" t="str">
        <f>VLOOKUP($B804,G2.PL1!$C$10:$AF$35,5,0)</f>
        <v>Uống</v>
      </c>
      <c r="G804" s="17" t="str">
        <f>VLOOKUP($B804,G2.PL1!$C$10:$AF$35,6,0)</f>
        <v>Viên nén bao phim kháng acid dạ dày</v>
      </c>
      <c r="H804" s="17" t="str">
        <f>VLOOKUP($B804,G2.PL1!$C$10:$AF$35,7,0)</f>
        <v>Hộp 2 vỉ x 7 viên; Hộp 4 vỉ x 7 viên</v>
      </c>
      <c r="I804" s="38" t="s">
        <v>13</v>
      </c>
      <c r="J804" s="17" t="str">
        <f>VLOOKUP($B804,G2.PL1!$C$10:$AF$35,9,0)</f>
        <v>24 tháng</v>
      </c>
      <c r="K804" s="17" t="str">
        <f>VLOOKUP($B804,G2.PL1!$C$10:$AF$35,10,0)</f>
        <v>VN-16032-12</v>
      </c>
      <c r="L804" s="17" t="str">
        <f>VLOOKUP($B804,G2.PL1!$C$10:$AF$35,11,0)</f>
        <v>Sun Pharmaceutical Industries Limited</v>
      </c>
      <c r="M804" s="17" t="str">
        <f>VLOOKUP($B804,G2.PL1!$C$10:$AF$35,12,0)</f>
        <v>Ấn Độ</v>
      </c>
      <c r="N804" s="17" t="str">
        <f>VLOOKUP($B804,G2.PL1!$C$10:$AF$35,13,0)</f>
        <v>Viên</v>
      </c>
      <c r="O804" s="39">
        <v>5000</v>
      </c>
      <c r="P804" s="39">
        <v>5000</v>
      </c>
      <c r="Q804" s="39">
        <v>5000</v>
      </c>
      <c r="R804" s="39">
        <v>5000</v>
      </c>
      <c r="S804" s="40">
        <v>20000</v>
      </c>
      <c r="T804" s="19">
        <f>VLOOKUP($B804,G2.PL1!$C$10:$AF$35,17,0)</f>
        <v>950</v>
      </c>
      <c r="U804" s="18">
        <f t="shared" si="12"/>
        <v>19000000</v>
      </c>
      <c r="V804" s="19" t="str">
        <f>VLOOKUP($B804,G2.PL1!$C$10:$AF$35,30,0)</f>
        <v>Công ty Cổ phần Dược phẩm Thiết bị Y tế Hà Nội</v>
      </c>
      <c r="W804" s="17" t="s">
        <v>780</v>
      </c>
      <c r="X804" s="56" t="s">
        <v>275</v>
      </c>
      <c r="Y804" s="41" t="s">
        <v>781</v>
      </c>
      <c r="Z804" s="16"/>
      <c r="AA804" s="21" t="e">
        <f>VLOOKUP(W804,#REF!,2,0)</f>
        <v>#REF!</v>
      </c>
      <c r="AB804" s="16"/>
    </row>
    <row r="805" spans="1:28" ht="60">
      <c r="A805" s="38">
        <v>9</v>
      </c>
      <c r="B805" s="38" t="s">
        <v>70</v>
      </c>
      <c r="C805" s="17" t="str">
        <f>VLOOKUP(B805,G2.PL1!$C$10:$D$34,2,0)</f>
        <v xml:space="preserve">Cifga </v>
      </c>
      <c r="D805" s="17" t="str">
        <f>VLOOKUP($B805,G2.PL1!$C$10:$E$34,3,0)</f>
        <v>Ciprofloxacin (dưới dạng Ciprofloxacin hydroclorid)</v>
      </c>
      <c r="E805" s="17" t="str">
        <f>VLOOKUP($B805,G2.PL1!$C$10:$F$34,4,0)</f>
        <v>500mg</v>
      </c>
      <c r="F805" s="17" t="str">
        <f>VLOOKUP($B805,G2.PL1!$C$10:$AF$35,5,0)</f>
        <v>Uống</v>
      </c>
      <c r="G805" s="17" t="str">
        <f>VLOOKUP($B805,G2.PL1!$C$10:$AF$35,6,0)</f>
        <v>viên nén bao phim</v>
      </c>
      <c r="H805" s="17" t="str">
        <f>VLOOKUP($B805,G2.PL1!$C$10:$AF$35,7,0)</f>
        <v>hộp 2 vỉ x 10 viên</v>
      </c>
      <c r="I805" s="38" t="s">
        <v>13</v>
      </c>
      <c r="J805" s="17" t="str">
        <f>VLOOKUP($B805,G2.PL1!$C$10:$AF$35,9,0)</f>
        <v xml:space="preserve">36 tháng </v>
      </c>
      <c r="K805" s="17" t="str">
        <f>VLOOKUP($B805,G2.PL1!$C$10:$AF$35,10,0)</f>
        <v>VD-20549-14</v>
      </c>
      <c r="L805" s="17" t="str">
        <f>VLOOKUP($B805,G2.PL1!$C$10:$AF$35,11,0)</f>
        <v>Công ty Cổ phần Dược Hậu Giang - Chi nhánh nhà máy Dược phẩm DHG tại Hậu Giang</v>
      </c>
      <c r="M805" s="17" t="str">
        <f>VLOOKUP($B805,G2.PL1!$C$10:$AF$35,12,0)</f>
        <v>Việt Nam</v>
      </c>
      <c r="N805" s="17" t="str">
        <f>VLOOKUP($B805,G2.PL1!$C$10:$AF$35,13,0)</f>
        <v>Viên</v>
      </c>
      <c r="O805" s="39">
        <v>1250</v>
      </c>
      <c r="P805" s="39">
        <v>1250</v>
      </c>
      <c r="Q805" s="39">
        <v>1250</v>
      </c>
      <c r="R805" s="39">
        <v>1250</v>
      </c>
      <c r="S805" s="40">
        <v>5000</v>
      </c>
      <c r="T805" s="19">
        <f>VLOOKUP($B805,G2.PL1!$C$10:$AF$35,17,0)</f>
        <v>889</v>
      </c>
      <c r="U805" s="18">
        <f t="shared" si="12"/>
        <v>4445000</v>
      </c>
      <c r="V805" s="19" t="str">
        <f>VLOOKUP($B805,G2.PL1!$C$10:$AF$35,30,0)</f>
        <v>Công ty Cổ phần Dược Hậu Giang</v>
      </c>
      <c r="W805" s="17" t="s">
        <v>591</v>
      </c>
      <c r="X805" s="56" t="s">
        <v>275</v>
      </c>
      <c r="Y805" s="41">
        <v>46004</v>
      </c>
      <c r="Z805" s="16"/>
      <c r="AA805" s="21" t="e">
        <f>VLOOKUP(W805,#REF!,2,0)</f>
        <v>#REF!</v>
      </c>
      <c r="AB805" s="16"/>
    </row>
    <row r="806" spans="1:28" ht="36">
      <c r="A806" s="38">
        <v>15</v>
      </c>
      <c r="B806" s="38" t="s">
        <v>39</v>
      </c>
      <c r="C806" s="17" t="str">
        <f>VLOOKUP(B806,G2.PL1!$C$10:$D$34,2,0)</f>
        <v>OCID</v>
      </c>
      <c r="D806" s="17" t="str">
        <f>VLOOKUP($B806,G2.PL1!$C$10:$E$34,3,0)</f>
        <v>Omeprazole (dạng hạt bao tan trong ruột)</v>
      </c>
      <c r="E806" s="17" t="str">
        <f>VLOOKUP($B806,G2.PL1!$C$10:$F$34,4,0)</f>
        <v>20mg</v>
      </c>
      <c r="F806" s="17" t="str">
        <f>VLOOKUP($B806,G2.PL1!$C$10:$AF$35,5,0)</f>
        <v>Uống</v>
      </c>
      <c r="G806" s="17" t="str">
        <f>VLOOKUP($B806,G2.PL1!$C$10:$AF$35,6,0)</f>
        <v>Viên nang cứng</v>
      </c>
      <c r="H806" s="17" t="str">
        <f>VLOOKUP($B806,G2.PL1!$C$10:$AF$35,7,0)</f>
        <v>Hộp 10 vỉ x 10 viên</v>
      </c>
      <c r="I806" s="38" t="s">
        <v>13</v>
      </c>
      <c r="J806" s="17" t="str">
        <f>VLOOKUP($B806,G2.PL1!$C$10:$AF$35,9,0)</f>
        <v>36 tháng</v>
      </c>
      <c r="K806" s="17" t="str">
        <f>VLOOKUP($B806,G2.PL1!$C$10:$AF$35,10,0)</f>
        <v>VN-10166-10</v>
      </c>
      <c r="L806" s="17" t="str">
        <f>VLOOKUP($B806,G2.PL1!$C$10:$AF$35,11,0)</f>
        <v>Cadila Healthcare Ltd.</v>
      </c>
      <c r="M806" s="17" t="str">
        <f>VLOOKUP($B806,G2.PL1!$C$10:$AF$35,12,0)</f>
        <v>Ấn Độ</v>
      </c>
      <c r="N806" s="17" t="str">
        <f>VLOOKUP($B806,G2.PL1!$C$10:$AF$35,13,0)</f>
        <v>Viên</v>
      </c>
      <c r="O806" s="39">
        <v>3750</v>
      </c>
      <c r="P806" s="39">
        <v>3750</v>
      </c>
      <c r="Q806" s="39">
        <v>3750</v>
      </c>
      <c r="R806" s="39">
        <v>3750</v>
      </c>
      <c r="S806" s="40">
        <v>15000</v>
      </c>
      <c r="T806" s="19">
        <f>VLOOKUP($B806,G2.PL1!$C$10:$AF$35,17,0)</f>
        <v>215</v>
      </c>
      <c r="U806" s="18">
        <f t="shared" si="12"/>
        <v>3225000</v>
      </c>
      <c r="V806" s="19" t="str">
        <f>VLOOKUP($B806,G2.PL1!$C$10:$AF$35,30,0)</f>
        <v>Công ty Cổ phần Dược phẩm Thiết bị Y tế Hà Nội</v>
      </c>
      <c r="W806" s="17" t="s">
        <v>591</v>
      </c>
      <c r="X806" s="56" t="s">
        <v>275</v>
      </c>
      <c r="Y806" s="41">
        <v>46004</v>
      </c>
      <c r="Z806" s="16"/>
      <c r="AA806" s="21" t="e">
        <f>VLOOKUP(W806,#REF!,2,0)</f>
        <v>#REF!</v>
      </c>
      <c r="AB806" s="16"/>
    </row>
    <row r="807" spans="1:28" ht="60">
      <c r="A807" s="38">
        <v>12</v>
      </c>
      <c r="B807" s="38" t="s">
        <v>54</v>
      </c>
      <c r="C807" s="17" t="str">
        <f>VLOOKUP(B807,G2.PL1!$C$10:$D$34,2,0)</f>
        <v>Raciper 20mg</v>
      </c>
      <c r="D807" s="17" t="str">
        <f>VLOOKUP($B807,G2.PL1!$C$10:$E$34,3,0)</f>
        <v xml:space="preserve">Esomeprazole (dưới dạng Esomeprazole magnesium vô định hình) </v>
      </c>
      <c r="E807" s="17" t="str">
        <f>VLOOKUP($B807,G2.PL1!$C$10:$F$34,4,0)</f>
        <v>20mg</v>
      </c>
      <c r="F807" s="17" t="str">
        <f>VLOOKUP($B807,G2.PL1!$C$10:$AF$35,5,0)</f>
        <v>Uống</v>
      </c>
      <c r="G807" s="17" t="str">
        <f>VLOOKUP($B807,G2.PL1!$C$10:$AF$35,6,0)</f>
        <v>Viên nén bao phim kháng acid dạ dày</v>
      </c>
      <c r="H807" s="17" t="str">
        <f>VLOOKUP($B807,G2.PL1!$C$10:$AF$35,7,0)</f>
        <v>Hộp 2 vỉ x 7 viên; Hộp 4 vỉ x 7 viên</v>
      </c>
      <c r="I807" s="38" t="s">
        <v>13</v>
      </c>
      <c r="J807" s="17" t="str">
        <f>VLOOKUP($B807,G2.PL1!$C$10:$AF$35,9,0)</f>
        <v>24 tháng</v>
      </c>
      <c r="K807" s="17" t="str">
        <f>VLOOKUP($B807,G2.PL1!$C$10:$AF$35,10,0)</f>
        <v>VN-16032-12</v>
      </c>
      <c r="L807" s="17" t="str">
        <f>VLOOKUP($B807,G2.PL1!$C$10:$AF$35,11,0)</f>
        <v>Sun Pharmaceutical Industries Limited</v>
      </c>
      <c r="M807" s="17" t="str">
        <f>VLOOKUP($B807,G2.PL1!$C$10:$AF$35,12,0)</f>
        <v>Ấn Độ</v>
      </c>
      <c r="N807" s="17" t="str">
        <f>VLOOKUP($B807,G2.PL1!$C$10:$AF$35,13,0)</f>
        <v>Viên</v>
      </c>
      <c r="O807" s="39">
        <v>5000</v>
      </c>
      <c r="P807" s="39">
        <v>5000</v>
      </c>
      <c r="Q807" s="39">
        <v>5000</v>
      </c>
      <c r="R807" s="39">
        <v>5000</v>
      </c>
      <c r="S807" s="40">
        <v>20000</v>
      </c>
      <c r="T807" s="19">
        <f>VLOOKUP($B807,G2.PL1!$C$10:$AF$35,17,0)</f>
        <v>950</v>
      </c>
      <c r="U807" s="18">
        <f t="shared" si="12"/>
        <v>19000000</v>
      </c>
      <c r="V807" s="19" t="str">
        <f>VLOOKUP($B807,G2.PL1!$C$10:$AF$35,30,0)</f>
        <v>Công ty Cổ phần Dược phẩm Thiết bị Y tế Hà Nội</v>
      </c>
      <c r="W807" s="17" t="s">
        <v>784</v>
      </c>
      <c r="X807" s="56" t="s">
        <v>275</v>
      </c>
      <c r="Y807" s="41" t="s">
        <v>785</v>
      </c>
      <c r="Z807" s="16"/>
      <c r="AA807" s="21" t="e">
        <f>VLOOKUP(W807,#REF!,2,0)</f>
        <v>#REF!</v>
      </c>
      <c r="AB807" s="16"/>
    </row>
    <row r="808" spans="1:28" ht="48">
      <c r="A808" s="17">
        <v>2</v>
      </c>
      <c r="B808" s="17" t="s">
        <v>86</v>
      </c>
      <c r="C808" s="17" t="str">
        <f>VLOOKUP(B808,G2.PL1!$C$10:$D$34,2,0)</f>
        <v>Cefoxitin 1g</v>
      </c>
      <c r="D808" s="17" t="str">
        <f>VLOOKUP($B808,G2.PL1!$C$10:$E$34,3,0)</f>
        <v xml:space="preserve">Cefoxitin (dưới dạng Cefoxitin natri) </v>
      </c>
      <c r="E808" s="17" t="str">
        <f>VLOOKUP($B808,G2.PL1!$C$10:$F$34,4,0)</f>
        <v>1g</v>
      </c>
      <c r="F808" s="17" t="str">
        <f>VLOOKUP($B808,G2.PL1!$C$10:$AF$35,5,0)</f>
        <v>Tiêm</v>
      </c>
      <c r="G808" s="17" t="str">
        <f>VLOOKUP($B808,G2.PL1!$C$10:$AF$35,6,0)</f>
        <v>Thuốc bột pha tiêm</v>
      </c>
      <c r="H808" s="17" t="str">
        <f>VLOOKUP($B808,G2.PL1!$C$10:$AF$35,7,0)</f>
        <v>Hộp 10 lọ</v>
      </c>
      <c r="I808" s="17" t="s">
        <v>13</v>
      </c>
      <c r="J808" s="17" t="str">
        <f>VLOOKUP($B808,G2.PL1!$C$10:$AF$35,9,0)</f>
        <v>24 tháng</v>
      </c>
      <c r="K808" s="17" t="str">
        <f>VLOOKUP($B808,G2.PL1!$C$10:$AF$35,10,0)</f>
        <v>VD-26841-17</v>
      </c>
      <c r="L808" s="17" t="str">
        <f>VLOOKUP($B808,G2.PL1!$C$10:$AF$35,11,0)</f>
        <v>Chi nhánh 3- Công ty cổ phần dược phẩm Imexpharm tại Bình Dương</v>
      </c>
      <c r="M808" s="17" t="str">
        <f>VLOOKUP($B808,G2.PL1!$C$10:$AF$35,12,0)</f>
        <v>Việt Nam</v>
      </c>
      <c r="N808" s="17" t="str">
        <f>VLOOKUP($B808,G2.PL1!$C$10:$AF$35,13,0)</f>
        <v>Lọ</v>
      </c>
      <c r="O808" s="18">
        <v>200</v>
      </c>
      <c r="P808" s="18">
        <v>200</v>
      </c>
      <c r="Q808" s="18">
        <v>200</v>
      </c>
      <c r="R808" s="18">
        <v>200</v>
      </c>
      <c r="S808" s="18">
        <v>800</v>
      </c>
      <c r="T808" s="19">
        <f>VLOOKUP($B808,G2.PL1!$C$10:$AF$35,17,0)</f>
        <v>54900</v>
      </c>
      <c r="U808" s="18">
        <f t="shared" si="12"/>
        <v>43920000</v>
      </c>
      <c r="V808" s="19" t="str">
        <f>VLOOKUP($B808,G2.PL1!$C$10:$AF$35,30,0)</f>
        <v>Công ty Cổ phần Dược phẩm Nam Hà</v>
      </c>
      <c r="W808" s="17" t="s">
        <v>375</v>
      </c>
      <c r="X808" s="27" t="s">
        <v>275</v>
      </c>
      <c r="Y808" s="17" t="s">
        <v>161</v>
      </c>
      <c r="Z808" s="16"/>
      <c r="AA808" s="21" t="e">
        <f>VLOOKUP(W808,#REF!,2,0)</f>
        <v>#REF!</v>
      </c>
      <c r="AB808" s="16"/>
    </row>
    <row r="809" spans="1:28" ht="60">
      <c r="A809" s="38">
        <v>9</v>
      </c>
      <c r="B809" s="38" t="s">
        <v>70</v>
      </c>
      <c r="C809" s="17" t="str">
        <f>VLOOKUP(B809,G2.PL1!$C$10:$D$34,2,0)</f>
        <v xml:space="preserve">Cifga </v>
      </c>
      <c r="D809" s="17" t="str">
        <f>VLOOKUP($B809,G2.PL1!$C$10:$E$34,3,0)</f>
        <v>Ciprofloxacin (dưới dạng Ciprofloxacin hydroclorid)</v>
      </c>
      <c r="E809" s="17" t="str">
        <f>VLOOKUP($B809,G2.PL1!$C$10:$F$34,4,0)</f>
        <v>500mg</v>
      </c>
      <c r="F809" s="17" t="str">
        <f>VLOOKUP($B809,G2.PL1!$C$10:$AF$35,5,0)</f>
        <v>Uống</v>
      </c>
      <c r="G809" s="17" t="str">
        <f>VLOOKUP($B809,G2.PL1!$C$10:$AF$35,6,0)</f>
        <v>viên nén bao phim</v>
      </c>
      <c r="H809" s="17" t="str">
        <f>VLOOKUP($B809,G2.PL1!$C$10:$AF$35,7,0)</f>
        <v>hộp 2 vỉ x 10 viên</v>
      </c>
      <c r="I809" s="38" t="s">
        <v>13</v>
      </c>
      <c r="J809" s="17" t="str">
        <f>VLOOKUP($B809,G2.PL1!$C$10:$AF$35,9,0)</f>
        <v xml:space="preserve">36 tháng </v>
      </c>
      <c r="K809" s="17" t="str">
        <f>VLOOKUP($B809,G2.PL1!$C$10:$AF$35,10,0)</f>
        <v>VD-20549-14</v>
      </c>
      <c r="L809" s="17" t="str">
        <f>VLOOKUP($B809,G2.PL1!$C$10:$AF$35,11,0)</f>
        <v>Công ty Cổ phần Dược Hậu Giang - Chi nhánh nhà máy Dược phẩm DHG tại Hậu Giang</v>
      </c>
      <c r="M809" s="17" t="str">
        <f>VLOOKUP($B809,G2.PL1!$C$10:$AF$35,12,0)</f>
        <v>Việt Nam</v>
      </c>
      <c r="N809" s="17" t="str">
        <f>VLOOKUP($B809,G2.PL1!$C$10:$AF$35,13,0)</f>
        <v>Viên</v>
      </c>
      <c r="O809" s="39">
        <v>5000</v>
      </c>
      <c r="P809" s="39">
        <v>5000</v>
      </c>
      <c r="Q809" s="39">
        <v>5000</v>
      </c>
      <c r="R809" s="39">
        <v>5000</v>
      </c>
      <c r="S809" s="40">
        <v>20000</v>
      </c>
      <c r="T809" s="19">
        <f>VLOOKUP($B809,G2.PL1!$C$10:$AF$35,17,0)</f>
        <v>889</v>
      </c>
      <c r="U809" s="18">
        <f t="shared" si="12"/>
        <v>17780000</v>
      </c>
      <c r="V809" s="19" t="str">
        <f>VLOOKUP($B809,G2.PL1!$C$10:$AF$35,30,0)</f>
        <v>Công ty Cổ phần Dược Hậu Giang</v>
      </c>
      <c r="W809" s="17" t="s">
        <v>756</v>
      </c>
      <c r="X809" s="56" t="s">
        <v>275</v>
      </c>
      <c r="Y809" s="41" t="s">
        <v>757</v>
      </c>
      <c r="Z809" s="16"/>
      <c r="AA809" s="21" t="e">
        <f>VLOOKUP(W809,#REF!,2,0)</f>
        <v>#REF!</v>
      </c>
      <c r="AB809" s="16"/>
    </row>
    <row r="810" spans="1:28" ht="60">
      <c r="A810" s="38">
        <v>12</v>
      </c>
      <c r="B810" s="38" t="s">
        <v>54</v>
      </c>
      <c r="C810" s="17" t="str">
        <f>VLOOKUP(B810,G2.PL1!$C$10:$D$34,2,0)</f>
        <v>Raciper 20mg</v>
      </c>
      <c r="D810" s="17" t="str">
        <f>VLOOKUP($B810,G2.PL1!$C$10:$E$34,3,0)</f>
        <v xml:space="preserve">Esomeprazole (dưới dạng Esomeprazole magnesium vô định hình) </v>
      </c>
      <c r="E810" s="17" t="str">
        <f>VLOOKUP($B810,G2.PL1!$C$10:$F$34,4,0)</f>
        <v>20mg</v>
      </c>
      <c r="F810" s="17" t="str">
        <f>VLOOKUP($B810,G2.PL1!$C$10:$AF$35,5,0)</f>
        <v>Uống</v>
      </c>
      <c r="G810" s="17" t="str">
        <f>VLOOKUP($B810,G2.PL1!$C$10:$AF$35,6,0)</f>
        <v>Viên nén bao phim kháng acid dạ dày</v>
      </c>
      <c r="H810" s="17" t="str">
        <f>VLOOKUP($B810,G2.PL1!$C$10:$AF$35,7,0)</f>
        <v>Hộp 2 vỉ x 7 viên; Hộp 4 vỉ x 7 viên</v>
      </c>
      <c r="I810" s="38" t="s">
        <v>13</v>
      </c>
      <c r="J810" s="17" t="str">
        <f>VLOOKUP($B810,G2.PL1!$C$10:$AF$35,9,0)</f>
        <v>24 tháng</v>
      </c>
      <c r="K810" s="17" t="str">
        <f>VLOOKUP($B810,G2.PL1!$C$10:$AF$35,10,0)</f>
        <v>VN-16032-12</v>
      </c>
      <c r="L810" s="17" t="str">
        <f>VLOOKUP($B810,G2.PL1!$C$10:$AF$35,11,0)</f>
        <v>Sun Pharmaceutical Industries Limited</v>
      </c>
      <c r="M810" s="17" t="str">
        <f>VLOOKUP($B810,G2.PL1!$C$10:$AF$35,12,0)</f>
        <v>Ấn Độ</v>
      </c>
      <c r="N810" s="17" t="str">
        <f>VLOOKUP($B810,G2.PL1!$C$10:$AF$35,13,0)</f>
        <v>Viên</v>
      </c>
      <c r="O810" s="39">
        <v>1000</v>
      </c>
      <c r="P810" s="39">
        <v>1000</v>
      </c>
      <c r="Q810" s="39">
        <v>1000</v>
      </c>
      <c r="R810" s="39">
        <v>1000</v>
      </c>
      <c r="S810" s="40">
        <v>4000</v>
      </c>
      <c r="T810" s="19">
        <f>VLOOKUP($B810,G2.PL1!$C$10:$AF$35,17,0)</f>
        <v>950</v>
      </c>
      <c r="U810" s="18">
        <f t="shared" si="12"/>
        <v>3800000</v>
      </c>
      <c r="V810" s="19" t="str">
        <f>VLOOKUP($B810,G2.PL1!$C$10:$AF$35,30,0)</f>
        <v>Công ty Cổ phần Dược phẩm Thiết bị Y tế Hà Nội</v>
      </c>
      <c r="W810" s="17" t="s">
        <v>756</v>
      </c>
      <c r="X810" s="56" t="s">
        <v>275</v>
      </c>
      <c r="Y810" s="41" t="s">
        <v>757</v>
      </c>
      <c r="Z810" s="16"/>
      <c r="AA810" s="21" t="e">
        <f>VLOOKUP(W810,#REF!,2,0)</f>
        <v>#REF!</v>
      </c>
      <c r="AB810" s="16"/>
    </row>
    <row r="811" spans="1:28" ht="60">
      <c r="A811" s="38">
        <v>9</v>
      </c>
      <c r="B811" s="38" t="s">
        <v>70</v>
      </c>
      <c r="C811" s="17" t="str">
        <f>VLOOKUP(B811,G2.PL1!$C$10:$D$34,2,0)</f>
        <v xml:space="preserve">Cifga </v>
      </c>
      <c r="D811" s="17" t="str">
        <f>VLOOKUP($B811,G2.PL1!$C$10:$E$34,3,0)</f>
        <v>Ciprofloxacin (dưới dạng Ciprofloxacin hydroclorid)</v>
      </c>
      <c r="E811" s="17" t="str">
        <f>VLOOKUP($B811,G2.PL1!$C$10:$F$34,4,0)</f>
        <v>500mg</v>
      </c>
      <c r="F811" s="17" t="str">
        <f>VLOOKUP($B811,G2.PL1!$C$10:$AF$35,5,0)</f>
        <v>Uống</v>
      </c>
      <c r="G811" s="17" t="str">
        <f>VLOOKUP($B811,G2.PL1!$C$10:$AF$35,6,0)</f>
        <v>viên nén bao phim</v>
      </c>
      <c r="H811" s="17" t="str">
        <f>VLOOKUP($B811,G2.PL1!$C$10:$AF$35,7,0)</f>
        <v>hộp 2 vỉ x 10 viên</v>
      </c>
      <c r="I811" s="38" t="s">
        <v>13</v>
      </c>
      <c r="J811" s="17" t="str">
        <f>VLOOKUP($B811,G2.PL1!$C$10:$AF$35,9,0)</f>
        <v xml:space="preserve">36 tháng </v>
      </c>
      <c r="K811" s="17" t="str">
        <f>VLOOKUP($B811,G2.PL1!$C$10:$AF$35,10,0)</f>
        <v>VD-20549-14</v>
      </c>
      <c r="L811" s="17" t="str">
        <f>VLOOKUP($B811,G2.PL1!$C$10:$AF$35,11,0)</f>
        <v>Công ty Cổ phần Dược Hậu Giang - Chi nhánh nhà máy Dược phẩm DHG tại Hậu Giang</v>
      </c>
      <c r="M811" s="17" t="str">
        <f>VLOOKUP($B811,G2.PL1!$C$10:$AF$35,12,0)</f>
        <v>Việt Nam</v>
      </c>
      <c r="N811" s="17" t="str">
        <f>VLOOKUP($B811,G2.PL1!$C$10:$AF$35,13,0)</f>
        <v>Viên</v>
      </c>
      <c r="O811" s="39">
        <v>5000</v>
      </c>
      <c r="P811" s="39">
        <v>10000</v>
      </c>
      <c r="Q811" s="39">
        <v>10000</v>
      </c>
      <c r="R811" s="39">
        <v>10000</v>
      </c>
      <c r="S811" s="40">
        <v>35000</v>
      </c>
      <c r="T811" s="19">
        <f>VLOOKUP($B811,G2.PL1!$C$10:$AF$35,17,0)</f>
        <v>889</v>
      </c>
      <c r="U811" s="18">
        <f t="shared" si="12"/>
        <v>31115000</v>
      </c>
      <c r="V811" s="19" t="str">
        <f>VLOOKUP($B811,G2.PL1!$C$10:$AF$35,30,0)</f>
        <v>Công ty Cổ phần Dược Hậu Giang</v>
      </c>
      <c r="W811" s="17" t="s">
        <v>596</v>
      </c>
      <c r="X811" s="56" t="s">
        <v>275</v>
      </c>
      <c r="Y811" s="41" t="s">
        <v>160</v>
      </c>
      <c r="Z811" s="16"/>
      <c r="AA811" s="21" t="e">
        <f>VLOOKUP(W811,#REF!,2,0)</f>
        <v>#REF!</v>
      </c>
      <c r="AB811" s="16"/>
    </row>
    <row r="812" spans="1:28" ht="36">
      <c r="A812" s="38">
        <v>14</v>
      </c>
      <c r="B812" s="38" t="s">
        <v>40</v>
      </c>
      <c r="C812" s="17" t="str">
        <f>VLOOKUP(B812,G2.PL1!$C$10:$D$34,2,0)</f>
        <v>OCID</v>
      </c>
      <c r="D812" s="17" t="str">
        <f>VLOOKUP($B812,G2.PL1!$C$10:$E$34,3,0)</f>
        <v>Omeprazole (dạng hạt bao tan trong ruột)</v>
      </c>
      <c r="E812" s="17" t="str">
        <f>VLOOKUP($B812,G2.PL1!$C$10:$F$34,4,0)</f>
        <v>20mg</v>
      </c>
      <c r="F812" s="17" t="str">
        <f>VLOOKUP($B812,G2.PL1!$C$10:$AF$35,5,0)</f>
        <v>Uống</v>
      </c>
      <c r="G812" s="17" t="str">
        <f>VLOOKUP($B812,G2.PL1!$C$10:$AF$35,6,0)</f>
        <v>Viên nang cứng</v>
      </c>
      <c r="H812" s="17" t="str">
        <f>VLOOKUP($B812,G2.PL1!$C$10:$AF$35,7,0)</f>
        <v>Hộp 10 vỉ x 10 viên</v>
      </c>
      <c r="I812" s="38" t="s">
        <v>13</v>
      </c>
      <c r="J812" s="17" t="str">
        <f>VLOOKUP($B812,G2.PL1!$C$10:$AF$35,9,0)</f>
        <v>36 tháng</v>
      </c>
      <c r="K812" s="17" t="str">
        <f>VLOOKUP($B812,G2.PL1!$C$10:$AF$35,10,0)</f>
        <v>VN-10166-10</v>
      </c>
      <c r="L812" s="17" t="str">
        <f>VLOOKUP($B812,G2.PL1!$C$10:$AF$35,11,0)</f>
        <v>Cadila Healthcare Ltd.</v>
      </c>
      <c r="M812" s="17" t="str">
        <f>VLOOKUP($B812,G2.PL1!$C$10:$AF$35,12,0)</f>
        <v>Ấn Độ</v>
      </c>
      <c r="N812" s="17" t="str">
        <f>VLOOKUP($B812,G2.PL1!$C$10:$AF$35,13,0)</f>
        <v>Viên</v>
      </c>
      <c r="O812" s="39">
        <v>50000</v>
      </c>
      <c r="P812" s="39">
        <v>50000</v>
      </c>
      <c r="Q812" s="39">
        <v>50000</v>
      </c>
      <c r="R812" s="39">
        <v>50000</v>
      </c>
      <c r="S812" s="40">
        <v>200000</v>
      </c>
      <c r="T812" s="19">
        <f>VLOOKUP($B812,G2.PL1!$C$10:$AF$35,17,0)</f>
        <v>215</v>
      </c>
      <c r="U812" s="18">
        <f t="shared" si="12"/>
        <v>43000000</v>
      </c>
      <c r="V812" s="19" t="str">
        <f>VLOOKUP($B812,G2.PL1!$C$10:$AF$35,30,0)</f>
        <v>Công ty Cổ phần Dược phẩm Thiết bị Y tế Hà Nội</v>
      </c>
      <c r="W812" s="17" t="s">
        <v>596</v>
      </c>
      <c r="X812" s="56" t="s">
        <v>275</v>
      </c>
      <c r="Y812" s="41" t="s">
        <v>160</v>
      </c>
      <c r="Z812" s="16"/>
      <c r="AA812" s="21" t="e">
        <f>VLOOKUP(W812,#REF!,2,0)</f>
        <v>#REF!</v>
      </c>
      <c r="AB812" s="16"/>
    </row>
    <row r="813" spans="1:28" ht="60">
      <c r="A813" s="38">
        <v>12</v>
      </c>
      <c r="B813" s="38" t="s">
        <v>54</v>
      </c>
      <c r="C813" s="17" t="str">
        <f>VLOOKUP(B813,G2.PL1!$C$10:$D$34,2,0)</f>
        <v>Raciper 20mg</v>
      </c>
      <c r="D813" s="17" t="str">
        <f>VLOOKUP($B813,G2.PL1!$C$10:$E$34,3,0)</f>
        <v xml:space="preserve">Esomeprazole (dưới dạng Esomeprazole magnesium vô định hình) </v>
      </c>
      <c r="E813" s="17" t="str">
        <f>VLOOKUP($B813,G2.PL1!$C$10:$F$34,4,0)</f>
        <v>20mg</v>
      </c>
      <c r="F813" s="17" t="str">
        <f>VLOOKUP($B813,G2.PL1!$C$10:$AF$35,5,0)</f>
        <v>Uống</v>
      </c>
      <c r="G813" s="17" t="str">
        <f>VLOOKUP($B813,G2.PL1!$C$10:$AF$35,6,0)</f>
        <v>Viên nén bao phim kháng acid dạ dày</v>
      </c>
      <c r="H813" s="17" t="str">
        <f>VLOOKUP($B813,G2.PL1!$C$10:$AF$35,7,0)</f>
        <v>Hộp 2 vỉ x 7 viên; Hộp 4 vỉ x 7 viên</v>
      </c>
      <c r="I813" s="38" t="s">
        <v>13</v>
      </c>
      <c r="J813" s="17" t="str">
        <f>VLOOKUP($B813,G2.PL1!$C$10:$AF$35,9,0)</f>
        <v>24 tháng</v>
      </c>
      <c r="K813" s="17" t="str">
        <f>VLOOKUP($B813,G2.PL1!$C$10:$AF$35,10,0)</f>
        <v>VN-16032-12</v>
      </c>
      <c r="L813" s="17" t="str">
        <f>VLOOKUP($B813,G2.PL1!$C$10:$AF$35,11,0)</f>
        <v>Sun Pharmaceutical Industries Limited</v>
      </c>
      <c r="M813" s="17" t="str">
        <f>VLOOKUP($B813,G2.PL1!$C$10:$AF$35,12,0)</f>
        <v>Ấn Độ</v>
      </c>
      <c r="N813" s="17" t="str">
        <f>VLOOKUP($B813,G2.PL1!$C$10:$AF$35,13,0)</f>
        <v>Viên</v>
      </c>
      <c r="O813" s="39">
        <v>6250</v>
      </c>
      <c r="P813" s="39">
        <v>6250</v>
      </c>
      <c r="Q813" s="39">
        <v>6250</v>
      </c>
      <c r="R813" s="39">
        <v>6250</v>
      </c>
      <c r="S813" s="40">
        <v>25000</v>
      </c>
      <c r="T813" s="19">
        <f>VLOOKUP($B813,G2.PL1!$C$10:$AF$35,17,0)</f>
        <v>950</v>
      </c>
      <c r="U813" s="18">
        <f t="shared" si="12"/>
        <v>23750000</v>
      </c>
      <c r="V813" s="19" t="str">
        <f>VLOOKUP($B813,G2.PL1!$C$10:$AF$35,30,0)</f>
        <v>Công ty Cổ phần Dược phẩm Thiết bị Y tế Hà Nội</v>
      </c>
      <c r="W813" s="17" t="s">
        <v>782</v>
      </c>
      <c r="X813" s="56" t="s">
        <v>275</v>
      </c>
      <c r="Y813" s="41" t="s">
        <v>783</v>
      </c>
      <c r="Z813" s="16"/>
      <c r="AA813" s="21" t="e">
        <f>VLOOKUP(W813,#REF!,2,0)</f>
        <v>#REF!</v>
      </c>
      <c r="AB813" s="16"/>
    </row>
    <row r="814" spans="1:28" ht="36">
      <c r="A814" s="38">
        <v>15</v>
      </c>
      <c r="B814" s="38" t="s">
        <v>39</v>
      </c>
      <c r="C814" s="17" t="str">
        <f>VLOOKUP(B814,G2.PL1!$C$10:$D$34,2,0)</f>
        <v>OCID</v>
      </c>
      <c r="D814" s="17" t="str">
        <f>VLOOKUP($B814,G2.PL1!$C$10:$E$34,3,0)</f>
        <v>Omeprazole (dạng hạt bao tan trong ruột)</v>
      </c>
      <c r="E814" s="17" t="str">
        <f>VLOOKUP($B814,G2.PL1!$C$10:$F$34,4,0)</f>
        <v>20mg</v>
      </c>
      <c r="F814" s="17" t="str">
        <f>VLOOKUP($B814,G2.PL1!$C$10:$AF$35,5,0)</f>
        <v>Uống</v>
      </c>
      <c r="G814" s="17" t="str">
        <f>VLOOKUP($B814,G2.PL1!$C$10:$AF$35,6,0)</f>
        <v>Viên nang cứng</v>
      </c>
      <c r="H814" s="17" t="str">
        <f>VLOOKUP($B814,G2.PL1!$C$10:$AF$35,7,0)</f>
        <v>Hộp 10 vỉ x 10 viên</v>
      </c>
      <c r="I814" s="38" t="s">
        <v>13</v>
      </c>
      <c r="J814" s="17" t="str">
        <f>VLOOKUP($B814,G2.PL1!$C$10:$AF$35,9,0)</f>
        <v>36 tháng</v>
      </c>
      <c r="K814" s="17" t="str">
        <f>VLOOKUP($B814,G2.PL1!$C$10:$AF$35,10,0)</f>
        <v>VN-10166-10</v>
      </c>
      <c r="L814" s="17" t="str">
        <f>VLOOKUP($B814,G2.PL1!$C$10:$AF$35,11,0)</f>
        <v>Cadila Healthcare Ltd.</v>
      </c>
      <c r="M814" s="17" t="str">
        <f>VLOOKUP($B814,G2.PL1!$C$10:$AF$35,12,0)</f>
        <v>Ấn Độ</v>
      </c>
      <c r="N814" s="17" t="str">
        <f>VLOOKUP($B814,G2.PL1!$C$10:$AF$35,13,0)</f>
        <v>Viên</v>
      </c>
      <c r="O814" s="39">
        <v>25000</v>
      </c>
      <c r="P814" s="39">
        <v>25000</v>
      </c>
      <c r="Q814" s="39">
        <v>25000</v>
      </c>
      <c r="R814" s="39">
        <v>25000</v>
      </c>
      <c r="S814" s="40">
        <v>100000</v>
      </c>
      <c r="T814" s="19">
        <f>VLOOKUP($B814,G2.PL1!$C$10:$AF$35,17,0)</f>
        <v>215</v>
      </c>
      <c r="U814" s="18">
        <f t="shared" si="12"/>
        <v>21500000</v>
      </c>
      <c r="V814" s="19" t="str">
        <f>VLOOKUP($B814,G2.PL1!$C$10:$AF$35,30,0)</f>
        <v>Công ty Cổ phần Dược phẩm Thiết bị Y tế Hà Nội</v>
      </c>
      <c r="W814" s="17" t="s">
        <v>782</v>
      </c>
      <c r="X814" s="56" t="s">
        <v>275</v>
      </c>
      <c r="Y814" s="41" t="s">
        <v>783</v>
      </c>
      <c r="Z814" s="16"/>
      <c r="AA814" s="21" t="e">
        <f>VLOOKUP(W814,#REF!,2,0)</f>
        <v>#REF!</v>
      </c>
      <c r="AB814" s="16"/>
    </row>
    <row r="815" spans="1:28" ht="60">
      <c r="A815" s="38">
        <v>9</v>
      </c>
      <c r="B815" s="38" t="s">
        <v>70</v>
      </c>
      <c r="C815" s="17" t="str">
        <f>VLOOKUP(B815,G2.PL1!$C$10:$D$34,2,0)</f>
        <v xml:space="preserve">Cifga </v>
      </c>
      <c r="D815" s="17" t="str">
        <f>VLOOKUP($B815,G2.PL1!$C$10:$E$34,3,0)</f>
        <v>Ciprofloxacin (dưới dạng Ciprofloxacin hydroclorid)</v>
      </c>
      <c r="E815" s="17" t="str">
        <f>VLOOKUP($B815,G2.PL1!$C$10:$F$34,4,0)</f>
        <v>500mg</v>
      </c>
      <c r="F815" s="17" t="str">
        <f>VLOOKUP($B815,G2.PL1!$C$10:$AF$35,5,0)</f>
        <v>Uống</v>
      </c>
      <c r="G815" s="17" t="str">
        <f>VLOOKUP($B815,G2.PL1!$C$10:$AF$35,6,0)</f>
        <v>viên nén bao phim</v>
      </c>
      <c r="H815" s="17" t="str">
        <f>VLOOKUP($B815,G2.PL1!$C$10:$AF$35,7,0)</f>
        <v>hộp 2 vỉ x 10 viên</v>
      </c>
      <c r="I815" s="38" t="s">
        <v>13</v>
      </c>
      <c r="J815" s="17" t="str">
        <f>VLOOKUP($B815,G2.PL1!$C$10:$AF$35,9,0)</f>
        <v xml:space="preserve">36 tháng </v>
      </c>
      <c r="K815" s="17" t="str">
        <f>VLOOKUP($B815,G2.PL1!$C$10:$AF$35,10,0)</f>
        <v>VD-20549-14</v>
      </c>
      <c r="L815" s="17" t="str">
        <f>VLOOKUP($B815,G2.PL1!$C$10:$AF$35,11,0)</f>
        <v>Công ty Cổ phần Dược Hậu Giang - Chi nhánh nhà máy Dược phẩm DHG tại Hậu Giang</v>
      </c>
      <c r="M815" s="17" t="str">
        <f>VLOOKUP($B815,G2.PL1!$C$10:$AF$35,12,0)</f>
        <v>Việt Nam</v>
      </c>
      <c r="N815" s="17" t="str">
        <f>VLOOKUP($B815,G2.PL1!$C$10:$AF$35,13,0)</f>
        <v>Viên</v>
      </c>
      <c r="O815" s="39">
        <v>15000</v>
      </c>
      <c r="P815" s="39">
        <v>15000</v>
      </c>
      <c r="Q815" s="39">
        <v>15000</v>
      </c>
      <c r="R815" s="39">
        <v>15000</v>
      </c>
      <c r="S815" s="40">
        <v>60000</v>
      </c>
      <c r="T815" s="19">
        <f>VLOOKUP($B815,G2.PL1!$C$10:$AF$35,17,0)</f>
        <v>889</v>
      </c>
      <c r="U815" s="18">
        <f t="shared" si="12"/>
        <v>53340000</v>
      </c>
      <c r="V815" s="19" t="str">
        <f>VLOOKUP($B815,G2.PL1!$C$10:$AF$35,30,0)</f>
        <v>Công ty Cổ phần Dược Hậu Giang</v>
      </c>
      <c r="W815" s="17" t="s">
        <v>599</v>
      </c>
      <c r="X815" s="56" t="s">
        <v>275</v>
      </c>
      <c r="Y815" s="41" t="s">
        <v>600</v>
      </c>
      <c r="Z815" s="16"/>
      <c r="AA815" s="21" t="e">
        <f>VLOOKUP(W815,#REF!,2,0)</f>
        <v>#REF!</v>
      </c>
      <c r="AB815" s="16"/>
    </row>
    <row r="816" spans="1:28" ht="60">
      <c r="A816" s="38">
        <v>13</v>
      </c>
      <c r="B816" s="38" t="s">
        <v>48</v>
      </c>
      <c r="C816" s="17" t="str">
        <f>VLOOKUP(B816,G2.PL1!$C$10:$D$34,2,0)</f>
        <v>Glumeform 500</v>
      </c>
      <c r="D816" s="17" t="str">
        <f>VLOOKUP($B816,G2.PL1!$C$10:$E$34,3,0)</f>
        <v xml:space="preserve">Metformin hydroclorid </v>
      </c>
      <c r="E816" s="17" t="str">
        <f>VLOOKUP($B816,G2.PL1!$C$10:$F$34,4,0)</f>
        <v>500mg</v>
      </c>
      <c r="F816" s="17" t="str">
        <f>VLOOKUP($B816,G2.PL1!$C$10:$AF$35,5,0)</f>
        <v>Uống</v>
      </c>
      <c r="G816" s="17" t="str">
        <f>VLOOKUP($B816,G2.PL1!$C$10:$AF$35,6,0)</f>
        <v>viên nén bao phim</v>
      </c>
      <c r="H816" s="17" t="str">
        <f>VLOOKUP($B816,G2.PL1!$C$10:$AF$35,7,0)</f>
        <v>hộp 10 vỉ x 10 viên</v>
      </c>
      <c r="I816" s="38" t="s">
        <v>13</v>
      </c>
      <c r="J816" s="17" t="str">
        <f>VLOOKUP($B816,G2.PL1!$C$10:$AF$35,9,0)</f>
        <v xml:space="preserve">36 tháng </v>
      </c>
      <c r="K816" s="17" t="str">
        <f>VLOOKUP($B816,G2.PL1!$C$10:$AF$35,10,0)</f>
        <v>VD-21779-14</v>
      </c>
      <c r="L816" s="17" t="str">
        <f>VLOOKUP($B816,G2.PL1!$C$10:$AF$35,11,0)</f>
        <v>Công ty Cổ phần Dược Hậu Giang - Chi nhánh nhà máy Dược phẩm DHG tại Hậu Giang</v>
      </c>
      <c r="M816" s="17" t="str">
        <f>VLOOKUP($B816,G2.PL1!$C$10:$AF$35,12,0)</f>
        <v>Việt Nam</v>
      </c>
      <c r="N816" s="17" t="str">
        <f>VLOOKUP($B816,G2.PL1!$C$10:$AF$35,13,0)</f>
        <v>Viên</v>
      </c>
      <c r="O816" s="39">
        <v>25000</v>
      </c>
      <c r="P816" s="39">
        <v>25000</v>
      </c>
      <c r="Q816" s="39">
        <v>25000</v>
      </c>
      <c r="R816" s="39">
        <v>25000</v>
      </c>
      <c r="S816" s="40">
        <v>100000</v>
      </c>
      <c r="T816" s="19">
        <f>VLOOKUP($B816,G2.PL1!$C$10:$AF$35,17,0)</f>
        <v>289</v>
      </c>
      <c r="U816" s="18">
        <f t="shared" si="12"/>
        <v>28900000</v>
      </c>
      <c r="V816" s="19" t="str">
        <f>VLOOKUP($B816,G2.PL1!$C$10:$AF$35,30,0)</f>
        <v>Công ty Cổ phần Dược Hậu Giang</v>
      </c>
      <c r="W816" s="17" t="s">
        <v>599</v>
      </c>
      <c r="X816" s="56" t="s">
        <v>275</v>
      </c>
      <c r="Y816" s="41" t="s">
        <v>600</v>
      </c>
      <c r="Z816" s="16"/>
      <c r="AA816" s="21" t="e">
        <f>VLOOKUP(W816,#REF!,2,0)</f>
        <v>#REF!</v>
      </c>
      <c r="AB816" s="16"/>
    </row>
    <row r="817" spans="1:28" ht="36">
      <c r="A817" s="38">
        <v>14</v>
      </c>
      <c r="B817" s="38" t="s">
        <v>40</v>
      </c>
      <c r="C817" s="17" t="str">
        <f>VLOOKUP(B817,G2.PL1!$C$10:$D$34,2,0)</f>
        <v>OCID</v>
      </c>
      <c r="D817" s="17" t="str">
        <f>VLOOKUP($B817,G2.PL1!$C$10:$E$34,3,0)</f>
        <v>Omeprazole (dạng hạt bao tan trong ruột)</v>
      </c>
      <c r="E817" s="17" t="str">
        <f>VLOOKUP($B817,G2.PL1!$C$10:$F$34,4,0)</f>
        <v>20mg</v>
      </c>
      <c r="F817" s="17" t="str">
        <f>VLOOKUP($B817,G2.PL1!$C$10:$AF$35,5,0)</f>
        <v>Uống</v>
      </c>
      <c r="G817" s="17" t="str">
        <f>VLOOKUP($B817,G2.PL1!$C$10:$AF$35,6,0)</f>
        <v>Viên nang cứng</v>
      </c>
      <c r="H817" s="17" t="str">
        <f>VLOOKUP($B817,G2.PL1!$C$10:$AF$35,7,0)</f>
        <v>Hộp 10 vỉ x 10 viên</v>
      </c>
      <c r="I817" s="38" t="s">
        <v>13</v>
      </c>
      <c r="J817" s="17" t="str">
        <f>VLOOKUP($B817,G2.PL1!$C$10:$AF$35,9,0)</f>
        <v>36 tháng</v>
      </c>
      <c r="K817" s="17" t="str">
        <f>VLOOKUP($B817,G2.PL1!$C$10:$AF$35,10,0)</f>
        <v>VN-10166-10</v>
      </c>
      <c r="L817" s="17" t="str">
        <f>VLOOKUP($B817,G2.PL1!$C$10:$AF$35,11,0)</f>
        <v>Cadila Healthcare Ltd.</v>
      </c>
      <c r="M817" s="17" t="str">
        <f>VLOOKUP($B817,G2.PL1!$C$10:$AF$35,12,0)</f>
        <v>Ấn Độ</v>
      </c>
      <c r="N817" s="17" t="str">
        <f>VLOOKUP($B817,G2.PL1!$C$10:$AF$35,13,0)</f>
        <v>Viên</v>
      </c>
      <c r="O817" s="39">
        <v>37500</v>
      </c>
      <c r="P817" s="39">
        <v>37500</v>
      </c>
      <c r="Q817" s="39">
        <v>37500</v>
      </c>
      <c r="R817" s="39">
        <v>37500</v>
      </c>
      <c r="S817" s="40">
        <v>150000</v>
      </c>
      <c r="T817" s="19">
        <f>VLOOKUP($B817,G2.PL1!$C$10:$AF$35,17,0)</f>
        <v>215</v>
      </c>
      <c r="U817" s="18">
        <f t="shared" si="12"/>
        <v>32250000</v>
      </c>
      <c r="V817" s="19" t="str">
        <f>VLOOKUP($B817,G2.PL1!$C$10:$AF$35,30,0)</f>
        <v>Công ty Cổ phần Dược phẩm Thiết bị Y tế Hà Nội</v>
      </c>
      <c r="W817" s="17" t="s">
        <v>599</v>
      </c>
      <c r="X817" s="56" t="s">
        <v>275</v>
      </c>
      <c r="Y817" s="41" t="s">
        <v>600</v>
      </c>
      <c r="Z817" s="16"/>
      <c r="AA817" s="21" t="e">
        <f>VLOOKUP(W817,#REF!,2,0)</f>
        <v>#REF!</v>
      </c>
      <c r="AB817" s="16"/>
    </row>
    <row r="818" spans="1:28" ht="36">
      <c r="A818" s="38">
        <v>14</v>
      </c>
      <c r="B818" s="38" t="s">
        <v>40</v>
      </c>
      <c r="C818" s="17" t="str">
        <f>VLOOKUP(B818,G2.PL1!$C$10:$D$34,2,0)</f>
        <v>OCID</v>
      </c>
      <c r="D818" s="17" t="str">
        <f>VLOOKUP($B818,G2.PL1!$C$10:$E$34,3,0)</f>
        <v>Omeprazole (dạng hạt bao tan trong ruột)</v>
      </c>
      <c r="E818" s="17" t="str">
        <f>VLOOKUP($B818,G2.PL1!$C$10:$F$34,4,0)</f>
        <v>20mg</v>
      </c>
      <c r="F818" s="17" t="str">
        <f>VLOOKUP($B818,G2.PL1!$C$10:$AF$35,5,0)</f>
        <v>Uống</v>
      </c>
      <c r="G818" s="17" t="str">
        <f>VLOOKUP($B818,G2.PL1!$C$10:$AF$35,6,0)</f>
        <v>Viên nang cứng</v>
      </c>
      <c r="H818" s="17" t="str">
        <f>VLOOKUP($B818,G2.PL1!$C$10:$AF$35,7,0)</f>
        <v>Hộp 10 vỉ x 10 viên</v>
      </c>
      <c r="I818" s="38" t="s">
        <v>13</v>
      </c>
      <c r="J818" s="17" t="str">
        <f>VLOOKUP($B818,G2.PL1!$C$10:$AF$35,9,0)</f>
        <v>36 tháng</v>
      </c>
      <c r="K818" s="17" t="str">
        <f>VLOOKUP($B818,G2.PL1!$C$10:$AF$35,10,0)</f>
        <v>VN-10166-10</v>
      </c>
      <c r="L818" s="17" t="str">
        <f>VLOOKUP($B818,G2.PL1!$C$10:$AF$35,11,0)</f>
        <v>Cadila Healthcare Ltd.</v>
      </c>
      <c r="M818" s="17" t="str">
        <f>VLOOKUP($B818,G2.PL1!$C$10:$AF$35,12,0)</f>
        <v>Ấn Độ</v>
      </c>
      <c r="N818" s="17" t="str">
        <f>VLOOKUP($B818,G2.PL1!$C$10:$AF$35,13,0)</f>
        <v>Viên</v>
      </c>
      <c r="O818" s="39">
        <v>1250</v>
      </c>
      <c r="P818" s="39">
        <v>1250</v>
      </c>
      <c r="Q818" s="39">
        <v>1250</v>
      </c>
      <c r="R818" s="39">
        <v>1250</v>
      </c>
      <c r="S818" s="40">
        <v>5000</v>
      </c>
      <c r="T818" s="19">
        <f>VLOOKUP($B818,G2.PL1!$C$10:$AF$35,17,0)</f>
        <v>215</v>
      </c>
      <c r="U818" s="18">
        <f t="shared" si="12"/>
        <v>1075000</v>
      </c>
      <c r="V818" s="19" t="str">
        <f>VLOOKUP($B818,G2.PL1!$C$10:$AF$35,30,0)</f>
        <v>Công ty Cổ phần Dược phẩm Thiết bị Y tế Hà Nội</v>
      </c>
      <c r="W818" s="17" t="s">
        <v>587</v>
      </c>
      <c r="X818" s="56" t="s">
        <v>275</v>
      </c>
      <c r="Y818" s="41" t="s">
        <v>588</v>
      </c>
      <c r="Z818" s="16"/>
      <c r="AA818" s="21" t="e">
        <f>VLOOKUP(W818,#REF!,2,0)</f>
        <v>#REF!</v>
      </c>
      <c r="AB818" s="16"/>
    </row>
    <row r="819" spans="1:28" ht="36">
      <c r="A819" s="17">
        <v>1</v>
      </c>
      <c r="B819" s="17" t="s">
        <v>6</v>
      </c>
      <c r="C819" s="17" t="str">
        <f>VLOOKUP(B819,G2.PL1!$C$10:$D$34,2,0)</f>
        <v>Cefoxitine Gerda 1G</v>
      </c>
      <c r="D819" s="17" t="str">
        <f>VLOOKUP($B819,G2.PL1!$C$10:$E$34,3,0)</f>
        <v>Cefoxitin  (dưới dạng Cefoxitin natri)</v>
      </c>
      <c r="E819" s="17" t="str">
        <f>VLOOKUP($B819,G2.PL1!$C$10:$F$34,4,0)</f>
        <v>1g</v>
      </c>
      <c r="F819" s="17" t="str">
        <f>VLOOKUP($B819,G2.PL1!$C$10:$AF$35,5,0)</f>
        <v>Tiêm</v>
      </c>
      <c r="G819" s="17" t="str">
        <f>VLOOKUP($B819,G2.PL1!$C$10:$AF$35,6,0)</f>
        <v>Bột pha dung dịch tiêm</v>
      </c>
      <c r="H819" s="17" t="str">
        <f>VLOOKUP($B819,G2.PL1!$C$10:$AF$35,7,0)</f>
        <v>Hộp 10 lọ</v>
      </c>
      <c r="I819" s="17" t="s">
        <v>3</v>
      </c>
      <c r="J819" s="17" t="str">
        <f>VLOOKUP($B819,G2.PL1!$C$10:$AF$35,9,0)</f>
        <v>24 tháng</v>
      </c>
      <c r="K819" s="17" t="str">
        <f>VLOOKUP($B819,G2.PL1!$C$10:$AF$35,10,0)</f>
        <v>VN-20445-17</v>
      </c>
      <c r="L819" s="17" t="str">
        <f>VLOOKUP($B819,G2.PL1!$C$10:$AF$35,11,0)</f>
        <v>LDP Laboratorios
 Torlan SA</v>
      </c>
      <c r="M819" s="17" t="str">
        <f>VLOOKUP($B819,G2.PL1!$C$10:$AF$35,12,0)</f>
        <v>Tây Ban Nha</v>
      </c>
      <c r="N819" s="17" t="str">
        <f>VLOOKUP($B819,G2.PL1!$C$10:$AF$35,13,0)</f>
        <v>Lọ</v>
      </c>
      <c r="O819" s="18">
        <v>100</v>
      </c>
      <c r="P819" s="18">
        <v>100</v>
      </c>
      <c r="Q819" s="18">
        <v>100</v>
      </c>
      <c r="R819" s="18">
        <v>100</v>
      </c>
      <c r="S819" s="18">
        <v>400</v>
      </c>
      <c r="T819" s="19">
        <f>VLOOKUP($B819,G2.PL1!$C$10:$AF$35,17,0)</f>
        <v>123000</v>
      </c>
      <c r="U819" s="18">
        <f t="shared" si="12"/>
        <v>49200000</v>
      </c>
      <c r="V819" s="19" t="str">
        <f>VLOOKUP($B819,G2.PL1!$C$10:$AF$35,30,0)</f>
        <v>Công ty Trách nhiệm hữu hạn Dược Phẩm Tự Đức</v>
      </c>
      <c r="W819" s="17" t="s">
        <v>277</v>
      </c>
      <c r="X819" s="20" t="s">
        <v>275</v>
      </c>
      <c r="Y819" s="17" t="s">
        <v>278</v>
      </c>
      <c r="Z819" s="16"/>
      <c r="AA819" s="21" t="e">
        <f>VLOOKUP(W819,#REF!,2,0)</f>
        <v>#REF!</v>
      </c>
      <c r="AB819" s="16"/>
    </row>
    <row r="820" spans="1:28" ht="60">
      <c r="A820" s="38">
        <v>12</v>
      </c>
      <c r="B820" s="38" t="s">
        <v>54</v>
      </c>
      <c r="C820" s="17" t="str">
        <f>VLOOKUP(B820,G2.PL1!$C$10:$D$34,2,0)</f>
        <v>Raciper 20mg</v>
      </c>
      <c r="D820" s="17" t="str">
        <f>VLOOKUP($B820,G2.PL1!$C$10:$E$34,3,0)</f>
        <v xml:space="preserve">Esomeprazole (dưới dạng Esomeprazole magnesium vô định hình) </v>
      </c>
      <c r="E820" s="17" t="str">
        <f>VLOOKUP($B820,G2.PL1!$C$10:$F$34,4,0)</f>
        <v>20mg</v>
      </c>
      <c r="F820" s="17" t="str">
        <f>VLOOKUP($B820,G2.PL1!$C$10:$AF$35,5,0)</f>
        <v>Uống</v>
      </c>
      <c r="G820" s="17" t="str">
        <f>VLOOKUP($B820,G2.PL1!$C$10:$AF$35,6,0)</f>
        <v>Viên nén bao phim kháng acid dạ dày</v>
      </c>
      <c r="H820" s="17" t="str">
        <f>VLOOKUP($B820,G2.PL1!$C$10:$AF$35,7,0)</f>
        <v>Hộp 2 vỉ x 7 viên; Hộp 4 vỉ x 7 viên</v>
      </c>
      <c r="I820" s="38" t="s">
        <v>13</v>
      </c>
      <c r="J820" s="17" t="str">
        <f>VLOOKUP($B820,G2.PL1!$C$10:$AF$35,9,0)</f>
        <v>24 tháng</v>
      </c>
      <c r="K820" s="17" t="str">
        <f>VLOOKUP($B820,G2.PL1!$C$10:$AF$35,10,0)</f>
        <v>VN-16032-12</v>
      </c>
      <c r="L820" s="17" t="str">
        <f>VLOOKUP($B820,G2.PL1!$C$10:$AF$35,11,0)</f>
        <v>Sun Pharmaceutical Industries Limited</v>
      </c>
      <c r="M820" s="17" t="str">
        <f>VLOOKUP($B820,G2.PL1!$C$10:$AF$35,12,0)</f>
        <v>Ấn Độ</v>
      </c>
      <c r="N820" s="17" t="str">
        <f>VLOOKUP($B820,G2.PL1!$C$10:$AF$35,13,0)</f>
        <v>Viên</v>
      </c>
      <c r="O820" s="39">
        <v>37500</v>
      </c>
      <c r="P820" s="39">
        <v>37500</v>
      </c>
      <c r="Q820" s="39">
        <v>37500</v>
      </c>
      <c r="R820" s="39">
        <v>37500</v>
      </c>
      <c r="S820" s="40">
        <v>150000</v>
      </c>
      <c r="T820" s="19">
        <f>VLOOKUP($B820,G2.PL1!$C$10:$AF$35,17,0)</f>
        <v>950</v>
      </c>
      <c r="U820" s="18">
        <f t="shared" si="12"/>
        <v>142500000</v>
      </c>
      <c r="V820" s="19" t="str">
        <f>VLOOKUP($B820,G2.PL1!$C$10:$AF$35,30,0)</f>
        <v>Công ty Cổ phần Dược phẩm Thiết bị Y tế Hà Nội</v>
      </c>
      <c r="W820" s="17" t="s">
        <v>277</v>
      </c>
      <c r="X820" s="56" t="s">
        <v>275</v>
      </c>
      <c r="Y820" s="41" t="s">
        <v>278</v>
      </c>
      <c r="Z820" s="16"/>
      <c r="AA820" s="21" t="e">
        <f>VLOOKUP(W820,#REF!,2,0)</f>
        <v>#REF!</v>
      </c>
      <c r="AB820" s="16"/>
    </row>
    <row r="821" spans="1:28" ht="60">
      <c r="A821" s="38">
        <v>9</v>
      </c>
      <c r="B821" s="38" t="s">
        <v>70</v>
      </c>
      <c r="C821" s="17" t="str">
        <f>VLOOKUP(B821,G2.PL1!$C$10:$D$34,2,0)</f>
        <v xml:space="preserve">Cifga </v>
      </c>
      <c r="D821" s="17" t="str">
        <f>VLOOKUP($B821,G2.PL1!$C$10:$E$34,3,0)</f>
        <v>Ciprofloxacin (dưới dạng Ciprofloxacin hydroclorid)</v>
      </c>
      <c r="E821" s="17" t="str">
        <f>VLOOKUP($B821,G2.PL1!$C$10:$F$34,4,0)</f>
        <v>500mg</v>
      </c>
      <c r="F821" s="17" t="str">
        <f>VLOOKUP($B821,G2.PL1!$C$10:$AF$35,5,0)</f>
        <v>Uống</v>
      </c>
      <c r="G821" s="17" t="str">
        <f>VLOOKUP($B821,G2.PL1!$C$10:$AF$35,6,0)</f>
        <v>viên nén bao phim</v>
      </c>
      <c r="H821" s="17" t="str">
        <f>VLOOKUP($B821,G2.PL1!$C$10:$AF$35,7,0)</f>
        <v>hộp 2 vỉ x 10 viên</v>
      </c>
      <c r="I821" s="38" t="s">
        <v>13</v>
      </c>
      <c r="J821" s="17" t="str">
        <f>VLOOKUP($B821,G2.PL1!$C$10:$AF$35,9,0)</f>
        <v xml:space="preserve">36 tháng </v>
      </c>
      <c r="K821" s="17" t="str">
        <f>VLOOKUP($B821,G2.PL1!$C$10:$AF$35,10,0)</f>
        <v>VD-20549-14</v>
      </c>
      <c r="L821" s="17" t="str">
        <f>VLOOKUP($B821,G2.PL1!$C$10:$AF$35,11,0)</f>
        <v>Công ty Cổ phần Dược Hậu Giang - Chi nhánh nhà máy Dược phẩm DHG tại Hậu Giang</v>
      </c>
      <c r="M821" s="17" t="str">
        <f>VLOOKUP($B821,G2.PL1!$C$10:$AF$35,12,0)</f>
        <v>Việt Nam</v>
      </c>
      <c r="N821" s="17" t="str">
        <f>VLOOKUP($B821,G2.PL1!$C$10:$AF$35,13,0)</f>
        <v>Viên</v>
      </c>
      <c r="O821" s="39">
        <v>5000</v>
      </c>
      <c r="P821" s="39">
        <v>5000</v>
      </c>
      <c r="Q821" s="39">
        <v>5000</v>
      </c>
      <c r="R821" s="39">
        <v>5000</v>
      </c>
      <c r="S821" s="40">
        <v>20000</v>
      </c>
      <c r="T821" s="19">
        <f>VLOOKUP($B821,G2.PL1!$C$10:$AF$35,17,0)</f>
        <v>889</v>
      </c>
      <c r="U821" s="18">
        <f t="shared" si="12"/>
        <v>17780000</v>
      </c>
      <c r="V821" s="19" t="str">
        <f>VLOOKUP($B821,G2.PL1!$C$10:$AF$35,30,0)</f>
        <v>Công ty Cổ phần Dược Hậu Giang</v>
      </c>
      <c r="W821" s="17" t="s">
        <v>597</v>
      </c>
      <c r="X821" s="56" t="s">
        <v>275</v>
      </c>
      <c r="Y821" s="41" t="s">
        <v>598</v>
      </c>
      <c r="Z821" s="16"/>
      <c r="AA821" s="21" t="e">
        <f>VLOOKUP(W821,#REF!,2,0)</f>
        <v>#REF!</v>
      </c>
      <c r="AB821" s="16"/>
    </row>
    <row r="822" spans="1:28" ht="36">
      <c r="A822" s="38">
        <v>14</v>
      </c>
      <c r="B822" s="38" t="s">
        <v>40</v>
      </c>
      <c r="C822" s="17" t="str">
        <f>VLOOKUP(B822,G2.PL1!$C$10:$D$34,2,0)</f>
        <v>OCID</v>
      </c>
      <c r="D822" s="17" t="str">
        <f>VLOOKUP($B822,G2.PL1!$C$10:$E$34,3,0)</f>
        <v>Omeprazole (dạng hạt bao tan trong ruột)</v>
      </c>
      <c r="E822" s="17" t="str">
        <f>VLOOKUP($B822,G2.PL1!$C$10:$F$34,4,0)</f>
        <v>20mg</v>
      </c>
      <c r="F822" s="17" t="str">
        <f>VLOOKUP($B822,G2.PL1!$C$10:$AF$35,5,0)</f>
        <v>Uống</v>
      </c>
      <c r="G822" s="17" t="str">
        <f>VLOOKUP($B822,G2.PL1!$C$10:$AF$35,6,0)</f>
        <v>Viên nang cứng</v>
      </c>
      <c r="H822" s="17" t="str">
        <f>VLOOKUP($B822,G2.PL1!$C$10:$AF$35,7,0)</f>
        <v>Hộp 10 vỉ x 10 viên</v>
      </c>
      <c r="I822" s="38" t="s">
        <v>13</v>
      </c>
      <c r="J822" s="17" t="str">
        <f>VLOOKUP($B822,G2.PL1!$C$10:$AF$35,9,0)</f>
        <v>36 tháng</v>
      </c>
      <c r="K822" s="17" t="str">
        <f>VLOOKUP($B822,G2.PL1!$C$10:$AF$35,10,0)</f>
        <v>VN-10166-10</v>
      </c>
      <c r="L822" s="17" t="str">
        <f>VLOOKUP($B822,G2.PL1!$C$10:$AF$35,11,0)</f>
        <v>Cadila Healthcare Ltd.</v>
      </c>
      <c r="M822" s="17" t="str">
        <f>VLOOKUP($B822,G2.PL1!$C$10:$AF$35,12,0)</f>
        <v>Ấn Độ</v>
      </c>
      <c r="N822" s="17" t="str">
        <f>VLOOKUP($B822,G2.PL1!$C$10:$AF$35,13,0)</f>
        <v>Viên</v>
      </c>
      <c r="O822" s="39">
        <v>25000</v>
      </c>
      <c r="P822" s="39">
        <v>25000</v>
      </c>
      <c r="Q822" s="39">
        <v>25000</v>
      </c>
      <c r="R822" s="39">
        <v>25000</v>
      </c>
      <c r="S822" s="40">
        <v>100000</v>
      </c>
      <c r="T822" s="19">
        <f>VLOOKUP($B822,G2.PL1!$C$10:$AF$35,17,0)</f>
        <v>215</v>
      </c>
      <c r="U822" s="18">
        <f t="shared" si="12"/>
        <v>21500000</v>
      </c>
      <c r="V822" s="19" t="str">
        <f>VLOOKUP($B822,G2.PL1!$C$10:$AF$35,30,0)</f>
        <v>Công ty Cổ phần Dược phẩm Thiết bị Y tế Hà Nội</v>
      </c>
      <c r="W822" s="17" t="s">
        <v>597</v>
      </c>
      <c r="X822" s="56" t="s">
        <v>275</v>
      </c>
      <c r="Y822" s="41" t="s">
        <v>598</v>
      </c>
      <c r="Z822" s="16"/>
      <c r="AA822" s="21" t="e">
        <f>VLOOKUP(W822,#REF!,2,0)</f>
        <v>#REF!</v>
      </c>
      <c r="AB822" s="16"/>
    </row>
    <row r="823" spans="1:28" ht="48">
      <c r="A823" s="17">
        <v>2</v>
      </c>
      <c r="B823" s="17" t="s">
        <v>86</v>
      </c>
      <c r="C823" s="17" t="str">
        <f>VLOOKUP(B823,G2.PL1!$C$10:$D$34,2,0)</f>
        <v>Cefoxitin 1g</v>
      </c>
      <c r="D823" s="17" t="str">
        <f>VLOOKUP($B823,G2.PL1!$C$10:$E$34,3,0)</f>
        <v xml:space="preserve">Cefoxitin (dưới dạng Cefoxitin natri) </v>
      </c>
      <c r="E823" s="17" t="str">
        <f>VLOOKUP($B823,G2.PL1!$C$10:$F$34,4,0)</f>
        <v>1g</v>
      </c>
      <c r="F823" s="17" t="str">
        <f>VLOOKUP($B823,G2.PL1!$C$10:$AF$35,5,0)</f>
        <v>Tiêm</v>
      </c>
      <c r="G823" s="17" t="str">
        <f>VLOOKUP($B823,G2.PL1!$C$10:$AF$35,6,0)</f>
        <v>Thuốc bột pha tiêm</v>
      </c>
      <c r="H823" s="17" t="str">
        <f>VLOOKUP($B823,G2.PL1!$C$10:$AF$35,7,0)</f>
        <v>Hộp 10 lọ</v>
      </c>
      <c r="I823" s="17" t="s">
        <v>13</v>
      </c>
      <c r="J823" s="17" t="str">
        <f>VLOOKUP($B823,G2.PL1!$C$10:$AF$35,9,0)</f>
        <v>24 tháng</v>
      </c>
      <c r="K823" s="17" t="str">
        <f>VLOOKUP($B823,G2.PL1!$C$10:$AF$35,10,0)</f>
        <v>VD-26841-17</v>
      </c>
      <c r="L823" s="17" t="str">
        <f>VLOOKUP($B823,G2.PL1!$C$10:$AF$35,11,0)</f>
        <v>Chi nhánh 3- Công ty cổ phần dược phẩm Imexpharm tại Bình Dương</v>
      </c>
      <c r="M823" s="17" t="str">
        <f>VLOOKUP($B823,G2.PL1!$C$10:$AF$35,12,0)</f>
        <v>Việt Nam</v>
      </c>
      <c r="N823" s="17" t="str">
        <f>VLOOKUP($B823,G2.PL1!$C$10:$AF$35,13,0)</f>
        <v>Lọ</v>
      </c>
      <c r="O823" s="18">
        <v>400</v>
      </c>
      <c r="P823" s="18">
        <v>400</v>
      </c>
      <c r="Q823" s="18">
        <v>400</v>
      </c>
      <c r="R823" s="18">
        <v>400</v>
      </c>
      <c r="S823" s="18">
        <v>1600</v>
      </c>
      <c r="T823" s="19">
        <f>VLOOKUP($B823,G2.PL1!$C$10:$AF$35,17,0)</f>
        <v>54900</v>
      </c>
      <c r="U823" s="18">
        <f t="shared" si="12"/>
        <v>87840000</v>
      </c>
      <c r="V823" s="19" t="str">
        <f>VLOOKUP($B823,G2.PL1!$C$10:$AF$35,30,0)</f>
        <v>Công ty Cổ phần Dược phẩm Nam Hà</v>
      </c>
      <c r="W823" s="17" t="s">
        <v>376</v>
      </c>
      <c r="X823" s="27" t="s">
        <v>275</v>
      </c>
      <c r="Y823" s="17" t="s">
        <v>377</v>
      </c>
      <c r="Z823" s="16"/>
      <c r="AA823" s="21" t="e">
        <f>VLOOKUP(W823,#REF!,2,0)</f>
        <v>#REF!</v>
      </c>
      <c r="AB823" s="16"/>
    </row>
    <row r="824" spans="1:28" ht="36">
      <c r="A824" s="38">
        <v>14</v>
      </c>
      <c r="B824" s="38" t="s">
        <v>40</v>
      </c>
      <c r="C824" s="17" t="str">
        <f>VLOOKUP(B824,G2.PL1!$C$10:$D$34,2,0)</f>
        <v>OCID</v>
      </c>
      <c r="D824" s="17" t="str">
        <f>VLOOKUP($B824,G2.PL1!$C$10:$E$34,3,0)</f>
        <v>Omeprazole (dạng hạt bao tan trong ruột)</v>
      </c>
      <c r="E824" s="17" t="str">
        <f>VLOOKUP($B824,G2.PL1!$C$10:$F$34,4,0)</f>
        <v>20mg</v>
      </c>
      <c r="F824" s="17" t="str">
        <f>VLOOKUP($B824,G2.PL1!$C$10:$AF$35,5,0)</f>
        <v>Uống</v>
      </c>
      <c r="G824" s="17" t="str">
        <f>VLOOKUP($B824,G2.PL1!$C$10:$AF$35,6,0)</f>
        <v>Viên nang cứng</v>
      </c>
      <c r="H824" s="17" t="str">
        <f>VLOOKUP($B824,G2.PL1!$C$10:$AF$35,7,0)</f>
        <v>Hộp 10 vỉ x 10 viên</v>
      </c>
      <c r="I824" s="38" t="s">
        <v>13</v>
      </c>
      <c r="J824" s="17" t="str">
        <f>VLOOKUP($B824,G2.PL1!$C$10:$AF$35,9,0)</f>
        <v>36 tháng</v>
      </c>
      <c r="K824" s="17" t="str">
        <f>VLOOKUP($B824,G2.PL1!$C$10:$AF$35,10,0)</f>
        <v>VN-10166-10</v>
      </c>
      <c r="L824" s="17" t="str">
        <f>VLOOKUP($B824,G2.PL1!$C$10:$AF$35,11,0)</f>
        <v>Cadila Healthcare Ltd.</v>
      </c>
      <c r="M824" s="17" t="str">
        <f>VLOOKUP($B824,G2.PL1!$C$10:$AF$35,12,0)</f>
        <v>Ấn Độ</v>
      </c>
      <c r="N824" s="17" t="str">
        <f>VLOOKUP($B824,G2.PL1!$C$10:$AF$35,13,0)</f>
        <v>Viên</v>
      </c>
      <c r="O824" s="39">
        <v>15000</v>
      </c>
      <c r="P824" s="39">
        <v>20000</v>
      </c>
      <c r="Q824" s="39">
        <v>20000</v>
      </c>
      <c r="R824" s="39">
        <v>15000</v>
      </c>
      <c r="S824" s="40">
        <v>70000</v>
      </c>
      <c r="T824" s="19">
        <f>VLOOKUP($B824,G2.PL1!$C$10:$AF$35,17,0)</f>
        <v>215</v>
      </c>
      <c r="U824" s="18">
        <f t="shared" si="12"/>
        <v>15050000</v>
      </c>
      <c r="V824" s="19" t="str">
        <f>VLOOKUP($B824,G2.PL1!$C$10:$AF$35,30,0)</f>
        <v>Công ty Cổ phần Dược phẩm Thiết bị Y tế Hà Nội</v>
      </c>
      <c r="W824" s="17" t="s">
        <v>594</v>
      </c>
      <c r="X824" s="56" t="s">
        <v>275</v>
      </c>
      <c r="Y824" s="41" t="s">
        <v>595</v>
      </c>
      <c r="Z824" s="16"/>
      <c r="AA824" s="21" t="e">
        <f>VLOOKUP(W824,#REF!,2,0)</f>
        <v>#REF!</v>
      </c>
      <c r="AB824" s="16"/>
    </row>
    <row r="825" spans="1:28" ht="60">
      <c r="A825" s="38">
        <v>9</v>
      </c>
      <c r="B825" s="38" t="s">
        <v>70</v>
      </c>
      <c r="C825" s="17" t="str">
        <f>VLOOKUP(B825,G2.PL1!$C$10:$D$34,2,0)</f>
        <v xml:space="preserve">Cifga </v>
      </c>
      <c r="D825" s="17" t="str">
        <f>VLOOKUP($B825,G2.PL1!$C$10:$E$34,3,0)</f>
        <v>Ciprofloxacin (dưới dạng Ciprofloxacin hydroclorid)</v>
      </c>
      <c r="E825" s="17" t="str">
        <f>VLOOKUP($B825,G2.PL1!$C$10:$F$34,4,0)</f>
        <v>500mg</v>
      </c>
      <c r="F825" s="17" t="str">
        <f>VLOOKUP($B825,G2.PL1!$C$10:$AF$35,5,0)</f>
        <v>Uống</v>
      </c>
      <c r="G825" s="17" t="str">
        <f>VLOOKUP($B825,G2.PL1!$C$10:$AF$35,6,0)</f>
        <v>viên nén bao phim</v>
      </c>
      <c r="H825" s="17" t="str">
        <f>VLOOKUP($B825,G2.PL1!$C$10:$AF$35,7,0)</f>
        <v>hộp 2 vỉ x 10 viên</v>
      </c>
      <c r="I825" s="38" t="s">
        <v>13</v>
      </c>
      <c r="J825" s="17" t="str">
        <f>VLOOKUP($B825,G2.PL1!$C$10:$AF$35,9,0)</f>
        <v xml:space="preserve">36 tháng </v>
      </c>
      <c r="K825" s="17" t="str">
        <f>VLOOKUP($B825,G2.PL1!$C$10:$AF$35,10,0)</f>
        <v>VD-20549-14</v>
      </c>
      <c r="L825" s="17" t="str">
        <f>VLOOKUP($B825,G2.PL1!$C$10:$AF$35,11,0)</f>
        <v>Công ty Cổ phần Dược Hậu Giang - Chi nhánh nhà máy Dược phẩm DHG tại Hậu Giang</v>
      </c>
      <c r="M825" s="17" t="str">
        <f>VLOOKUP($B825,G2.PL1!$C$10:$AF$35,12,0)</f>
        <v>Việt Nam</v>
      </c>
      <c r="N825" s="17" t="str">
        <f>VLOOKUP($B825,G2.PL1!$C$10:$AF$35,13,0)</f>
        <v>Viên</v>
      </c>
      <c r="O825" s="39">
        <v>10000</v>
      </c>
      <c r="P825" s="39">
        <v>10000</v>
      </c>
      <c r="Q825" s="39">
        <v>10000</v>
      </c>
      <c r="R825" s="39">
        <v>10000</v>
      </c>
      <c r="S825" s="40">
        <v>40000</v>
      </c>
      <c r="T825" s="19">
        <f>VLOOKUP($B825,G2.PL1!$C$10:$AF$35,17,0)</f>
        <v>889</v>
      </c>
      <c r="U825" s="18">
        <f t="shared" si="12"/>
        <v>35560000</v>
      </c>
      <c r="V825" s="19" t="str">
        <f>VLOOKUP($B825,G2.PL1!$C$10:$AF$35,30,0)</f>
        <v>Công ty Cổ phần Dược Hậu Giang</v>
      </c>
      <c r="W825" s="17" t="s">
        <v>592</v>
      </c>
      <c r="X825" s="56" t="s">
        <v>275</v>
      </c>
      <c r="Y825" s="41" t="s">
        <v>593</v>
      </c>
      <c r="Z825" s="16"/>
      <c r="AA825" s="21" t="e">
        <f>VLOOKUP(W825,#REF!,2,0)</f>
        <v>#REF!</v>
      </c>
      <c r="AB825" s="16"/>
    </row>
    <row r="826" spans="1:28" ht="36">
      <c r="A826" s="38">
        <v>14</v>
      </c>
      <c r="B826" s="38" t="s">
        <v>40</v>
      </c>
      <c r="C826" s="17" t="str">
        <f>VLOOKUP(B826,G2.PL1!$C$10:$D$34,2,0)</f>
        <v>OCID</v>
      </c>
      <c r="D826" s="17" t="str">
        <f>VLOOKUP($B826,G2.PL1!$C$10:$E$34,3,0)</f>
        <v>Omeprazole (dạng hạt bao tan trong ruột)</v>
      </c>
      <c r="E826" s="17" t="str">
        <f>VLOOKUP($B826,G2.PL1!$C$10:$F$34,4,0)</f>
        <v>20mg</v>
      </c>
      <c r="F826" s="17" t="str">
        <f>VLOOKUP($B826,G2.PL1!$C$10:$AF$35,5,0)</f>
        <v>Uống</v>
      </c>
      <c r="G826" s="17" t="str">
        <f>VLOOKUP($B826,G2.PL1!$C$10:$AF$35,6,0)</f>
        <v>Viên nang cứng</v>
      </c>
      <c r="H826" s="17" t="str">
        <f>VLOOKUP($B826,G2.PL1!$C$10:$AF$35,7,0)</f>
        <v>Hộp 10 vỉ x 10 viên</v>
      </c>
      <c r="I826" s="38" t="s">
        <v>13</v>
      </c>
      <c r="J826" s="17" t="str">
        <f>VLOOKUP($B826,G2.PL1!$C$10:$AF$35,9,0)</f>
        <v>36 tháng</v>
      </c>
      <c r="K826" s="17" t="str">
        <f>VLOOKUP($B826,G2.PL1!$C$10:$AF$35,10,0)</f>
        <v>VN-10166-10</v>
      </c>
      <c r="L826" s="17" t="str">
        <f>VLOOKUP($B826,G2.PL1!$C$10:$AF$35,11,0)</f>
        <v>Cadila Healthcare Ltd.</v>
      </c>
      <c r="M826" s="17" t="str">
        <f>VLOOKUP($B826,G2.PL1!$C$10:$AF$35,12,0)</f>
        <v>Ấn Độ</v>
      </c>
      <c r="N826" s="17" t="str">
        <f>VLOOKUP($B826,G2.PL1!$C$10:$AF$35,13,0)</f>
        <v>Viên</v>
      </c>
      <c r="O826" s="39">
        <v>15000</v>
      </c>
      <c r="P826" s="39">
        <v>15000</v>
      </c>
      <c r="Q826" s="39">
        <v>15000</v>
      </c>
      <c r="R826" s="39">
        <v>15000</v>
      </c>
      <c r="S826" s="40">
        <v>60000</v>
      </c>
      <c r="T826" s="19">
        <f>VLOOKUP($B826,G2.PL1!$C$10:$AF$35,17,0)</f>
        <v>215</v>
      </c>
      <c r="U826" s="18">
        <f t="shared" si="12"/>
        <v>12900000</v>
      </c>
      <c r="V826" s="19" t="str">
        <f>VLOOKUP($B826,G2.PL1!$C$10:$AF$35,30,0)</f>
        <v>Công ty Cổ phần Dược phẩm Thiết bị Y tế Hà Nội</v>
      </c>
      <c r="W826" s="17" t="s">
        <v>592</v>
      </c>
      <c r="X826" s="56" t="s">
        <v>275</v>
      </c>
      <c r="Y826" s="41" t="s">
        <v>593</v>
      </c>
      <c r="Z826" s="16"/>
      <c r="AA826" s="21" t="e">
        <f>VLOOKUP(W826,#REF!,2,0)</f>
        <v>#REF!</v>
      </c>
      <c r="AB826" s="16"/>
    </row>
    <row r="827" spans="1:28" ht="60">
      <c r="A827" s="38">
        <v>9</v>
      </c>
      <c r="B827" s="38" t="s">
        <v>70</v>
      </c>
      <c r="C827" s="17" t="str">
        <f>VLOOKUP(B827,G2.PL1!$C$10:$D$34,2,0)</f>
        <v xml:space="preserve">Cifga </v>
      </c>
      <c r="D827" s="17" t="str">
        <f>VLOOKUP($B827,G2.PL1!$C$10:$E$34,3,0)</f>
        <v>Ciprofloxacin (dưới dạng Ciprofloxacin hydroclorid)</v>
      </c>
      <c r="E827" s="17" t="str">
        <f>VLOOKUP($B827,G2.PL1!$C$10:$F$34,4,0)</f>
        <v>500mg</v>
      </c>
      <c r="F827" s="17" t="str">
        <f>VLOOKUP($B827,G2.PL1!$C$10:$AF$35,5,0)</f>
        <v>Uống</v>
      </c>
      <c r="G827" s="17" t="str">
        <f>VLOOKUP($B827,G2.PL1!$C$10:$AF$35,6,0)</f>
        <v>viên nén bao phim</v>
      </c>
      <c r="H827" s="17" t="str">
        <f>VLOOKUP($B827,G2.PL1!$C$10:$AF$35,7,0)</f>
        <v>hộp 2 vỉ x 10 viên</v>
      </c>
      <c r="I827" s="38" t="s">
        <v>13</v>
      </c>
      <c r="J827" s="17" t="str">
        <f>VLOOKUP($B827,G2.PL1!$C$10:$AF$35,9,0)</f>
        <v xml:space="preserve">36 tháng </v>
      </c>
      <c r="K827" s="17" t="str">
        <f>VLOOKUP($B827,G2.PL1!$C$10:$AF$35,10,0)</f>
        <v>VD-20549-14</v>
      </c>
      <c r="L827" s="17" t="str">
        <f>VLOOKUP($B827,G2.PL1!$C$10:$AF$35,11,0)</f>
        <v>Công ty Cổ phần Dược Hậu Giang - Chi nhánh nhà máy Dược phẩm DHG tại Hậu Giang</v>
      </c>
      <c r="M827" s="17" t="str">
        <f>VLOOKUP($B827,G2.PL1!$C$10:$AF$35,12,0)</f>
        <v>Việt Nam</v>
      </c>
      <c r="N827" s="17" t="str">
        <f>VLOOKUP($B827,G2.PL1!$C$10:$AF$35,13,0)</f>
        <v>Viên</v>
      </c>
      <c r="O827" s="39">
        <v>10000</v>
      </c>
      <c r="P827" s="39">
        <v>10000</v>
      </c>
      <c r="Q827" s="39">
        <v>10000</v>
      </c>
      <c r="R827" s="39">
        <v>20000</v>
      </c>
      <c r="S827" s="40">
        <v>50000</v>
      </c>
      <c r="T827" s="19">
        <f>VLOOKUP($B827,G2.PL1!$C$10:$AF$35,17,0)</f>
        <v>889</v>
      </c>
      <c r="U827" s="18">
        <f t="shared" si="12"/>
        <v>44450000</v>
      </c>
      <c r="V827" s="19" t="str">
        <f>VLOOKUP($B827,G2.PL1!$C$10:$AF$35,30,0)</f>
        <v>Công ty Cổ phần Dược Hậu Giang</v>
      </c>
      <c r="W827" s="17" t="s">
        <v>589</v>
      </c>
      <c r="X827" s="56" t="s">
        <v>275</v>
      </c>
      <c r="Y827" s="41" t="s">
        <v>590</v>
      </c>
      <c r="Z827" s="16"/>
      <c r="AA827" s="21" t="e">
        <f>VLOOKUP(W827,#REF!,2,0)</f>
        <v>#REF!</v>
      </c>
      <c r="AB827" s="16"/>
    </row>
    <row r="828" spans="1:28" ht="60">
      <c r="A828" s="38">
        <v>13</v>
      </c>
      <c r="B828" s="38" t="s">
        <v>48</v>
      </c>
      <c r="C828" s="17" t="str">
        <f>VLOOKUP(B828,G2.PL1!$C$10:$D$34,2,0)</f>
        <v>Glumeform 500</v>
      </c>
      <c r="D828" s="17" t="str">
        <f>VLOOKUP($B828,G2.PL1!$C$10:$E$34,3,0)</f>
        <v xml:space="preserve">Metformin hydroclorid </v>
      </c>
      <c r="E828" s="17" t="str">
        <f>VLOOKUP($B828,G2.PL1!$C$10:$F$34,4,0)</f>
        <v>500mg</v>
      </c>
      <c r="F828" s="17" t="str">
        <f>VLOOKUP($B828,G2.PL1!$C$10:$AF$35,5,0)</f>
        <v>Uống</v>
      </c>
      <c r="G828" s="17" t="str">
        <f>VLOOKUP($B828,G2.PL1!$C$10:$AF$35,6,0)</f>
        <v>viên nén bao phim</v>
      </c>
      <c r="H828" s="17" t="str">
        <f>VLOOKUP($B828,G2.PL1!$C$10:$AF$35,7,0)</f>
        <v>hộp 10 vỉ x 10 viên</v>
      </c>
      <c r="I828" s="38" t="s">
        <v>13</v>
      </c>
      <c r="J828" s="17" t="str">
        <f>VLOOKUP($B828,G2.PL1!$C$10:$AF$35,9,0)</f>
        <v xml:space="preserve">36 tháng </v>
      </c>
      <c r="K828" s="17" t="str">
        <f>VLOOKUP($B828,G2.PL1!$C$10:$AF$35,10,0)</f>
        <v>VD-21779-14</v>
      </c>
      <c r="L828" s="17" t="str">
        <f>VLOOKUP($B828,G2.PL1!$C$10:$AF$35,11,0)</f>
        <v>Công ty Cổ phần Dược Hậu Giang - Chi nhánh nhà máy Dược phẩm DHG tại Hậu Giang</v>
      </c>
      <c r="M828" s="17" t="str">
        <f>VLOOKUP($B828,G2.PL1!$C$10:$AF$35,12,0)</f>
        <v>Việt Nam</v>
      </c>
      <c r="N828" s="17" t="str">
        <f>VLOOKUP($B828,G2.PL1!$C$10:$AF$35,13,0)</f>
        <v>Viên</v>
      </c>
      <c r="O828" s="39">
        <v>5000</v>
      </c>
      <c r="P828" s="39">
        <v>2000</v>
      </c>
      <c r="Q828" s="39">
        <v>3000</v>
      </c>
      <c r="R828" s="39">
        <v>5000</v>
      </c>
      <c r="S828" s="40">
        <v>15000</v>
      </c>
      <c r="T828" s="19">
        <f>VLOOKUP($B828,G2.PL1!$C$10:$AF$35,17,0)</f>
        <v>289</v>
      </c>
      <c r="U828" s="18">
        <f t="shared" si="12"/>
        <v>4335000</v>
      </c>
      <c r="V828" s="19" t="str">
        <f>VLOOKUP($B828,G2.PL1!$C$10:$AF$35,30,0)</f>
        <v>Công ty Cổ phần Dược Hậu Giang</v>
      </c>
      <c r="W828" s="17" t="s">
        <v>589</v>
      </c>
      <c r="X828" s="56" t="s">
        <v>275</v>
      </c>
      <c r="Y828" s="41" t="s">
        <v>590</v>
      </c>
      <c r="Z828" s="16"/>
      <c r="AA828" s="21" t="e">
        <f>VLOOKUP(W828,#REF!,2,0)</f>
        <v>#REF!</v>
      </c>
      <c r="AB828" s="16"/>
    </row>
    <row r="829" spans="1:28" ht="36">
      <c r="A829" s="38">
        <v>14</v>
      </c>
      <c r="B829" s="38" t="s">
        <v>40</v>
      </c>
      <c r="C829" s="17" t="str">
        <f>VLOOKUP(B829,G2.PL1!$C$10:$D$34,2,0)</f>
        <v>OCID</v>
      </c>
      <c r="D829" s="17" t="str">
        <f>VLOOKUP($B829,G2.PL1!$C$10:$E$34,3,0)</f>
        <v>Omeprazole (dạng hạt bao tan trong ruột)</v>
      </c>
      <c r="E829" s="17" t="str">
        <f>VLOOKUP($B829,G2.PL1!$C$10:$F$34,4,0)</f>
        <v>20mg</v>
      </c>
      <c r="F829" s="17" t="str">
        <f>VLOOKUP($B829,G2.PL1!$C$10:$AF$35,5,0)</f>
        <v>Uống</v>
      </c>
      <c r="G829" s="17" t="str">
        <f>VLOOKUP($B829,G2.PL1!$C$10:$AF$35,6,0)</f>
        <v>Viên nang cứng</v>
      </c>
      <c r="H829" s="17" t="str">
        <f>VLOOKUP($B829,G2.PL1!$C$10:$AF$35,7,0)</f>
        <v>Hộp 10 vỉ x 10 viên</v>
      </c>
      <c r="I829" s="38" t="s">
        <v>13</v>
      </c>
      <c r="J829" s="17" t="str">
        <f>VLOOKUP($B829,G2.PL1!$C$10:$AF$35,9,0)</f>
        <v>36 tháng</v>
      </c>
      <c r="K829" s="17" t="str">
        <f>VLOOKUP($B829,G2.PL1!$C$10:$AF$35,10,0)</f>
        <v>VN-10166-10</v>
      </c>
      <c r="L829" s="17" t="str">
        <f>VLOOKUP($B829,G2.PL1!$C$10:$AF$35,11,0)</f>
        <v>Cadila Healthcare Ltd.</v>
      </c>
      <c r="M829" s="17" t="str">
        <f>VLOOKUP($B829,G2.PL1!$C$10:$AF$35,12,0)</f>
        <v>Ấn Độ</v>
      </c>
      <c r="N829" s="17" t="str">
        <f>VLOOKUP($B829,G2.PL1!$C$10:$AF$35,13,0)</f>
        <v>Viên</v>
      </c>
      <c r="O829" s="39">
        <v>10000</v>
      </c>
      <c r="P829" s="39">
        <v>10000</v>
      </c>
      <c r="Q829" s="39">
        <v>10000</v>
      </c>
      <c r="R829" s="39">
        <v>20000</v>
      </c>
      <c r="S829" s="40">
        <v>50000</v>
      </c>
      <c r="T829" s="19">
        <f>VLOOKUP($B829,G2.PL1!$C$10:$AF$35,17,0)</f>
        <v>215</v>
      </c>
      <c r="U829" s="18">
        <f t="shared" si="12"/>
        <v>10750000</v>
      </c>
      <c r="V829" s="19" t="str">
        <f>VLOOKUP($B829,G2.PL1!$C$10:$AF$35,30,0)</f>
        <v>Công ty Cổ phần Dược phẩm Thiết bị Y tế Hà Nội</v>
      </c>
      <c r="W829" s="17" t="s">
        <v>589</v>
      </c>
      <c r="X829" s="56" t="s">
        <v>275</v>
      </c>
      <c r="Y829" s="41" t="s">
        <v>590</v>
      </c>
      <c r="Z829" s="16"/>
      <c r="AA829" s="21" t="e">
        <f>VLOOKUP(W829,#REF!,2,0)</f>
        <v>#REF!</v>
      </c>
      <c r="AB829" s="16"/>
    </row>
    <row r="830" spans="1:28" ht="36">
      <c r="A830" s="38">
        <v>15</v>
      </c>
      <c r="B830" s="38" t="s">
        <v>39</v>
      </c>
      <c r="C830" s="17" t="str">
        <f>VLOOKUP(B830,G2.PL1!$C$10:$D$34,2,0)</f>
        <v>OCID</v>
      </c>
      <c r="D830" s="17" t="str">
        <f>VLOOKUP($B830,G2.PL1!$C$10:$E$34,3,0)</f>
        <v>Omeprazole (dạng hạt bao tan trong ruột)</v>
      </c>
      <c r="E830" s="17" t="str">
        <f>VLOOKUP($B830,G2.PL1!$C$10:$F$34,4,0)</f>
        <v>20mg</v>
      </c>
      <c r="F830" s="17" t="str">
        <f>VLOOKUP($B830,G2.PL1!$C$10:$AF$35,5,0)</f>
        <v>Uống</v>
      </c>
      <c r="G830" s="17" t="str">
        <f>VLOOKUP($B830,G2.PL1!$C$10:$AF$35,6,0)</f>
        <v>Viên nang cứng</v>
      </c>
      <c r="H830" s="17" t="str">
        <f>VLOOKUP($B830,G2.PL1!$C$10:$AF$35,7,0)</f>
        <v>Hộp 10 vỉ x 10 viên</v>
      </c>
      <c r="I830" s="38" t="s">
        <v>13</v>
      </c>
      <c r="J830" s="17" t="str">
        <f>VLOOKUP($B830,G2.PL1!$C$10:$AF$35,9,0)</f>
        <v>36 tháng</v>
      </c>
      <c r="K830" s="17" t="str">
        <f>VLOOKUP($B830,G2.PL1!$C$10:$AF$35,10,0)</f>
        <v>VN-10166-10</v>
      </c>
      <c r="L830" s="17" t="str">
        <f>VLOOKUP($B830,G2.PL1!$C$10:$AF$35,11,0)</f>
        <v>Cadila Healthcare Ltd.</v>
      </c>
      <c r="M830" s="17" t="str">
        <f>VLOOKUP($B830,G2.PL1!$C$10:$AF$35,12,0)</f>
        <v>Ấn Độ</v>
      </c>
      <c r="N830" s="17" t="str">
        <f>VLOOKUP($B830,G2.PL1!$C$10:$AF$35,13,0)</f>
        <v>Viên</v>
      </c>
      <c r="O830" s="39">
        <v>20000</v>
      </c>
      <c r="P830" s="39">
        <v>20000</v>
      </c>
      <c r="Q830" s="39">
        <v>20000</v>
      </c>
      <c r="R830" s="39">
        <v>40000</v>
      </c>
      <c r="S830" s="40">
        <v>100000</v>
      </c>
      <c r="T830" s="19">
        <f>VLOOKUP($B830,G2.PL1!$C$10:$AF$35,17,0)</f>
        <v>215</v>
      </c>
      <c r="U830" s="18">
        <f t="shared" si="12"/>
        <v>21500000</v>
      </c>
      <c r="V830" s="19" t="str">
        <f>VLOOKUP($B830,G2.PL1!$C$10:$AF$35,30,0)</f>
        <v>Công ty Cổ phần Dược phẩm Thiết bị Y tế Hà Nội</v>
      </c>
      <c r="W830" s="17" t="s">
        <v>589</v>
      </c>
      <c r="X830" s="56" t="s">
        <v>275</v>
      </c>
      <c r="Y830" s="41" t="s">
        <v>590</v>
      </c>
      <c r="Z830" s="16"/>
      <c r="AA830" s="21" t="e">
        <f>VLOOKUP(W830,#REF!,2,0)</f>
        <v>#REF!</v>
      </c>
      <c r="AB830" s="16"/>
    </row>
    <row r="831" spans="1:28" ht="60">
      <c r="A831" s="38">
        <v>9</v>
      </c>
      <c r="B831" s="38" t="s">
        <v>70</v>
      </c>
      <c r="C831" s="17" t="str">
        <f>VLOOKUP(B831,G2.PL1!$C$10:$D$34,2,0)</f>
        <v xml:space="preserve">Cifga </v>
      </c>
      <c r="D831" s="17" t="str">
        <f>VLOOKUP($B831,G2.PL1!$C$10:$E$34,3,0)</f>
        <v>Ciprofloxacin (dưới dạng Ciprofloxacin hydroclorid)</v>
      </c>
      <c r="E831" s="17" t="str">
        <f>VLOOKUP($B831,G2.PL1!$C$10:$F$34,4,0)</f>
        <v>500mg</v>
      </c>
      <c r="F831" s="17" t="str">
        <f>VLOOKUP($B831,G2.PL1!$C$10:$AF$35,5,0)</f>
        <v>Uống</v>
      </c>
      <c r="G831" s="17" t="str">
        <f>VLOOKUP($B831,G2.PL1!$C$10:$AF$35,6,0)</f>
        <v>viên nén bao phim</v>
      </c>
      <c r="H831" s="17" t="str">
        <f>VLOOKUP($B831,G2.PL1!$C$10:$AF$35,7,0)</f>
        <v>hộp 2 vỉ x 10 viên</v>
      </c>
      <c r="I831" s="38" t="s">
        <v>13</v>
      </c>
      <c r="J831" s="17" t="str">
        <f>VLOOKUP($B831,G2.PL1!$C$10:$AF$35,9,0)</f>
        <v xml:space="preserve">36 tháng </v>
      </c>
      <c r="K831" s="17" t="str">
        <f>VLOOKUP($B831,G2.PL1!$C$10:$AF$35,10,0)</f>
        <v>VD-20549-14</v>
      </c>
      <c r="L831" s="17" t="str">
        <f>VLOOKUP($B831,G2.PL1!$C$10:$AF$35,11,0)</f>
        <v>Công ty Cổ phần Dược Hậu Giang - Chi nhánh nhà máy Dược phẩm DHG tại Hậu Giang</v>
      </c>
      <c r="M831" s="17" t="str">
        <f>VLOOKUP($B831,G2.PL1!$C$10:$AF$35,12,0)</f>
        <v>Việt Nam</v>
      </c>
      <c r="N831" s="17" t="str">
        <f>VLOOKUP($B831,G2.PL1!$C$10:$AF$35,13,0)</f>
        <v>Viên</v>
      </c>
      <c r="O831" s="39">
        <v>4375</v>
      </c>
      <c r="P831" s="39">
        <v>4375</v>
      </c>
      <c r="Q831" s="39">
        <v>4375</v>
      </c>
      <c r="R831" s="39">
        <v>4375</v>
      </c>
      <c r="S831" s="40">
        <v>17500</v>
      </c>
      <c r="T831" s="19">
        <f>VLOOKUP($B831,G2.PL1!$C$10:$AF$35,17,0)</f>
        <v>889</v>
      </c>
      <c r="U831" s="18">
        <f t="shared" si="12"/>
        <v>15557500</v>
      </c>
      <c r="V831" s="19" t="str">
        <f>VLOOKUP($B831,G2.PL1!$C$10:$AF$35,30,0)</f>
        <v>Công ty Cổ phần Dược Hậu Giang</v>
      </c>
      <c r="W831" s="17" t="s">
        <v>752</v>
      </c>
      <c r="X831" s="56" t="s">
        <v>275</v>
      </c>
      <c r="Y831" s="38" t="s">
        <v>753</v>
      </c>
      <c r="Z831" s="16"/>
      <c r="AA831" s="21" t="e">
        <f>VLOOKUP(W831,#REF!,2,0)</f>
        <v>#REF!</v>
      </c>
      <c r="AB831" s="16"/>
    </row>
    <row r="832" spans="1:28" ht="60">
      <c r="A832" s="38">
        <v>9</v>
      </c>
      <c r="B832" s="38" t="s">
        <v>70</v>
      </c>
      <c r="C832" s="17" t="str">
        <f>VLOOKUP(B832,G2.PL1!$C$10:$D$34,2,0)</f>
        <v xml:space="preserve">Cifga </v>
      </c>
      <c r="D832" s="17" t="str">
        <f>VLOOKUP($B832,G2.PL1!$C$10:$E$34,3,0)</f>
        <v>Ciprofloxacin (dưới dạng Ciprofloxacin hydroclorid)</v>
      </c>
      <c r="E832" s="17" t="str">
        <f>VLOOKUP($B832,G2.PL1!$C$10:$F$34,4,0)</f>
        <v>500mg</v>
      </c>
      <c r="F832" s="17" t="str">
        <f>VLOOKUP($B832,G2.PL1!$C$10:$AF$35,5,0)</f>
        <v>Uống</v>
      </c>
      <c r="G832" s="17" t="str">
        <f>VLOOKUP($B832,G2.PL1!$C$10:$AF$35,6,0)</f>
        <v>viên nén bao phim</v>
      </c>
      <c r="H832" s="17" t="str">
        <f>VLOOKUP($B832,G2.PL1!$C$10:$AF$35,7,0)</f>
        <v>hộp 2 vỉ x 10 viên</v>
      </c>
      <c r="I832" s="38" t="s">
        <v>13</v>
      </c>
      <c r="J832" s="17" t="str">
        <f>VLOOKUP($B832,G2.PL1!$C$10:$AF$35,9,0)</f>
        <v xml:space="preserve">36 tháng </v>
      </c>
      <c r="K832" s="17" t="str">
        <f>VLOOKUP($B832,G2.PL1!$C$10:$AF$35,10,0)</f>
        <v>VD-20549-14</v>
      </c>
      <c r="L832" s="17" t="str">
        <f>VLOOKUP($B832,G2.PL1!$C$10:$AF$35,11,0)</f>
        <v>Công ty Cổ phần Dược Hậu Giang - Chi nhánh nhà máy Dược phẩm DHG tại Hậu Giang</v>
      </c>
      <c r="M832" s="17" t="str">
        <f>VLOOKUP($B832,G2.PL1!$C$10:$AF$35,12,0)</f>
        <v>Việt Nam</v>
      </c>
      <c r="N832" s="17" t="str">
        <f>VLOOKUP($B832,G2.PL1!$C$10:$AF$35,13,0)</f>
        <v>Viên</v>
      </c>
      <c r="O832" s="39">
        <v>11875</v>
      </c>
      <c r="P832" s="39">
        <v>11875</v>
      </c>
      <c r="Q832" s="39">
        <v>11875</v>
      </c>
      <c r="R832" s="39">
        <v>11875</v>
      </c>
      <c r="S832" s="40">
        <v>47500</v>
      </c>
      <c r="T832" s="19">
        <f>VLOOKUP($B832,G2.PL1!$C$10:$AF$35,17,0)</f>
        <v>889</v>
      </c>
      <c r="U832" s="18">
        <f t="shared" si="12"/>
        <v>42227500</v>
      </c>
      <c r="V832" s="19" t="str">
        <f>VLOOKUP($B832,G2.PL1!$C$10:$AF$35,30,0)</f>
        <v>Công ty Cổ phần Dược Hậu Giang</v>
      </c>
      <c r="W832" s="17" t="s">
        <v>754</v>
      </c>
      <c r="X832" s="56" t="s">
        <v>275</v>
      </c>
      <c r="Y832" s="38" t="s">
        <v>755</v>
      </c>
      <c r="Z832" s="16"/>
      <c r="AA832" s="21" t="e">
        <f>VLOOKUP(W832,#REF!,2,0)</f>
        <v>#REF!</v>
      </c>
      <c r="AB832" s="16"/>
    </row>
    <row r="833" spans="1:28" ht="60">
      <c r="A833" s="38">
        <v>9</v>
      </c>
      <c r="B833" s="38" t="s">
        <v>70</v>
      </c>
      <c r="C833" s="17" t="str">
        <f>VLOOKUP(B833,G2.PL1!$C$10:$D$34,2,0)</f>
        <v xml:space="preserve">Cifga </v>
      </c>
      <c r="D833" s="17" t="str">
        <f>VLOOKUP($B833,G2.PL1!$C$10:$E$34,3,0)</f>
        <v>Ciprofloxacin (dưới dạng Ciprofloxacin hydroclorid)</v>
      </c>
      <c r="E833" s="17" t="str">
        <f>VLOOKUP($B833,G2.PL1!$C$10:$F$34,4,0)</f>
        <v>500mg</v>
      </c>
      <c r="F833" s="17" t="str">
        <f>VLOOKUP($B833,G2.PL1!$C$10:$AF$35,5,0)</f>
        <v>Uống</v>
      </c>
      <c r="G833" s="17" t="str">
        <f>VLOOKUP($B833,G2.PL1!$C$10:$AF$35,6,0)</f>
        <v>viên nén bao phim</v>
      </c>
      <c r="H833" s="17" t="str">
        <f>VLOOKUP($B833,G2.PL1!$C$10:$AF$35,7,0)</f>
        <v>hộp 2 vỉ x 10 viên</v>
      </c>
      <c r="I833" s="38" t="s">
        <v>13</v>
      </c>
      <c r="J833" s="17" t="str">
        <f>VLOOKUP($B833,G2.PL1!$C$10:$AF$35,9,0)</f>
        <v xml:space="preserve">36 tháng </v>
      </c>
      <c r="K833" s="17" t="str">
        <f>VLOOKUP($B833,G2.PL1!$C$10:$AF$35,10,0)</f>
        <v>VD-20549-14</v>
      </c>
      <c r="L833" s="17" t="str">
        <f>VLOOKUP($B833,G2.PL1!$C$10:$AF$35,11,0)</f>
        <v>Công ty Cổ phần Dược Hậu Giang - Chi nhánh nhà máy Dược phẩm DHG tại Hậu Giang</v>
      </c>
      <c r="M833" s="17" t="str">
        <f>VLOOKUP($B833,G2.PL1!$C$10:$AF$35,12,0)</f>
        <v>Việt Nam</v>
      </c>
      <c r="N833" s="17" t="str">
        <f>VLOOKUP($B833,G2.PL1!$C$10:$AF$35,13,0)</f>
        <v>Viên</v>
      </c>
      <c r="O833" s="39">
        <v>10000</v>
      </c>
      <c r="P833" s="39">
        <v>10000</v>
      </c>
      <c r="Q833" s="39">
        <v>10000</v>
      </c>
      <c r="R833" s="39">
        <v>10000</v>
      </c>
      <c r="S833" s="40">
        <v>40000</v>
      </c>
      <c r="T833" s="19">
        <f>VLOOKUP($B833,G2.PL1!$C$10:$AF$35,17,0)</f>
        <v>889</v>
      </c>
      <c r="U833" s="18">
        <f t="shared" si="12"/>
        <v>35560000</v>
      </c>
      <c r="V833" s="19" t="str">
        <f>VLOOKUP($B833,G2.PL1!$C$10:$AF$35,30,0)</f>
        <v>Công ty Cổ phần Dược Hậu Giang</v>
      </c>
      <c r="W833" s="17" t="s">
        <v>750</v>
      </c>
      <c r="X833" s="56" t="s">
        <v>275</v>
      </c>
      <c r="Y833" s="41" t="s">
        <v>751</v>
      </c>
      <c r="Z833" s="16"/>
      <c r="AA833" s="21" t="e">
        <f>VLOOKUP(W833,#REF!,2,0)</f>
        <v>#REF!</v>
      </c>
      <c r="AB833" s="16"/>
    </row>
    <row r="834" spans="1:28" ht="36">
      <c r="A834" s="38">
        <v>14</v>
      </c>
      <c r="B834" s="38" t="s">
        <v>40</v>
      </c>
      <c r="C834" s="17" t="str">
        <f>VLOOKUP(B834,G2.PL1!$C$10:$D$34,2,0)</f>
        <v>OCID</v>
      </c>
      <c r="D834" s="17" t="str">
        <f>VLOOKUP($B834,G2.PL1!$C$10:$E$34,3,0)</f>
        <v>Omeprazole (dạng hạt bao tan trong ruột)</v>
      </c>
      <c r="E834" s="17" t="str">
        <f>VLOOKUP($B834,G2.PL1!$C$10:$F$34,4,0)</f>
        <v>20mg</v>
      </c>
      <c r="F834" s="17" t="str">
        <f>VLOOKUP($B834,G2.PL1!$C$10:$AF$35,5,0)</f>
        <v>Uống</v>
      </c>
      <c r="G834" s="17" t="str">
        <f>VLOOKUP($B834,G2.PL1!$C$10:$AF$35,6,0)</f>
        <v>Viên nang cứng</v>
      </c>
      <c r="H834" s="17" t="str">
        <f>VLOOKUP($B834,G2.PL1!$C$10:$AF$35,7,0)</f>
        <v>Hộp 10 vỉ x 10 viên</v>
      </c>
      <c r="I834" s="38" t="s">
        <v>13</v>
      </c>
      <c r="J834" s="17" t="str">
        <f>VLOOKUP($B834,G2.PL1!$C$10:$AF$35,9,0)</f>
        <v>36 tháng</v>
      </c>
      <c r="K834" s="17" t="str">
        <f>VLOOKUP($B834,G2.PL1!$C$10:$AF$35,10,0)</f>
        <v>VN-10166-10</v>
      </c>
      <c r="L834" s="17" t="str">
        <f>VLOOKUP($B834,G2.PL1!$C$10:$AF$35,11,0)</f>
        <v>Cadila Healthcare Ltd.</v>
      </c>
      <c r="M834" s="17" t="str">
        <f>VLOOKUP($B834,G2.PL1!$C$10:$AF$35,12,0)</f>
        <v>Ấn Độ</v>
      </c>
      <c r="N834" s="17" t="str">
        <f>VLOOKUP($B834,G2.PL1!$C$10:$AF$35,13,0)</f>
        <v>Viên</v>
      </c>
      <c r="O834" s="39">
        <v>7500</v>
      </c>
      <c r="P834" s="39">
        <v>7500</v>
      </c>
      <c r="Q834" s="39">
        <v>7500</v>
      </c>
      <c r="R834" s="39">
        <v>7500</v>
      </c>
      <c r="S834" s="40">
        <v>30000</v>
      </c>
      <c r="T834" s="19">
        <f>VLOOKUP($B834,G2.PL1!$C$10:$AF$35,17,0)</f>
        <v>215</v>
      </c>
      <c r="U834" s="18">
        <f t="shared" si="12"/>
        <v>6450000</v>
      </c>
      <c r="V834" s="19" t="str">
        <f>VLOOKUP($B834,G2.PL1!$C$10:$AF$35,30,0)</f>
        <v>Công ty Cổ phần Dược phẩm Thiết bị Y tế Hà Nội</v>
      </c>
      <c r="W834" s="17" t="s">
        <v>750</v>
      </c>
      <c r="X834" s="56" t="s">
        <v>275</v>
      </c>
      <c r="Y834" s="41" t="s">
        <v>751</v>
      </c>
      <c r="Z834" s="16"/>
      <c r="AA834" s="21" t="e">
        <f>VLOOKUP(W834,#REF!,2,0)</f>
        <v>#REF!</v>
      </c>
      <c r="AB834" s="16"/>
    </row>
    <row r="835" spans="1:28" ht="60">
      <c r="A835" s="38">
        <v>12</v>
      </c>
      <c r="B835" s="38" t="s">
        <v>54</v>
      </c>
      <c r="C835" s="17" t="str">
        <f>VLOOKUP(B835,G2.PL1!$C$10:$D$34,2,0)</f>
        <v>Raciper 20mg</v>
      </c>
      <c r="D835" s="17" t="str">
        <f>VLOOKUP($B835,G2.PL1!$C$10:$E$34,3,0)</f>
        <v xml:space="preserve">Esomeprazole (dưới dạng Esomeprazole magnesium vô định hình) </v>
      </c>
      <c r="E835" s="17" t="str">
        <f>VLOOKUP($B835,G2.PL1!$C$10:$F$34,4,0)</f>
        <v>20mg</v>
      </c>
      <c r="F835" s="17" t="str">
        <f>VLOOKUP($B835,G2.PL1!$C$10:$AF$35,5,0)</f>
        <v>Uống</v>
      </c>
      <c r="G835" s="17" t="str">
        <f>VLOOKUP($B835,G2.PL1!$C$10:$AF$35,6,0)</f>
        <v>Viên nén bao phim kháng acid dạ dày</v>
      </c>
      <c r="H835" s="17" t="str">
        <f>VLOOKUP($B835,G2.PL1!$C$10:$AF$35,7,0)</f>
        <v>Hộp 2 vỉ x 7 viên; Hộp 4 vỉ x 7 viên</v>
      </c>
      <c r="I835" s="38" t="s">
        <v>13</v>
      </c>
      <c r="J835" s="17" t="str">
        <f>VLOOKUP($B835,G2.PL1!$C$10:$AF$35,9,0)</f>
        <v>24 tháng</v>
      </c>
      <c r="K835" s="17" t="str">
        <f>VLOOKUP($B835,G2.PL1!$C$10:$AF$35,10,0)</f>
        <v>VN-16032-12</v>
      </c>
      <c r="L835" s="17" t="str">
        <f>VLOOKUP($B835,G2.PL1!$C$10:$AF$35,11,0)</f>
        <v>Sun Pharmaceutical Industries Limited</v>
      </c>
      <c r="M835" s="17" t="str">
        <f>VLOOKUP($B835,G2.PL1!$C$10:$AF$35,12,0)</f>
        <v>Ấn Độ</v>
      </c>
      <c r="N835" s="17" t="str">
        <f>VLOOKUP($B835,G2.PL1!$C$10:$AF$35,13,0)</f>
        <v>Viên</v>
      </c>
      <c r="O835" s="39">
        <v>1000</v>
      </c>
      <c r="P835" s="39">
        <v>1000</v>
      </c>
      <c r="Q835" s="39">
        <v>1000</v>
      </c>
      <c r="R835" s="39">
        <v>1000</v>
      </c>
      <c r="S835" s="40">
        <v>4000</v>
      </c>
      <c r="T835" s="19">
        <f>VLOOKUP($B835,G2.PL1!$C$10:$AF$35,17,0)</f>
        <v>950</v>
      </c>
      <c r="U835" s="18">
        <f t="shared" si="12"/>
        <v>3800000</v>
      </c>
      <c r="V835" s="19" t="str">
        <f>VLOOKUP($B835,G2.PL1!$C$10:$AF$35,30,0)</f>
        <v>Công ty Cổ phần Dược phẩm Thiết bị Y tế Hà Nội</v>
      </c>
      <c r="W835" s="17" t="s">
        <v>651</v>
      </c>
      <c r="X835" s="56" t="s">
        <v>275</v>
      </c>
      <c r="Y835" s="41" t="s">
        <v>652</v>
      </c>
      <c r="Z835" s="16"/>
      <c r="AA835" s="21" t="e">
        <f>VLOOKUP(W835,#REF!,2,0)</f>
        <v>#REF!</v>
      </c>
      <c r="AB835" s="16"/>
    </row>
    <row r="836" spans="1:28" ht="60">
      <c r="A836" s="38">
        <v>13</v>
      </c>
      <c r="B836" s="38" t="s">
        <v>48</v>
      </c>
      <c r="C836" s="17" t="str">
        <f>VLOOKUP(B836,G2.PL1!$C$10:$D$34,2,0)</f>
        <v>Glumeform 500</v>
      </c>
      <c r="D836" s="17" t="str">
        <f>VLOOKUP($B836,G2.PL1!$C$10:$E$34,3,0)</f>
        <v xml:space="preserve">Metformin hydroclorid </v>
      </c>
      <c r="E836" s="17" t="str">
        <f>VLOOKUP($B836,G2.PL1!$C$10:$F$34,4,0)</f>
        <v>500mg</v>
      </c>
      <c r="F836" s="17" t="str">
        <f>VLOOKUP($B836,G2.PL1!$C$10:$AF$35,5,0)</f>
        <v>Uống</v>
      </c>
      <c r="G836" s="17" t="str">
        <f>VLOOKUP($B836,G2.PL1!$C$10:$AF$35,6,0)</f>
        <v>viên nén bao phim</v>
      </c>
      <c r="H836" s="17" t="str">
        <f>VLOOKUP($B836,G2.PL1!$C$10:$AF$35,7,0)</f>
        <v>hộp 10 vỉ x 10 viên</v>
      </c>
      <c r="I836" s="38" t="s">
        <v>13</v>
      </c>
      <c r="J836" s="17" t="str">
        <f>VLOOKUP($B836,G2.PL1!$C$10:$AF$35,9,0)</f>
        <v xml:space="preserve">36 tháng </v>
      </c>
      <c r="K836" s="17" t="str">
        <f>VLOOKUP($B836,G2.PL1!$C$10:$AF$35,10,0)</f>
        <v>VD-21779-14</v>
      </c>
      <c r="L836" s="17" t="str">
        <f>VLOOKUP($B836,G2.PL1!$C$10:$AF$35,11,0)</f>
        <v>Công ty Cổ phần Dược Hậu Giang - Chi nhánh nhà máy Dược phẩm DHG tại Hậu Giang</v>
      </c>
      <c r="M836" s="17" t="str">
        <f>VLOOKUP($B836,G2.PL1!$C$10:$AF$35,12,0)</f>
        <v>Việt Nam</v>
      </c>
      <c r="N836" s="17" t="str">
        <f>VLOOKUP($B836,G2.PL1!$C$10:$AF$35,13,0)</f>
        <v>Viên</v>
      </c>
      <c r="O836" s="39">
        <v>1000</v>
      </c>
      <c r="P836" s="39">
        <v>1000</v>
      </c>
      <c r="Q836" s="39">
        <v>1000</v>
      </c>
      <c r="R836" s="39">
        <v>1000</v>
      </c>
      <c r="S836" s="40">
        <v>4000</v>
      </c>
      <c r="T836" s="19">
        <f>VLOOKUP($B836,G2.PL1!$C$10:$AF$35,17,0)</f>
        <v>289</v>
      </c>
      <c r="U836" s="18">
        <f t="shared" si="12"/>
        <v>1156000</v>
      </c>
      <c r="V836" s="19" t="str">
        <f>VLOOKUP($B836,G2.PL1!$C$10:$AF$35,30,0)</f>
        <v>Công ty Cổ phần Dược Hậu Giang</v>
      </c>
      <c r="W836" s="17" t="s">
        <v>651</v>
      </c>
      <c r="X836" s="56" t="s">
        <v>275</v>
      </c>
      <c r="Y836" s="41" t="s">
        <v>652</v>
      </c>
      <c r="Z836" s="16"/>
      <c r="AA836" s="21" t="e">
        <f>VLOOKUP(W836,#REF!,2,0)</f>
        <v>#REF!</v>
      </c>
      <c r="AB836" s="16"/>
    </row>
    <row r="837" spans="1:28" ht="60">
      <c r="A837" s="38">
        <v>9</v>
      </c>
      <c r="B837" s="38" t="s">
        <v>70</v>
      </c>
      <c r="C837" s="17" t="str">
        <f>VLOOKUP(B837,G2.PL1!$C$10:$D$34,2,0)</f>
        <v xml:space="preserve">Cifga </v>
      </c>
      <c r="D837" s="17" t="str">
        <f>VLOOKUP($B837,G2.PL1!$C$10:$E$34,3,0)</f>
        <v>Ciprofloxacin (dưới dạng Ciprofloxacin hydroclorid)</v>
      </c>
      <c r="E837" s="17" t="str">
        <f>VLOOKUP($B837,G2.PL1!$C$10:$F$34,4,0)</f>
        <v>500mg</v>
      </c>
      <c r="F837" s="17" t="str">
        <f>VLOOKUP($B837,G2.PL1!$C$10:$AF$35,5,0)</f>
        <v>Uống</v>
      </c>
      <c r="G837" s="17" t="str">
        <f>VLOOKUP($B837,G2.PL1!$C$10:$AF$35,6,0)</f>
        <v>viên nén bao phim</v>
      </c>
      <c r="H837" s="17" t="str">
        <f>VLOOKUP($B837,G2.PL1!$C$10:$AF$35,7,0)</f>
        <v>hộp 2 vỉ x 10 viên</v>
      </c>
      <c r="I837" s="38" t="s">
        <v>13</v>
      </c>
      <c r="J837" s="17" t="str">
        <f>VLOOKUP($B837,G2.PL1!$C$10:$AF$35,9,0)</f>
        <v xml:space="preserve">36 tháng </v>
      </c>
      <c r="K837" s="17" t="str">
        <f>VLOOKUP($B837,G2.PL1!$C$10:$AF$35,10,0)</f>
        <v>VD-20549-14</v>
      </c>
      <c r="L837" s="17" t="str">
        <f>VLOOKUP($B837,G2.PL1!$C$10:$AF$35,11,0)</f>
        <v>Công ty Cổ phần Dược Hậu Giang - Chi nhánh nhà máy Dược phẩm DHG tại Hậu Giang</v>
      </c>
      <c r="M837" s="17" t="str">
        <f>VLOOKUP($B837,G2.PL1!$C$10:$AF$35,12,0)</f>
        <v>Việt Nam</v>
      </c>
      <c r="N837" s="17" t="str">
        <f>VLOOKUP($B837,G2.PL1!$C$10:$AF$35,13,0)</f>
        <v>Viên</v>
      </c>
      <c r="O837" s="39">
        <v>25000</v>
      </c>
      <c r="P837" s="39">
        <v>20000</v>
      </c>
      <c r="Q837" s="39">
        <v>20000</v>
      </c>
      <c r="R837" s="39">
        <v>25000</v>
      </c>
      <c r="S837" s="40">
        <v>90000</v>
      </c>
      <c r="T837" s="19">
        <f>VLOOKUP($B837,G2.PL1!$C$10:$AF$35,17,0)</f>
        <v>889</v>
      </c>
      <c r="U837" s="18">
        <f t="shared" si="12"/>
        <v>80010000</v>
      </c>
      <c r="V837" s="19" t="str">
        <f>VLOOKUP($B837,G2.PL1!$C$10:$AF$35,30,0)</f>
        <v>Công ty Cổ phần Dược Hậu Giang</v>
      </c>
      <c r="W837" s="17" t="s">
        <v>746</v>
      </c>
      <c r="X837" s="56" t="s">
        <v>275</v>
      </c>
      <c r="Y837" s="41" t="s">
        <v>747</v>
      </c>
      <c r="Z837" s="16"/>
      <c r="AA837" s="21" t="e">
        <f>VLOOKUP(W837,#REF!,2,0)</f>
        <v>#REF!</v>
      </c>
      <c r="AB837" s="16"/>
    </row>
    <row r="838" spans="1:28" ht="60">
      <c r="A838" s="38">
        <v>9</v>
      </c>
      <c r="B838" s="38" t="s">
        <v>70</v>
      </c>
      <c r="C838" s="17" t="str">
        <f>VLOOKUP(B838,G2.PL1!$C$10:$D$34,2,0)</f>
        <v xml:space="preserve">Cifga </v>
      </c>
      <c r="D838" s="17" t="str">
        <f>VLOOKUP($B838,G2.PL1!$C$10:$E$34,3,0)</f>
        <v>Ciprofloxacin (dưới dạng Ciprofloxacin hydroclorid)</v>
      </c>
      <c r="E838" s="17" t="str">
        <f>VLOOKUP($B838,G2.PL1!$C$10:$F$34,4,0)</f>
        <v>500mg</v>
      </c>
      <c r="F838" s="17" t="str">
        <f>VLOOKUP($B838,G2.PL1!$C$10:$AF$35,5,0)</f>
        <v>Uống</v>
      </c>
      <c r="G838" s="17" t="str">
        <f>VLOOKUP($B838,G2.PL1!$C$10:$AF$35,6,0)</f>
        <v>viên nén bao phim</v>
      </c>
      <c r="H838" s="17" t="str">
        <f>VLOOKUP($B838,G2.PL1!$C$10:$AF$35,7,0)</f>
        <v>hộp 2 vỉ x 10 viên</v>
      </c>
      <c r="I838" s="38" t="s">
        <v>13</v>
      </c>
      <c r="J838" s="17" t="str">
        <f>VLOOKUP($B838,G2.PL1!$C$10:$AF$35,9,0)</f>
        <v xml:space="preserve">36 tháng </v>
      </c>
      <c r="K838" s="17" t="str">
        <f>VLOOKUP($B838,G2.PL1!$C$10:$AF$35,10,0)</f>
        <v>VD-20549-14</v>
      </c>
      <c r="L838" s="17" t="str">
        <f>VLOOKUP($B838,G2.PL1!$C$10:$AF$35,11,0)</f>
        <v>Công ty Cổ phần Dược Hậu Giang - Chi nhánh nhà máy Dược phẩm DHG tại Hậu Giang</v>
      </c>
      <c r="M838" s="17" t="str">
        <f>VLOOKUP($B838,G2.PL1!$C$10:$AF$35,12,0)</f>
        <v>Việt Nam</v>
      </c>
      <c r="N838" s="17" t="str">
        <f>VLOOKUP($B838,G2.PL1!$C$10:$AF$35,13,0)</f>
        <v>Viên</v>
      </c>
      <c r="O838" s="39">
        <v>2000</v>
      </c>
      <c r="P838" s="39">
        <v>2500</v>
      </c>
      <c r="Q838" s="39">
        <v>2500</v>
      </c>
      <c r="R838" s="39">
        <v>2500</v>
      </c>
      <c r="S838" s="40">
        <v>9500</v>
      </c>
      <c r="T838" s="19">
        <f>VLOOKUP($B838,G2.PL1!$C$10:$AF$35,17,0)</f>
        <v>889</v>
      </c>
      <c r="U838" s="18">
        <f t="shared" si="12"/>
        <v>8445500</v>
      </c>
      <c r="V838" s="19" t="str">
        <f>VLOOKUP($B838,G2.PL1!$C$10:$AF$35,30,0)</f>
        <v>Công ty Cổ phần Dược Hậu Giang</v>
      </c>
      <c r="W838" s="17" t="s">
        <v>655</v>
      </c>
      <c r="X838" s="56" t="s">
        <v>275</v>
      </c>
      <c r="Y838" s="41" t="s">
        <v>656</v>
      </c>
      <c r="Z838" s="16"/>
      <c r="AA838" s="21" t="e">
        <f>VLOOKUP(W838,#REF!,2,0)</f>
        <v>#REF!</v>
      </c>
      <c r="AB838" s="16"/>
    </row>
    <row r="839" spans="1:28" ht="36">
      <c r="A839" s="38">
        <v>15</v>
      </c>
      <c r="B839" s="38" t="s">
        <v>39</v>
      </c>
      <c r="C839" s="17" t="str">
        <f>VLOOKUP(B839,G2.PL1!$C$10:$D$34,2,0)</f>
        <v>OCID</v>
      </c>
      <c r="D839" s="17" t="str">
        <f>VLOOKUP($B839,G2.PL1!$C$10:$E$34,3,0)</f>
        <v>Omeprazole (dạng hạt bao tan trong ruột)</v>
      </c>
      <c r="E839" s="17" t="str">
        <f>VLOOKUP($B839,G2.PL1!$C$10:$F$34,4,0)</f>
        <v>20mg</v>
      </c>
      <c r="F839" s="17" t="str">
        <f>VLOOKUP($B839,G2.PL1!$C$10:$AF$35,5,0)</f>
        <v>Uống</v>
      </c>
      <c r="G839" s="17" t="str">
        <f>VLOOKUP($B839,G2.PL1!$C$10:$AF$35,6,0)</f>
        <v>Viên nang cứng</v>
      </c>
      <c r="H839" s="17" t="str">
        <f>VLOOKUP($B839,G2.PL1!$C$10:$AF$35,7,0)</f>
        <v>Hộp 10 vỉ x 10 viên</v>
      </c>
      <c r="I839" s="38" t="s">
        <v>13</v>
      </c>
      <c r="J839" s="17" t="str">
        <f>VLOOKUP($B839,G2.PL1!$C$10:$AF$35,9,0)</f>
        <v>36 tháng</v>
      </c>
      <c r="K839" s="17" t="str">
        <f>VLOOKUP($B839,G2.PL1!$C$10:$AF$35,10,0)</f>
        <v>VN-10166-10</v>
      </c>
      <c r="L839" s="17" t="str">
        <f>VLOOKUP($B839,G2.PL1!$C$10:$AF$35,11,0)</f>
        <v>Cadila Healthcare Ltd.</v>
      </c>
      <c r="M839" s="17" t="str">
        <f>VLOOKUP($B839,G2.PL1!$C$10:$AF$35,12,0)</f>
        <v>Ấn Độ</v>
      </c>
      <c r="N839" s="17" t="str">
        <f>VLOOKUP($B839,G2.PL1!$C$10:$AF$35,13,0)</f>
        <v>Viên</v>
      </c>
      <c r="O839" s="39">
        <v>4500</v>
      </c>
      <c r="P839" s="39">
        <v>5000</v>
      </c>
      <c r="Q839" s="39">
        <v>5000</v>
      </c>
      <c r="R839" s="39">
        <v>5000</v>
      </c>
      <c r="S839" s="40">
        <v>19500</v>
      </c>
      <c r="T839" s="19">
        <f>VLOOKUP($B839,G2.PL1!$C$10:$AF$35,17,0)</f>
        <v>215</v>
      </c>
      <c r="U839" s="18">
        <f t="shared" si="12"/>
        <v>4192500</v>
      </c>
      <c r="V839" s="19" t="str">
        <f>VLOOKUP($B839,G2.PL1!$C$10:$AF$35,30,0)</f>
        <v>Công ty Cổ phần Dược phẩm Thiết bị Y tế Hà Nội</v>
      </c>
      <c r="W839" s="17" t="s">
        <v>655</v>
      </c>
      <c r="X839" s="56" t="s">
        <v>275</v>
      </c>
      <c r="Y839" s="41" t="s">
        <v>656</v>
      </c>
      <c r="Z839" s="16"/>
      <c r="AA839" s="21" t="e">
        <f>VLOOKUP(W839,#REF!,2,0)</f>
        <v>#REF!</v>
      </c>
      <c r="AB839" s="16"/>
    </row>
    <row r="840" spans="1:28" ht="60">
      <c r="A840" s="38">
        <v>9</v>
      </c>
      <c r="B840" s="38" t="s">
        <v>70</v>
      </c>
      <c r="C840" s="17" t="str">
        <f>VLOOKUP(B840,G2.PL1!$C$10:$D$34,2,0)</f>
        <v xml:space="preserve">Cifga </v>
      </c>
      <c r="D840" s="17" t="str">
        <f>VLOOKUP($B840,G2.PL1!$C$10:$E$34,3,0)</f>
        <v>Ciprofloxacin (dưới dạng Ciprofloxacin hydroclorid)</v>
      </c>
      <c r="E840" s="17" t="str">
        <f>VLOOKUP($B840,G2.PL1!$C$10:$F$34,4,0)</f>
        <v>500mg</v>
      </c>
      <c r="F840" s="17" t="str">
        <f>VLOOKUP($B840,G2.PL1!$C$10:$AF$35,5,0)</f>
        <v>Uống</v>
      </c>
      <c r="G840" s="17" t="str">
        <f>VLOOKUP($B840,G2.PL1!$C$10:$AF$35,6,0)</f>
        <v>viên nén bao phim</v>
      </c>
      <c r="H840" s="17" t="str">
        <f>VLOOKUP($B840,G2.PL1!$C$10:$AF$35,7,0)</f>
        <v>hộp 2 vỉ x 10 viên</v>
      </c>
      <c r="I840" s="38" t="s">
        <v>13</v>
      </c>
      <c r="J840" s="17" t="str">
        <f>VLOOKUP($B840,G2.PL1!$C$10:$AF$35,9,0)</f>
        <v xml:space="preserve">36 tháng </v>
      </c>
      <c r="K840" s="17" t="str">
        <f>VLOOKUP($B840,G2.PL1!$C$10:$AF$35,10,0)</f>
        <v>VD-20549-14</v>
      </c>
      <c r="L840" s="17" t="str">
        <f>VLOOKUP($B840,G2.PL1!$C$10:$AF$35,11,0)</f>
        <v>Công ty Cổ phần Dược Hậu Giang - Chi nhánh nhà máy Dược phẩm DHG tại Hậu Giang</v>
      </c>
      <c r="M840" s="17" t="str">
        <f>VLOOKUP($B840,G2.PL1!$C$10:$AF$35,12,0)</f>
        <v>Việt Nam</v>
      </c>
      <c r="N840" s="17" t="str">
        <f>VLOOKUP($B840,G2.PL1!$C$10:$AF$35,13,0)</f>
        <v>Viên</v>
      </c>
      <c r="O840" s="39">
        <v>1000</v>
      </c>
      <c r="P840" s="39">
        <v>1000</v>
      </c>
      <c r="Q840" s="39">
        <v>1000</v>
      </c>
      <c r="R840" s="39">
        <v>1000</v>
      </c>
      <c r="S840" s="40">
        <v>4000</v>
      </c>
      <c r="T840" s="19">
        <f>VLOOKUP($B840,G2.PL1!$C$10:$AF$35,17,0)</f>
        <v>889</v>
      </c>
      <c r="U840" s="18">
        <f t="shared" si="12"/>
        <v>3556000</v>
      </c>
      <c r="V840" s="19" t="str">
        <f>VLOOKUP($B840,G2.PL1!$C$10:$AF$35,30,0)</f>
        <v>Công ty Cổ phần Dược Hậu Giang</v>
      </c>
      <c r="W840" s="17" t="s">
        <v>653</v>
      </c>
      <c r="X840" s="56" t="s">
        <v>275</v>
      </c>
      <c r="Y840" s="41" t="s">
        <v>654</v>
      </c>
      <c r="Z840" s="16"/>
      <c r="AA840" s="21" t="e">
        <f>VLOOKUP(W840,#REF!,2,0)</f>
        <v>#REF!</v>
      </c>
      <c r="AB840" s="16"/>
    </row>
    <row r="841" spans="1:28" ht="36">
      <c r="A841" s="38">
        <v>14</v>
      </c>
      <c r="B841" s="38" t="s">
        <v>40</v>
      </c>
      <c r="C841" s="17" t="str">
        <f>VLOOKUP(B841,G2.PL1!$C$10:$D$34,2,0)</f>
        <v>OCID</v>
      </c>
      <c r="D841" s="17" t="str">
        <f>VLOOKUP($B841,G2.PL1!$C$10:$E$34,3,0)</f>
        <v>Omeprazole (dạng hạt bao tan trong ruột)</v>
      </c>
      <c r="E841" s="17" t="str">
        <f>VLOOKUP($B841,G2.PL1!$C$10:$F$34,4,0)</f>
        <v>20mg</v>
      </c>
      <c r="F841" s="17" t="str">
        <f>VLOOKUP($B841,G2.PL1!$C$10:$AF$35,5,0)</f>
        <v>Uống</v>
      </c>
      <c r="G841" s="17" t="str">
        <f>VLOOKUP($B841,G2.PL1!$C$10:$AF$35,6,0)</f>
        <v>Viên nang cứng</v>
      </c>
      <c r="H841" s="17" t="str">
        <f>VLOOKUP($B841,G2.PL1!$C$10:$AF$35,7,0)</f>
        <v>Hộp 10 vỉ x 10 viên</v>
      </c>
      <c r="I841" s="38" t="s">
        <v>13</v>
      </c>
      <c r="J841" s="17" t="str">
        <f>VLOOKUP($B841,G2.PL1!$C$10:$AF$35,9,0)</f>
        <v>36 tháng</v>
      </c>
      <c r="K841" s="17" t="str">
        <f>VLOOKUP($B841,G2.PL1!$C$10:$AF$35,10,0)</f>
        <v>VN-10166-10</v>
      </c>
      <c r="L841" s="17" t="str">
        <f>VLOOKUP($B841,G2.PL1!$C$10:$AF$35,11,0)</f>
        <v>Cadila Healthcare Ltd.</v>
      </c>
      <c r="M841" s="17" t="str">
        <f>VLOOKUP($B841,G2.PL1!$C$10:$AF$35,12,0)</f>
        <v>Ấn Độ</v>
      </c>
      <c r="N841" s="17" t="str">
        <f>VLOOKUP($B841,G2.PL1!$C$10:$AF$35,13,0)</f>
        <v>Viên</v>
      </c>
      <c r="O841" s="39">
        <v>6000</v>
      </c>
      <c r="P841" s="39">
        <v>6000</v>
      </c>
      <c r="Q841" s="39">
        <v>6000</v>
      </c>
      <c r="R841" s="39">
        <v>6000</v>
      </c>
      <c r="S841" s="40">
        <v>24000</v>
      </c>
      <c r="T841" s="19">
        <f>VLOOKUP($B841,G2.PL1!$C$10:$AF$35,17,0)</f>
        <v>215</v>
      </c>
      <c r="U841" s="18">
        <f t="shared" si="12"/>
        <v>5160000</v>
      </c>
      <c r="V841" s="19" t="str">
        <f>VLOOKUP($B841,G2.PL1!$C$10:$AF$35,30,0)</f>
        <v>Công ty Cổ phần Dược phẩm Thiết bị Y tế Hà Nội</v>
      </c>
      <c r="W841" s="17" t="s">
        <v>653</v>
      </c>
      <c r="X841" s="56" t="s">
        <v>275</v>
      </c>
      <c r="Y841" s="41" t="s">
        <v>654</v>
      </c>
      <c r="Z841" s="16"/>
      <c r="AA841" s="21" t="e">
        <f>VLOOKUP(W841,#REF!,2,0)</f>
        <v>#REF!</v>
      </c>
      <c r="AB841" s="16"/>
    </row>
    <row r="842" spans="1:28" ht="60">
      <c r="A842" s="38">
        <v>9</v>
      </c>
      <c r="B842" s="38" t="s">
        <v>70</v>
      </c>
      <c r="C842" s="17" t="str">
        <f>VLOOKUP(B842,G2.PL1!$C$10:$D$34,2,0)</f>
        <v xml:space="preserve">Cifga </v>
      </c>
      <c r="D842" s="17" t="str">
        <f>VLOOKUP($B842,G2.PL1!$C$10:$E$34,3,0)</f>
        <v>Ciprofloxacin (dưới dạng Ciprofloxacin hydroclorid)</v>
      </c>
      <c r="E842" s="17" t="str">
        <f>VLOOKUP($B842,G2.PL1!$C$10:$F$34,4,0)</f>
        <v>500mg</v>
      </c>
      <c r="F842" s="17" t="str">
        <f>VLOOKUP($B842,G2.PL1!$C$10:$AF$35,5,0)</f>
        <v>Uống</v>
      </c>
      <c r="G842" s="17" t="str">
        <f>VLOOKUP($B842,G2.PL1!$C$10:$AF$35,6,0)</f>
        <v>viên nén bao phim</v>
      </c>
      <c r="H842" s="17" t="str">
        <f>VLOOKUP($B842,G2.PL1!$C$10:$AF$35,7,0)</f>
        <v>hộp 2 vỉ x 10 viên</v>
      </c>
      <c r="I842" s="38" t="s">
        <v>13</v>
      </c>
      <c r="J842" s="17" t="str">
        <f>VLOOKUP($B842,G2.PL1!$C$10:$AF$35,9,0)</f>
        <v xml:space="preserve">36 tháng </v>
      </c>
      <c r="K842" s="17" t="str">
        <f>VLOOKUP($B842,G2.PL1!$C$10:$AF$35,10,0)</f>
        <v>VD-20549-14</v>
      </c>
      <c r="L842" s="17" t="str">
        <f>VLOOKUP($B842,G2.PL1!$C$10:$AF$35,11,0)</f>
        <v>Công ty Cổ phần Dược Hậu Giang - Chi nhánh nhà máy Dược phẩm DHG tại Hậu Giang</v>
      </c>
      <c r="M842" s="17" t="str">
        <f>VLOOKUP($B842,G2.PL1!$C$10:$AF$35,12,0)</f>
        <v>Việt Nam</v>
      </c>
      <c r="N842" s="17" t="str">
        <f>VLOOKUP($B842,G2.PL1!$C$10:$AF$35,13,0)</f>
        <v>Viên</v>
      </c>
      <c r="O842" s="39">
        <v>4000</v>
      </c>
      <c r="P842" s="39">
        <v>4000</v>
      </c>
      <c r="Q842" s="39">
        <v>4000</v>
      </c>
      <c r="R842" s="39">
        <v>4000</v>
      </c>
      <c r="S842" s="40">
        <v>16000</v>
      </c>
      <c r="T842" s="19">
        <f>VLOOKUP($B842,G2.PL1!$C$10:$AF$35,17,0)</f>
        <v>889</v>
      </c>
      <c r="U842" s="18">
        <f t="shared" ref="U842:U879" si="13">S842*T842</f>
        <v>14224000</v>
      </c>
      <c r="V842" s="19" t="str">
        <f>VLOOKUP($B842,G2.PL1!$C$10:$AF$35,30,0)</f>
        <v>Công ty Cổ phần Dược Hậu Giang</v>
      </c>
      <c r="W842" s="17" t="s">
        <v>748</v>
      </c>
      <c r="X842" s="56" t="s">
        <v>275</v>
      </c>
      <c r="Y842" s="38" t="s">
        <v>749</v>
      </c>
      <c r="Z842" s="16"/>
      <c r="AA842" s="21" t="e">
        <f>VLOOKUP(W842,#REF!,2,0)</f>
        <v>#REF!</v>
      </c>
      <c r="AB842" s="16"/>
    </row>
    <row r="843" spans="1:28" ht="60">
      <c r="A843" s="38">
        <v>9</v>
      </c>
      <c r="B843" s="38" t="s">
        <v>70</v>
      </c>
      <c r="C843" s="17" t="str">
        <f>VLOOKUP(B843,G2.PL1!$C$10:$D$34,2,0)</f>
        <v xml:space="preserve">Cifga </v>
      </c>
      <c r="D843" s="17" t="str">
        <f>VLOOKUP($B843,G2.PL1!$C$10:$E$34,3,0)</f>
        <v>Ciprofloxacin (dưới dạng Ciprofloxacin hydroclorid)</v>
      </c>
      <c r="E843" s="17" t="str">
        <f>VLOOKUP($B843,G2.PL1!$C$10:$F$34,4,0)</f>
        <v>500mg</v>
      </c>
      <c r="F843" s="17" t="str">
        <f>VLOOKUP($B843,G2.PL1!$C$10:$AF$35,5,0)</f>
        <v>Uống</v>
      </c>
      <c r="G843" s="17" t="str">
        <f>VLOOKUP($B843,G2.PL1!$C$10:$AF$35,6,0)</f>
        <v>viên nén bao phim</v>
      </c>
      <c r="H843" s="17" t="str">
        <f>VLOOKUP($B843,G2.PL1!$C$10:$AF$35,7,0)</f>
        <v>hộp 2 vỉ x 10 viên</v>
      </c>
      <c r="I843" s="38" t="s">
        <v>13</v>
      </c>
      <c r="J843" s="17" t="str">
        <f>VLOOKUP($B843,G2.PL1!$C$10:$AF$35,9,0)</f>
        <v xml:space="preserve">36 tháng </v>
      </c>
      <c r="K843" s="17" t="str">
        <f>VLOOKUP($B843,G2.PL1!$C$10:$AF$35,10,0)</f>
        <v>VD-20549-14</v>
      </c>
      <c r="L843" s="17" t="str">
        <f>VLOOKUP($B843,G2.PL1!$C$10:$AF$35,11,0)</f>
        <v>Công ty Cổ phần Dược Hậu Giang - Chi nhánh nhà máy Dược phẩm DHG tại Hậu Giang</v>
      </c>
      <c r="M843" s="17" t="str">
        <f>VLOOKUP($B843,G2.PL1!$C$10:$AF$35,12,0)</f>
        <v>Việt Nam</v>
      </c>
      <c r="N843" s="17" t="str">
        <f>VLOOKUP($B843,G2.PL1!$C$10:$AF$35,13,0)</f>
        <v>Viên</v>
      </c>
      <c r="O843" s="39">
        <v>1500</v>
      </c>
      <c r="P843" s="39">
        <v>1500</v>
      </c>
      <c r="Q843" s="39">
        <v>1500</v>
      </c>
      <c r="R843" s="39">
        <v>1500</v>
      </c>
      <c r="S843" s="40">
        <v>6000</v>
      </c>
      <c r="T843" s="19">
        <f>VLOOKUP($B843,G2.PL1!$C$10:$AF$35,17,0)</f>
        <v>889</v>
      </c>
      <c r="U843" s="18">
        <f t="shared" si="13"/>
        <v>5334000</v>
      </c>
      <c r="V843" s="19" t="str">
        <f>VLOOKUP($B843,G2.PL1!$C$10:$AF$35,30,0)</f>
        <v>Công ty Cổ phần Dược Hậu Giang</v>
      </c>
      <c r="W843" s="17" t="s">
        <v>682</v>
      </c>
      <c r="X843" s="56" t="s">
        <v>154</v>
      </c>
      <c r="Y843" s="41" t="s">
        <v>683</v>
      </c>
      <c r="Z843" s="16"/>
      <c r="AA843" s="21" t="e">
        <f>VLOOKUP(W843,#REF!,2,0)</f>
        <v>#REF!</v>
      </c>
      <c r="AB843" s="16"/>
    </row>
    <row r="844" spans="1:28" ht="60">
      <c r="A844" s="38">
        <v>12</v>
      </c>
      <c r="B844" s="38" t="s">
        <v>54</v>
      </c>
      <c r="C844" s="17" t="str">
        <f>VLOOKUP(B844,G2.PL1!$C$10:$D$34,2,0)</f>
        <v>Raciper 20mg</v>
      </c>
      <c r="D844" s="17" t="str">
        <f>VLOOKUP($B844,G2.PL1!$C$10:$E$34,3,0)</f>
        <v xml:space="preserve">Esomeprazole (dưới dạng Esomeprazole magnesium vô định hình) </v>
      </c>
      <c r="E844" s="17" t="str">
        <f>VLOOKUP($B844,G2.PL1!$C$10:$F$34,4,0)</f>
        <v>20mg</v>
      </c>
      <c r="F844" s="17" t="str">
        <f>VLOOKUP($B844,G2.PL1!$C$10:$AF$35,5,0)</f>
        <v>Uống</v>
      </c>
      <c r="G844" s="17" t="str">
        <f>VLOOKUP($B844,G2.PL1!$C$10:$AF$35,6,0)</f>
        <v>Viên nén bao phim kháng acid dạ dày</v>
      </c>
      <c r="H844" s="17" t="str">
        <f>VLOOKUP($B844,G2.PL1!$C$10:$AF$35,7,0)</f>
        <v>Hộp 2 vỉ x 7 viên; Hộp 4 vỉ x 7 viên</v>
      </c>
      <c r="I844" s="38" t="s">
        <v>13</v>
      </c>
      <c r="J844" s="17" t="str">
        <f>VLOOKUP($B844,G2.PL1!$C$10:$AF$35,9,0)</f>
        <v>24 tháng</v>
      </c>
      <c r="K844" s="17" t="str">
        <f>VLOOKUP($B844,G2.PL1!$C$10:$AF$35,10,0)</f>
        <v>VN-16032-12</v>
      </c>
      <c r="L844" s="17" t="str">
        <f>VLOOKUP($B844,G2.PL1!$C$10:$AF$35,11,0)</f>
        <v>Sun Pharmaceutical Industries Limited</v>
      </c>
      <c r="M844" s="17" t="str">
        <f>VLOOKUP($B844,G2.PL1!$C$10:$AF$35,12,0)</f>
        <v>Ấn Độ</v>
      </c>
      <c r="N844" s="17" t="str">
        <f>VLOOKUP($B844,G2.PL1!$C$10:$AF$35,13,0)</f>
        <v>Viên</v>
      </c>
      <c r="O844" s="39">
        <v>1000</v>
      </c>
      <c r="P844" s="39">
        <v>1000</v>
      </c>
      <c r="Q844" s="39">
        <v>1000</v>
      </c>
      <c r="R844" s="39">
        <v>1000</v>
      </c>
      <c r="S844" s="40">
        <v>4000</v>
      </c>
      <c r="T844" s="19">
        <f>VLOOKUP($B844,G2.PL1!$C$10:$AF$35,17,0)</f>
        <v>950</v>
      </c>
      <c r="U844" s="18">
        <f t="shared" si="13"/>
        <v>3800000</v>
      </c>
      <c r="V844" s="19" t="str">
        <f>VLOOKUP($B844,G2.PL1!$C$10:$AF$35,30,0)</f>
        <v>Công ty Cổ phần Dược phẩm Thiết bị Y tế Hà Nội</v>
      </c>
      <c r="W844" s="17" t="s">
        <v>682</v>
      </c>
      <c r="X844" s="56" t="s">
        <v>154</v>
      </c>
      <c r="Y844" s="41" t="s">
        <v>683</v>
      </c>
      <c r="Z844" s="16"/>
      <c r="AA844" s="21" t="e">
        <f>VLOOKUP(W844,#REF!,2,0)</f>
        <v>#REF!</v>
      </c>
      <c r="AB844" s="16"/>
    </row>
    <row r="845" spans="1:28" ht="36">
      <c r="A845" s="38">
        <v>14</v>
      </c>
      <c r="B845" s="38" t="s">
        <v>40</v>
      </c>
      <c r="C845" s="17" t="str">
        <f>VLOOKUP(B845,G2.PL1!$C$10:$D$34,2,0)</f>
        <v>OCID</v>
      </c>
      <c r="D845" s="17" t="str">
        <f>VLOOKUP($B845,G2.PL1!$C$10:$E$34,3,0)</f>
        <v>Omeprazole (dạng hạt bao tan trong ruột)</v>
      </c>
      <c r="E845" s="17" t="str">
        <f>VLOOKUP($B845,G2.PL1!$C$10:$F$34,4,0)</f>
        <v>20mg</v>
      </c>
      <c r="F845" s="17" t="str">
        <f>VLOOKUP($B845,G2.PL1!$C$10:$AF$35,5,0)</f>
        <v>Uống</v>
      </c>
      <c r="G845" s="17" t="str">
        <f>VLOOKUP($B845,G2.PL1!$C$10:$AF$35,6,0)</f>
        <v>Viên nang cứng</v>
      </c>
      <c r="H845" s="17" t="str">
        <f>VLOOKUP($B845,G2.PL1!$C$10:$AF$35,7,0)</f>
        <v>Hộp 10 vỉ x 10 viên</v>
      </c>
      <c r="I845" s="38" t="s">
        <v>13</v>
      </c>
      <c r="J845" s="17" t="str">
        <f>VLOOKUP($B845,G2.PL1!$C$10:$AF$35,9,0)</f>
        <v>36 tháng</v>
      </c>
      <c r="K845" s="17" t="str">
        <f>VLOOKUP($B845,G2.PL1!$C$10:$AF$35,10,0)</f>
        <v>VN-10166-10</v>
      </c>
      <c r="L845" s="17" t="str">
        <f>VLOOKUP($B845,G2.PL1!$C$10:$AF$35,11,0)</f>
        <v>Cadila Healthcare Ltd.</v>
      </c>
      <c r="M845" s="17" t="str">
        <f>VLOOKUP($B845,G2.PL1!$C$10:$AF$35,12,0)</f>
        <v>Ấn Độ</v>
      </c>
      <c r="N845" s="17" t="str">
        <f>VLOOKUP($B845,G2.PL1!$C$10:$AF$35,13,0)</f>
        <v>Viên</v>
      </c>
      <c r="O845" s="39">
        <v>1200</v>
      </c>
      <c r="P845" s="39">
        <v>1200</v>
      </c>
      <c r="Q845" s="39">
        <v>1200</v>
      </c>
      <c r="R845" s="39">
        <v>1200</v>
      </c>
      <c r="S845" s="40">
        <v>4800</v>
      </c>
      <c r="T845" s="19">
        <f>VLOOKUP($B845,G2.PL1!$C$10:$AF$35,17,0)</f>
        <v>215</v>
      </c>
      <c r="U845" s="18">
        <f t="shared" si="13"/>
        <v>1032000</v>
      </c>
      <c r="V845" s="19" t="str">
        <f>VLOOKUP($B845,G2.PL1!$C$10:$AF$35,30,0)</f>
        <v>Công ty Cổ phần Dược phẩm Thiết bị Y tế Hà Nội</v>
      </c>
      <c r="W845" s="17" t="s">
        <v>682</v>
      </c>
      <c r="X845" s="56" t="s">
        <v>154</v>
      </c>
      <c r="Y845" s="41" t="s">
        <v>683</v>
      </c>
      <c r="Z845" s="16"/>
      <c r="AA845" s="21" t="e">
        <f>VLOOKUP(W845,#REF!,2,0)</f>
        <v>#REF!</v>
      </c>
      <c r="AB845" s="16"/>
    </row>
    <row r="846" spans="1:28" ht="60">
      <c r="A846" s="38">
        <v>13</v>
      </c>
      <c r="B846" s="38" t="s">
        <v>48</v>
      </c>
      <c r="C846" s="17" t="str">
        <f>VLOOKUP(B846,G2.PL1!$C$10:$D$34,2,0)</f>
        <v>Glumeform 500</v>
      </c>
      <c r="D846" s="17" t="str">
        <f>VLOOKUP($B846,G2.PL1!$C$10:$E$34,3,0)</f>
        <v xml:space="preserve">Metformin hydroclorid </v>
      </c>
      <c r="E846" s="17" t="str">
        <f>VLOOKUP($B846,G2.PL1!$C$10:$F$34,4,0)</f>
        <v>500mg</v>
      </c>
      <c r="F846" s="17" t="str">
        <f>VLOOKUP($B846,G2.PL1!$C$10:$AF$35,5,0)</f>
        <v>Uống</v>
      </c>
      <c r="G846" s="17" t="str">
        <f>VLOOKUP($B846,G2.PL1!$C$10:$AF$35,6,0)</f>
        <v>viên nén bao phim</v>
      </c>
      <c r="H846" s="17" t="str">
        <f>VLOOKUP($B846,G2.PL1!$C$10:$AF$35,7,0)</f>
        <v>hộp 10 vỉ x 10 viên</v>
      </c>
      <c r="I846" s="38" t="s">
        <v>13</v>
      </c>
      <c r="J846" s="17" t="str">
        <f>VLOOKUP($B846,G2.PL1!$C$10:$AF$35,9,0)</f>
        <v xml:space="preserve">36 tháng </v>
      </c>
      <c r="K846" s="17" t="str">
        <f>VLOOKUP($B846,G2.PL1!$C$10:$AF$35,10,0)</f>
        <v>VD-21779-14</v>
      </c>
      <c r="L846" s="17" t="str">
        <f>VLOOKUP($B846,G2.PL1!$C$10:$AF$35,11,0)</f>
        <v>Công ty Cổ phần Dược Hậu Giang - Chi nhánh nhà máy Dược phẩm DHG tại Hậu Giang</v>
      </c>
      <c r="M846" s="17" t="str">
        <f>VLOOKUP($B846,G2.PL1!$C$10:$AF$35,12,0)</f>
        <v>Việt Nam</v>
      </c>
      <c r="N846" s="17" t="str">
        <f>VLOOKUP($B846,G2.PL1!$C$10:$AF$35,13,0)</f>
        <v>Viên</v>
      </c>
      <c r="O846" s="39">
        <v>30000</v>
      </c>
      <c r="P846" s="39">
        <v>3000</v>
      </c>
      <c r="Q846" s="39">
        <v>3000</v>
      </c>
      <c r="R846" s="39">
        <v>3000</v>
      </c>
      <c r="S846" s="40">
        <v>39000</v>
      </c>
      <c r="T846" s="19">
        <f>VLOOKUP($B846,G2.PL1!$C$10:$AF$35,17,0)</f>
        <v>289</v>
      </c>
      <c r="U846" s="18">
        <f t="shared" si="13"/>
        <v>11271000</v>
      </c>
      <c r="V846" s="19" t="str">
        <f>VLOOKUP($B846,G2.PL1!$C$10:$AF$35,30,0)</f>
        <v>Công ty Cổ phần Dược Hậu Giang</v>
      </c>
      <c r="W846" s="17" t="s">
        <v>601</v>
      </c>
      <c r="X846" s="56" t="s">
        <v>154</v>
      </c>
      <c r="Y846" s="41" t="s">
        <v>602</v>
      </c>
      <c r="Z846" s="16"/>
      <c r="AA846" s="21" t="e">
        <f>VLOOKUP(W846,#REF!,2,0)</f>
        <v>#REF!</v>
      </c>
      <c r="AB846" s="16"/>
    </row>
    <row r="847" spans="1:28" ht="36">
      <c r="A847" s="38">
        <v>14</v>
      </c>
      <c r="B847" s="38" t="s">
        <v>40</v>
      </c>
      <c r="C847" s="17" t="str">
        <f>VLOOKUP(B847,G2.PL1!$C$10:$D$34,2,0)</f>
        <v>OCID</v>
      </c>
      <c r="D847" s="17" t="str">
        <f>VLOOKUP($B847,G2.PL1!$C$10:$E$34,3,0)</f>
        <v>Omeprazole (dạng hạt bao tan trong ruột)</v>
      </c>
      <c r="E847" s="17" t="str">
        <f>VLOOKUP($B847,G2.PL1!$C$10:$F$34,4,0)</f>
        <v>20mg</v>
      </c>
      <c r="F847" s="17" t="str">
        <f>VLOOKUP($B847,G2.PL1!$C$10:$AF$35,5,0)</f>
        <v>Uống</v>
      </c>
      <c r="G847" s="17" t="str">
        <f>VLOOKUP($B847,G2.PL1!$C$10:$AF$35,6,0)</f>
        <v>Viên nang cứng</v>
      </c>
      <c r="H847" s="17" t="str">
        <f>VLOOKUP($B847,G2.PL1!$C$10:$AF$35,7,0)</f>
        <v>Hộp 10 vỉ x 10 viên</v>
      </c>
      <c r="I847" s="38" t="s">
        <v>13</v>
      </c>
      <c r="J847" s="17" t="str">
        <f>VLOOKUP($B847,G2.PL1!$C$10:$AF$35,9,0)</f>
        <v>36 tháng</v>
      </c>
      <c r="K847" s="17" t="str">
        <f>VLOOKUP($B847,G2.PL1!$C$10:$AF$35,10,0)</f>
        <v>VN-10166-10</v>
      </c>
      <c r="L847" s="17" t="str">
        <f>VLOOKUP($B847,G2.PL1!$C$10:$AF$35,11,0)</f>
        <v>Cadila Healthcare Ltd.</v>
      </c>
      <c r="M847" s="17" t="str">
        <f>VLOOKUP($B847,G2.PL1!$C$10:$AF$35,12,0)</f>
        <v>Ấn Độ</v>
      </c>
      <c r="N847" s="17" t="str">
        <f>VLOOKUP($B847,G2.PL1!$C$10:$AF$35,13,0)</f>
        <v>Viên</v>
      </c>
      <c r="O847" s="39">
        <v>30000</v>
      </c>
      <c r="P847" s="39">
        <v>30000</v>
      </c>
      <c r="Q847" s="39">
        <v>30000</v>
      </c>
      <c r="R847" s="39">
        <v>30000</v>
      </c>
      <c r="S847" s="40">
        <v>120000</v>
      </c>
      <c r="T847" s="19">
        <f>VLOOKUP($B847,G2.PL1!$C$10:$AF$35,17,0)</f>
        <v>215</v>
      </c>
      <c r="U847" s="18">
        <f t="shared" si="13"/>
        <v>25800000</v>
      </c>
      <c r="V847" s="19" t="str">
        <f>VLOOKUP($B847,G2.PL1!$C$10:$AF$35,30,0)</f>
        <v>Công ty Cổ phần Dược phẩm Thiết bị Y tế Hà Nội</v>
      </c>
      <c r="W847" s="17" t="s">
        <v>601</v>
      </c>
      <c r="X847" s="56" t="s">
        <v>154</v>
      </c>
      <c r="Y847" s="41" t="s">
        <v>602</v>
      </c>
      <c r="Z847" s="16"/>
      <c r="AA847" s="21" t="e">
        <f>VLOOKUP(W847,#REF!,2,0)</f>
        <v>#REF!</v>
      </c>
      <c r="AB847" s="16"/>
    </row>
    <row r="848" spans="1:28" ht="60">
      <c r="A848" s="38">
        <v>12</v>
      </c>
      <c r="B848" s="38" t="s">
        <v>54</v>
      </c>
      <c r="C848" s="17" t="str">
        <f>VLOOKUP(B848,G2.PL1!$C$10:$D$34,2,0)</f>
        <v>Raciper 20mg</v>
      </c>
      <c r="D848" s="17" t="str">
        <f>VLOOKUP($B848,G2.PL1!$C$10:$E$34,3,0)</f>
        <v xml:space="preserve">Esomeprazole (dưới dạng Esomeprazole magnesium vô định hình) </v>
      </c>
      <c r="E848" s="17" t="str">
        <f>VLOOKUP($B848,G2.PL1!$C$10:$F$34,4,0)</f>
        <v>20mg</v>
      </c>
      <c r="F848" s="17" t="str">
        <f>VLOOKUP($B848,G2.PL1!$C$10:$AF$35,5,0)</f>
        <v>Uống</v>
      </c>
      <c r="G848" s="17" t="str">
        <f>VLOOKUP($B848,G2.PL1!$C$10:$AF$35,6,0)</f>
        <v>Viên nén bao phim kháng acid dạ dày</v>
      </c>
      <c r="H848" s="17" t="str">
        <f>VLOOKUP($B848,G2.PL1!$C$10:$AF$35,7,0)</f>
        <v>Hộp 2 vỉ x 7 viên; Hộp 4 vỉ x 7 viên</v>
      </c>
      <c r="I848" s="38" t="s">
        <v>13</v>
      </c>
      <c r="J848" s="17" t="str">
        <f>VLOOKUP($B848,G2.PL1!$C$10:$AF$35,9,0)</f>
        <v>24 tháng</v>
      </c>
      <c r="K848" s="17" t="str">
        <f>VLOOKUP($B848,G2.PL1!$C$10:$AF$35,10,0)</f>
        <v>VN-16032-12</v>
      </c>
      <c r="L848" s="17" t="str">
        <f>VLOOKUP($B848,G2.PL1!$C$10:$AF$35,11,0)</f>
        <v>Sun Pharmaceutical Industries Limited</v>
      </c>
      <c r="M848" s="17" t="str">
        <f>VLOOKUP($B848,G2.PL1!$C$10:$AF$35,12,0)</f>
        <v>Ấn Độ</v>
      </c>
      <c r="N848" s="17" t="str">
        <f>VLOOKUP($B848,G2.PL1!$C$10:$AF$35,13,0)</f>
        <v>Viên</v>
      </c>
      <c r="O848" s="39">
        <v>6200</v>
      </c>
      <c r="P848" s="39">
        <v>6300</v>
      </c>
      <c r="Q848" s="39">
        <v>6200</v>
      </c>
      <c r="R848" s="39">
        <v>6300</v>
      </c>
      <c r="S848" s="40">
        <v>25000</v>
      </c>
      <c r="T848" s="19">
        <f>VLOOKUP($B848,G2.PL1!$C$10:$AF$35,17,0)</f>
        <v>950</v>
      </c>
      <c r="U848" s="18">
        <f t="shared" si="13"/>
        <v>23750000</v>
      </c>
      <c r="V848" s="19" t="str">
        <f>VLOOKUP($B848,G2.PL1!$C$10:$AF$35,30,0)</f>
        <v>Công ty Cổ phần Dược phẩm Thiết bị Y tế Hà Nội</v>
      </c>
      <c r="W848" s="17" t="s">
        <v>605</v>
      </c>
      <c r="X848" s="56" t="s">
        <v>154</v>
      </c>
      <c r="Y848" s="41" t="s">
        <v>606</v>
      </c>
      <c r="Z848" s="16"/>
      <c r="AA848" s="21" t="e">
        <f>VLOOKUP(W848,#REF!,2,0)</f>
        <v>#REF!</v>
      </c>
      <c r="AB848" s="16"/>
    </row>
    <row r="849" spans="1:28" ht="36">
      <c r="A849" s="38">
        <v>15</v>
      </c>
      <c r="B849" s="38" t="s">
        <v>39</v>
      </c>
      <c r="C849" s="17" t="str">
        <f>VLOOKUP(B849,G2.PL1!$C$10:$D$34,2,0)</f>
        <v>OCID</v>
      </c>
      <c r="D849" s="17" t="str">
        <f>VLOOKUP($B849,G2.PL1!$C$10:$E$34,3,0)</f>
        <v>Omeprazole (dạng hạt bao tan trong ruột)</v>
      </c>
      <c r="E849" s="17" t="str">
        <f>VLOOKUP($B849,G2.PL1!$C$10:$F$34,4,0)</f>
        <v>20mg</v>
      </c>
      <c r="F849" s="17" t="str">
        <f>VLOOKUP($B849,G2.PL1!$C$10:$AF$35,5,0)</f>
        <v>Uống</v>
      </c>
      <c r="G849" s="17" t="str">
        <f>VLOOKUP($B849,G2.PL1!$C$10:$AF$35,6,0)</f>
        <v>Viên nang cứng</v>
      </c>
      <c r="H849" s="17" t="str">
        <f>VLOOKUP($B849,G2.PL1!$C$10:$AF$35,7,0)</f>
        <v>Hộp 10 vỉ x 10 viên</v>
      </c>
      <c r="I849" s="38" t="s">
        <v>13</v>
      </c>
      <c r="J849" s="17" t="str">
        <f>VLOOKUP($B849,G2.PL1!$C$10:$AF$35,9,0)</f>
        <v>36 tháng</v>
      </c>
      <c r="K849" s="17" t="str">
        <f>VLOOKUP($B849,G2.PL1!$C$10:$AF$35,10,0)</f>
        <v>VN-10166-10</v>
      </c>
      <c r="L849" s="17" t="str">
        <f>VLOOKUP($B849,G2.PL1!$C$10:$AF$35,11,0)</f>
        <v>Cadila Healthcare Ltd.</v>
      </c>
      <c r="M849" s="17" t="str">
        <f>VLOOKUP($B849,G2.PL1!$C$10:$AF$35,12,0)</f>
        <v>Ấn Độ</v>
      </c>
      <c r="N849" s="17" t="str">
        <f>VLOOKUP($B849,G2.PL1!$C$10:$AF$35,13,0)</f>
        <v>Viên</v>
      </c>
      <c r="O849" s="39">
        <v>5000</v>
      </c>
      <c r="P849" s="39">
        <v>5000</v>
      </c>
      <c r="Q849" s="39">
        <v>5000</v>
      </c>
      <c r="R849" s="39">
        <v>5000</v>
      </c>
      <c r="S849" s="40">
        <v>20000</v>
      </c>
      <c r="T849" s="19">
        <f>VLOOKUP($B849,G2.PL1!$C$10:$AF$35,17,0)</f>
        <v>215</v>
      </c>
      <c r="U849" s="18">
        <f t="shared" si="13"/>
        <v>4300000</v>
      </c>
      <c r="V849" s="19" t="str">
        <f>VLOOKUP($B849,G2.PL1!$C$10:$AF$35,30,0)</f>
        <v>Công ty Cổ phần Dược phẩm Thiết bị Y tế Hà Nội</v>
      </c>
      <c r="W849" s="17" t="s">
        <v>605</v>
      </c>
      <c r="X849" s="56" t="s">
        <v>154</v>
      </c>
      <c r="Y849" s="41" t="s">
        <v>606</v>
      </c>
      <c r="Z849" s="16"/>
      <c r="AA849" s="21" t="e">
        <f>VLOOKUP(W849,#REF!,2,0)</f>
        <v>#REF!</v>
      </c>
      <c r="AB849" s="16"/>
    </row>
    <row r="850" spans="1:28" ht="36">
      <c r="A850" s="17">
        <v>1</v>
      </c>
      <c r="B850" s="17" t="s">
        <v>6</v>
      </c>
      <c r="C850" s="17" t="str">
        <f>VLOOKUP(B850,G2.PL1!$C$10:$D$34,2,0)</f>
        <v>Cefoxitine Gerda 1G</v>
      </c>
      <c r="D850" s="17" t="str">
        <f>VLOOKUP($B850,G2.PL1!$C$10:$E$34,3,0)</f>
        <v>Cefoxitin  (dưới dạng Cefoxitin natri)</v>
      </c>
      <c r="E850" s="17" t="str">
        <f>VLOOKUP($B850,G2.PL1!$C$10:$F$34,4,0)</f>
        <v>1g</v>
      </c>
      <c r="F850" s="17" t="str">
        <f>VLOOKUP($B850,G2.PL1!$C$10:$AF$35,5,0)</f>
        <v>Tiêm</v>
      </c>
      <c r="G850" s="17" t="str">
        <f>VLOOKUP($B850,G2.PL1!$C$10:$AF$35,6,0)</f>
        <v>Bột pha dung dịch tiêm</v>
      </c>
      <c r="H850" s="17" t="str">
        <f>VLOOKUP($B850,G2.PL1!$C$10:$AF$35,7,0)</f>
        <v>Hộp 10 lọ</v>
      </c>
      <c r="I850" s="17" t="s">
        <v>3</v>
      </c>
      <c r="J850" s="17" t="str">
        <f>VLOOKUP($B850,G2.PL1!$C$10:$AF$35,9,0)</f>
        <v>24 tháng</v>
      </c>
      <c r="K850" s="17" t="str">
        <f>VLOOKUP($B850,G2.PL1!$C$10:$AF$35,10,0)</f>
        <v>VN-20445-17</v>
      </c>
      <c r="L850" s="17" t="str">
        <f>VLOOKUP($B850,G2.PL1!$C$10:$AF$35,11,0)</f>
        <v>LDP Laboratorios
 Torlan SA</v>
      </c>
      <c r="M850" s="17" t="str">
        <f>VLOOKUP($B850,G2.PL1!$C$10:$AF$35,12,0)</f>
        <v>Tây Ban Nha</v>
      </c>
      <c r="N850" s="17" t="str">
        <f>VLOOKUP($B850,G2.PL1!$C$10:$AF$35,13,0)</f>
        <v>Lọ</v>
      </c>
      <c r="O850" s="18">
        <v>1600</v>
      </c>
      <c r="P850" s="18">
        <v>1600</v>
      </c>
      <c r="Q850" s="18">
        <v>2000</v>
      </c>
      <c r="R850" s="18">
        <v>2000</v>
      </c>
      <c r="S850" s="18">
        <v>7200</v>
      </c>
      <c r="T850" s="19">
        <f>VLOOKUP($B850,G2.PL1!$C$10:$AF$35,17,0)</f>
        <v>123000</v>
      </c>
      <c r="U850" s="18">
        <f t="shared" si="13"/>
        <v>885600000</v>
      </c>
      <c r="V850" s="19" t="str">
        <f>VLOOKUP($B850,G2.PL1!$C$10:$AF$35,30,0)</f>
        <v>Công ty Trách nhiệm hữu hạn Dược Phẩm Tự Đức</v>
      </c>
      <c r="W850" s="17" t="s">
        <v>164</v>
      </c>
      <c r="X850" s="20" t="s">
        <v>154</v>
      </c>
      <c r="Y850" s="17" t="s">
        <v>165</v>
      </c>
      <c r="Z850" s="16"/>
      <c r="AA850" s="21" t="e">
        <f>VLOOKUP(W850,#REF!,2,0)</f>
        <v>#REF!</v>
      </c>
      <c r="AB850" s="16"/>
    </row>
    <row r="851" spans="1:28" ht="48">
      <c r="A851" s="17">
        <v>2</v>
      </c>
      <c r="B851" s="17" t="s">
        <v>86</v>
      </c>
      <c r="C851" s="17" t="str">
        <f>VLOOKUP(B851,G2.PL1!$C$10:$D$34,2,0)</f>
        <v>Cefoxitin 1g</v>
      </c>
      <c r="D851" s="17" t="str">
        <f>VLOOKUP($B851,G2.PL1!$C$10:$E$34,3,0)</f>
        <v xml:space="preserve">Cefoxitin (dưới dạng Cefoxitin natri) </v>
      </c>
      <c r="E851" s="17" t="str">
        <f>VLOOKUP($B851,G2.PL1!$C$10:$F$34,4,0)</f>
        <v>1g</v>
      </c>
      <c r="F851" s="17" t="str">
        <f>VLOOKUP($B851,G2.PL1!$C$10:$AF$35,5,0)</f>
        <v>Tiêm</v>
      </c>
      <c r="G851" s="17" t="str">
        <f>VLOOKUP($B851,G2.PL1!$C$10:$AF$35,6,0)</f>
        <v>Thuốc bột pha tiêm</v>
      </c>
      <c r="H851" s="17" t="str">
        <f>VLOOKUP($B851,G2.PL1!$C$10:$AF$35,7,0)</f>
        <v>Hộp 10 lọ</v>
      </c>
      <c r="I851" s="17" t="s">
        <v>13</v>
      </c>
      <c r="J851" s="17" t="str">
        <f>VLOOKUP($B851,G2.PL1!$C$10:$AF$35,9,0)</f>
        <v>24 tháng</v>
      </c>
      <c r="K851" s="17" t="str">
        <f>VLOOKUP($B851,G2.PL1!$C$10:$AF$35,10,0)</f>
        <v>VD-26841-17</v>
      </c>
      <c r="L851" s="17" t="str">
        <f>VLOOKUP($B851,G2.PL1!$C$10:$AF$35,11,0)</f>
        <v>Chi nhánh 3- Công ty cổ phần dược phẩm Imexpharm tại Bình Dương</v>
      </c>
      <c r="M851" s="17" t="str">
        <f>VLOOKUP($B851,G2.PL1!$C$10:$AF$35,12,0)</f>
        <v>Việt Nam</v>
      </c>
      <c r="N851" s="17" t="str">
        <f>VLOOKUP($B851,G2.PL1!$C$10:$AF$35,13,0)</f>
        <v>Lọ</v>
      </c>
      <c r="O851" s="18">
        <v>2000</v>
      </c>
      <c r="P851" s="18">
        <v>2000</v>
      </c>
      <c r="Q851" s="18">
        <v>2400</v>
      </c>
      <c r="R851" s="18">
        <v>2400</v>
      </c>
      <c r="S851" s="18">
        <v>8800</v>
      </c>
      <c r="T851" s="19">
        <f>VLOOKUP($B851,G2.PL1!$C$10:$AF$35,17,0)</f>
        <v>54900</v>
      </c>
      <c r="U851" s="18">
        <f t="shared" si="13"/>
        <v>483120000</v>
      </c>
      <c r="V851" s="19" t="str">
        <f>VLOOKUP($B851,G2.PL1!$C$10:$AF$35,30,0)</f>
        <v>Công ty Cổ phần Dược phẩm Nam Hà</v>
      </c>
      <c r="W851" s="17" t="s">
        <v>164</v>
      </c>
      <c r="X851" s="20" t="s">
        <v>154</v>
      </c>
      <c r="Y851" s="17" t="s">
        <v>165</v>
      </c>
      <c r="Z851" s="16"/>
      <c r="AA851" s="21" t="e">
        <f>VLOOKUP(W851,#REF!,2,0)</f>
        <v>#REF!</v>
      </c>
      <c r="AB851" s="16"/>
    </row>
    <row r="852" spans="1:28" ht="36">
      <c r="A852" s="32">
        <v>3</v>
      </c>
      <c r="B852" s="32" t="s">
        <v>81</v>
      </c>
      <c r="C852" s="17" t="str">
        <f>VLOOKUP(B852,G2.PL1!$C$10:$D$34,2,0)</f>
        <v>Oxitan 100mg/20ml</v>
      </c>
      <c r="D852" s="17" t="str">
        <f>VLOOKUP($B852,G2.PL1!$C$10:$E$34,3,0)</f>
        <v>Oxaliplatin</v>
      </c>
      <c r="E852" s="17" t="str">
        <f>VLOOKUP($B852,G2.PL1!$C$10:$F$34,4,0)</f>
        <v>100mg/ 20ml</v>
      </c>
      <c r="F852" s="17" t="str">
        <f>VLOOKUP($B852,G2.PL1!$C$10:$AF$35,5,0)</f>
        <v>Tiêm truyền tĩnh mạch</v>
      </c>
      <c r="G852" s="17" t="str">
        <f>VLOOKUP($B852,G2.PL1!$C$10:$AF$35,6,0)</f>
        <v>Dung dịch đậm đặc để pha tiêm truyền</v>
      </c>
      <c r="H852" s="17" t="str">
        <f>VLOOKUP($B852,G2.PL1!$C$10:$AF$35,7,0)</f>
        <v>Hộp 1 lọ 20ml</v>
      </c>
      <c r="I852" s="32" t="s">
        <v>13</v>
      </c>
      <c r="J852" s="17" t="str">
        <f>VLOOKUP($B852,G2.PL1!$C$10:$AF$35,9,0)</f>
        <v>24 tháng</v>
      </c>
      <c r="K852" s="17" t="str">
        <f>VLOOKUP($B852,G2.PL1!$C$10:$AF$35,10,0)</f>
        <v>890114071223 (VN-20247-17)</v>
      </c>
      <c r="L852" s="17" t="str">
        <f>VLOOKUP($B852,G2.PL1!$C$10:$AF$35,11,0)</f>
        <v>Fresenius Kabi Oncology Limited</v>
      </c>
      <c r="M852" s="17" t="str">
        <f>VLOOKUP($B852,G2.PL1!$C$10:$AF$35,12,0)</f>
        <v>Ấn Độ</v>
      </c>
      <c r="N852" s="17" t="str">
        <f>VLOOKUP($B852,G2.PL1!$C$10:$AF$35,13,0)</f>
        <v>Lọ</v>
      </c>
      <c r="O852" s="33">
        <v>650</v>
      </c>
      <c r="P852" s="33">
        <v>650</v>
      </c>
      <c r="Q852" s="33">
        <v>650</v>
      </c>
      <c r="R852" s="33">
        <v>650</v>
      </c>
      <c r="S852" s="18">
        <v>2600</v>
      </c>
      <c r="T852" s="19">
        <f>VLOOKUP($B852,G2.PL1!$C$10:$AF$35,17,0)</f>
        <v>330510</v>
      </c>
      <c r="U852" s="18">
        <f t="shared" si="13"/>
        <v>859326000</v>
      </c>
      <c r="V852" s="19" t="str">
        <f>VLOOKUP($B852,G2.PL1!$C$10:$AF$35,30,0)</f>
        <v>Công ty Cổ phần Dược liệu Trung ương 2</v>
      </c>
      <c r="W852" s="17" t="s">
        <v>164</v>
      </c>
      <c r="X852" s="34" t="s">
        <v>154</v>
      </c>
      <c r="Y852" s="17" t="s">
        <v>165</v>
      </c>
      <c r="Z852" s="16"/>
      <c r="AA852" s="21" t="e">
        <f>VLOOKUP(W852,#REF!,2,0)</f>
        <v>#REF!</v>
      </c>
      <c r="AB852" s="16"/>
    </row>
    <row r="853" spans="1:28" ht="48">
      <c r="A853" s="38">
        <v>10</v>
      </c>
      <c r="B853" s="38" t="s">
        <v>65</v>
      </c>
      <c r="C853" s="17" t="str">
        <f>VLOOKUP(B853,G2.PL1!$C$10:$D$34,2,0)</f>
        <v>Docetaxel "Ebewe"</v>
      </c>
      <c r="D853" s="17" t="str">
        <f>VLOOKUP($B853,G2.PL1!$C$10:$E$34,3,0)</f>
        <v>Docetaxel</v>
      </c>
      <c r="E853" s="17" t="str">
        <f>VLOOKUP($B853,G2.PL1!$C$10:$F$34,4,0)</f>
        <v>10mg/ml</v>
      </c>
      <c r="F853" s="17" t="str">
        <f>VLOOKUP($B853,G2.PL1!$C$10:$AF$35,5,0)</f>
        <v>Tiêm truyền tĩnh mạch</v>
      </c>
      <c r="G853" s="17" t="str">
        <f>VLOOKUP($B853,G2.PL1!$C$10:$AF$35,6,0)</f>
        <v>Dung dịch đậm đặc để pha dung dịch tiêm truyền</v>
      </c>
      <c r="H853" s="17" t="str">
        <f>VLOOKUP($B853,G2.PL1!$C$10:$AF$35,7,0)</f>
        <v>Hộp 1 lọ 2ml</v>
      </c>
      <c r="I853" s="38" t="s">
        <v>3</v>
      </c>
      <c r="J853" s="17" t="str">
        <f>VLOOKUP($B853,G2.PL1!$C$10:$AF$35,9,0)</f>
        <v xml:space="preserve"> 24 tháng</v>
      </c>
      <c r="K853" s="17" t="str">
        <f>VLOOKUP($B853,G2.PL1!$C$10:$AF$35,10,0)</f>
        <v>VN-17425-13</v>
      </c>
      <c r="L853" s="17" t="str">
        <f>VLOOKUP($B853,G2.PL1!$C$10:$AF$35,11,0)</f>
        <v>Fareva Unterach GmbH (tên cũ: Ebewe Pharma Ges.m.b.H.Nfg.KG)</v>
      </c>
      <c r="M853" s="17" t="str">
        <f>VLOOKUP($B853,G2.PL1!$C$10:$AF$35,12,0)</f>
        <v>Áo</v>
      </c>
      <c r="N853" s="17" t="str">
        <f>VLOOKUP($B853,G2.PL1!$C$10:$AF$35,13,0)</f>
        <v>Lọ</v>
      </c>
      <c r="O853" s="39">
        <v>52</v>
      </c>
      <c r="P853" s="39">
        <v>52</v>
      </c>
      <c r="Q853" s="39">
        <v>52</v>
      </c>
      <c r="R853" s="39">
        <v>52</v>
      </c>
      <c r="S853" s="40">
        <v>208</v>
      </c>
      <c r="T853" s="19">
        <f>VLOOKUP($B853,G2.PL1!$C$10:$AF$35,17,0)</f>
        <v>314668</v>
      </c>
      <c r="U853" s="18">
        <f t="shared" si="13"/>
        <v>65450944</v>
      </c>
      <c r="V853" s="19" t="str">
        <f>VLOOKUP($B853,G2.PL1!$C$10:$AF$35,30,0)</f>
        <v>Công ty Cổ phần Dược liệu Trung ương 2</v>
      </c>
      <c r="W853" s="17" t="s">
        <v>164</v>
      </c>
      <c r="X853" s="56" t="s">
        <v>154</v>
      </c>
      <c r="Y853" s="41" t="s">
        <v>165</v>
      </c>
      <c r="Z853" s="16"/>
      <c r="AA853" s="21" t="e">
        <f>VLOOKUP(W853,#REF!,2,0)</f>
        <v>#REF!</v>
      </c>
      <c r="AB853" s="16"/>
    </row>
    <row r="854" spans="1:28" ht="48">
      <c r="A854" s="38">
        <v>11</v>
      </c>
      <c r="B854" s="38" t="s">
        <v>63</v>
      </c>
      <c r="C854" s="17" t="str">
        <f>VLOOKUP(B854,G2.PL1!$C$10:$D$34,2,0)</f>
        <v>Docetaxel "Ebewe"</v>
      </c>
      <c r="D854" s="17" t="str">
        <f>VLOOKUP($B854,G2.PL1!$C$10:$E$34,3,0)</f>
        <v>Docetaxel</v>
      </c>
      <c r="E854" s="17" t="str">
        <f>VLOOKUP($B854,G2.PL1!$C$10:$F$34,4,0)</f>
        <v>10mg/ml</v>
      </c>
      <c r="F854" s="17" t="str">
        <f>VLOOKUP($B854,G2.PL1!$C$10:$AF$35,5,0)</f>
        <v>Tiêm truyền tĩnh mạch</v>
      </c>
      <c r="G854" s="17" t="str">
        <f>VLOOKUP($B854,G2.PL1!$C$10:$AF$35,6,0)</f>
        <v>Dung dịch đậm đặc để pha dung dịch tiêm truyền</v>
      </c>
      <c r="H854" s="17" t="str">
        <f>VLOOKUP($B854,G2.PL1!$C$10:$AF$35,7,0)</f>
        <v>Hộp 1 lọ 8 ml</v>
      </c>
      <c r="I854" s="38" t="s">
        <v>3</v>
      </c>
      <c r="J854" s="17" t="str">
        <f>VLOOKUP($B854,G2.PL1!$C$10:$AF$35,9,0)</f>
        <v>24 tháng</v>
      </c>
      <c r="K854" s="17" t="str">
        <f>VLOOKUP($B854,G2.PL1!$C$10:$AF$35,10,0)</f>
        <v>VN-17425-13</v>
      </c>
      <c r="L854" s="17" t="str">
        <f>VLOOKUP($B854,G2.PL1!$C$10:$AF$35,11,0)</f>
        <v>Fareva Unterach GmbH (tên cũ: Ebewe Pharma Ges.m.b.H.Nfg.KG)</v>
      </c>
      <c r="M854" s="17" t="str">
        <f>VLOOKUP($B854,G2.PL1!$C$10:$AF$35,12,0)</f>
        <v>Áo</v>
      </c>
      <c r="N854" s="17" t="str">
        <f>VLOOKUP($B854,G2.PL1!$C$10:$AF$35,13,0)</f>
        <v>Lọ</v>
      </c>
      <c r="O854" s="39">
        <v>130</v>
      </c>
      <c r="P854" s="39">
        <v>130</v>
      </c>
      <c r="Q854" s="39">
        <v>130</v>
      </c>
      <c r="R854" s="39">
        <v>130</v>
      </c>
      <c r="S854" s="40">
        <v>520</v>
      </c>
      <c r="T854" s="19">
        <f>VLOOKUP($B854,G2.PL1!$C$10:$AF$35,17,0)</f>
        <v>668439</v>
      </c>
      <c r="U854" s="18">
        <f t="shared" si="13"/>
        <v>347588280</v>
      </c>
      <c r="V854" s="19" t="str">
        <f>VLOOKUP($B854,G2.PL1!$C$10:$AF$35,30,0)</f>
        <v>Công ty Cổ phần Dược liệu Trung ương 2</v>
      </c>
      <c r="W854" s="17" t="s">
        <v>164</v>
      </c>
      <c r="X854" s="56" t="s">
        <v>154</v>
      </c>
      <c r="Y854" s="41" t="s">
        <v>165</v>
      </c>
      <c r="Z854" s="16"/>
      <c r="AA854" s="21" t="e">
        <f>VLOOKUP(W854,#REF!,2,0)</f>
        <v>#REF!</v>
      </c>
      <c r="AB854" s="16"/>
    </row>
    <row r="855" spans="1:28" ht="36">
      <c r="A855" s="38">
        <v>17</v>
      </c>
      <c r="B855" s="38" t="s">
        <v>27</v>
      </c>
      <c r="C855" s="17" t="str">
        <f>VLOOKUP(B855,G2.PL1!$C$10:$D$34,2,0)</f>
        <v>Oxitan 50mg/10ml</v>
      </c>
      <c r="D855" s="17" t="str">
        <f>VLOOKUP($B855,G2.PL1!$C$10:$E$34,3,0)</f>
        <v>Oxaliplatin</v>
      </c>
      <c r="E855" s="17" t="str">
        <f>VLOOKUP($B855,G2.PL1!$C$10:$F$34,4,0)</f>
        <v>50mg/ 10ml</v>
      </c>
      <c r="F855" s="17" t="str">
        <f>VLOOKUP($B855,G2.PL1!$C$10:$AF$35,5,0)</f>
        <v>Tiêm truyền tĩnh mạch</v>
      </c>
      <c r="G855" s="17" t="str">
        <f>VLOOKUP($B855,G2.PL1!$C$10:$AF$35,6,0)</f>
        <v>Dung dịch tiêm truyền</v>
      </c>
      <c r="H855" s="17" t="str">
        <f>VLOOKUP($B855,G2.PL1!$C$10:$AF$35,7,0)</f>
        <v>Hộp 1 lọ 10ml</v>
      </c>
      <c r="I855" s="38" t="s">
        <v>13</v>
      </c>
      <c r="J855" s="17" t="str">
        <f>VLOOKUP($B855,G2.PL1!$C$10:$AF$35,9,0)</f>
        <v>24 tháng</v>
      </c>
      <c r="K855" s="17" t="str">
        <f>VLOOKUP($B855,G2.PL1!$C$10:$AF$35,10,0)</f>
        <v>VN-20417-17</v>
      </c>
      <c r="L855" s="17" t="str">
        <f>VLOOKUP($B855,G2.PL1!$C$10:$AF$35,11,0)</f>
        <v>Fresenius Kabi Oncology Limited</v>
      </c>
      <c r="M855" s="17" t="str">
        <f>VLOOKUP($B855,G2.PL1!$C$10:$AF$35,12,0)</f>
        <v>Ấn Độ</v>
      </c>
      <c r="N855" s="17" t="str">
        <f>VLOOKUP($B855,G2.PL1!$C$10:$AF$35,13,0)</f>
        <v>Lọ</v>
      </c>
      <c r="O855" s="39">
        <v>650</v>
      </c>
      <c r="P855" s="39">
        <v>650</v>
      </c>
      <c r="Q855" s="39">
        <v>650</v>
      </c>
      <c r="R855" s="39">
        <v>650</v>
      </c>
      <c r="S855" s="40">
        <v>2600</v>
      </c>
      <c r="T855" s="19">
        <f>VLOOKUP($B855,G2.PL1!$C$10:$AF$35,17,0)</f>
        <v>260000</v>
      </c>
      <c r="U855" s="18">
        <f t="shared" si="13"/>
        <v>676000000</v>
      </c>
      <c r="V855" s="19" t="str">
        <f>VLOOKUP($B855,G2.PL1!$C$10:$AF$35,30,0)</f>
        <v>Công ty Cổ phần Dược liệu Trung ương 2</v>
      </c>
      <c r="W855" s="17" t="s">
        <v>164</v>
      </c>
      <c r="X855" s="56" t="s">
        <v>154</v>
      </c>
      <c r="Y855" s="41" t="s">
        <v>165</v>
      </c>
      <c r="Z855" s="16"/>
      <c r="AA855" s="21" t="e">
        <f>VLOOKUP(W855,#REF!,2,0)</f>
        <v>#REF!</v>
      </c>
      <c r="AB855" s="16"/>
    </row>
    <row r="856" spans="1:28" ht="36">
      <c r="A856" s="38">
        <v>18</v>
      </c>
      <c r="B856" s="38" t="s">
        <v>20</v>
      </c>
      <c r="C856" s="17" t="str">
        <f>VLOOKUP(B856,G2.PL1!$C$10:$D$34,2,0)</f>
        <v>Intaxel</v>
      </c>
      <c r="D856" s="17" t="str">
        <f>VLOOKUP($B856,G2.PL1!$C$10:$E$34,3,0)</f>
        <v>Paclitaxel</v>
      </c>
      <c r="E856" s="17" t="str">
        <f>VLOOKUP($B856,G2.PL1!$C$10:$F$34,4,0)</f>
        <v>30mg/5ml</v>
      </c>
      <c r="F856" s="17" t="str">
        <f>VLOOKUP($B856,G2.PL1!$C$10:$AF$35,5,0)</f>
        <v>Tiêm truyền tĩnh mạch</v>
      </c>
      <c r="G856" s="17" t="str">
        <f>VLOOKUP($B856,G2.PL1!$C$10:$AF$35,6,0)</f>
        <v>Dung dịch tiêm truyền</v>
      </c>
      <c r="H856" s="17" t="str">
        <f>VLOOKUP($B856,G2.PL1!$C$10:$AF$35,7,0)</f>
        <v>Hộp 1 lọ</v>
      </c>
      <c r="I856" s="38" t="s">
        <v>13</v>
      </c>
      <c r="J856" s="17" t="str">
        <f>VLOOKUP($B856,G2.PL1!$C$10:$AF$35,9,0)</f>
        <v>24 tháng</v>
      </c>
      <c r="K856" s="17" t="str">
        <f>VLOOKUP($B856,G2.PL1!$C$10:$AF$35,10,0)</f>
        <v>VN-21731-19</v>
      </c>
      <c r="L856" s="17" t="str">
        <f>VLOOKUP($B856,G2.PL1!$C$10:$AF$35,11,0)</f>
        <v>Fresenius Kabi Oncology Limited</v>
      </c>
      <c r="M856" s="17" t="str">
        <f>VLOOKUP($B856,G2.PL1!$C$10:$AF$35,12,0)</f>
        <v>Ấn Độ</v>
      </c>
      <c r="N856" s="17" t="str">
        <f>VLOOKUP($B856,G2.PL1!$C$10:$AF$35,13,0)</f>
        <v>Lọ</v>
      </c>
      <c r="O856" s="39">
        <v>260</v>
      </c>
      <c r="P856" s="39">
        <v>260</v>
      </c>
      <c r="Q856" s="39">
        <v>260</v>
      </c>
      <c r="R856" s="39">
        <v>260</v>
      </c>
      <c r="S856" s="40">
        <v>1040</v>
      </c>
      <c r="T856" s="19">
        <f>VLOOKUP($B856,G2.PL1!$C$10:$AF$35,17,0)</f>
        <v>186089</v>
      </c>
      <c r="U856" s="18">
        <f t="shared" si="13"/>
        <v>193532560</v>
      </c>
      <c r="V856" s="19" t="str">
        <f>VLOOKUP($B856,G2.PL1!$C$10:$AF$35,30,0)</f>
        <v>Công ty TNHH Thương Mại và Dược phẩm Sang</v>
      </c>
      <c r="W856" s="17" t="s">
        <v>164</v>
      </c>
      <c r="X856" s="56" t="s">
        <v>154</v>
      </c>
      <c r="Y856" s="41" t="s">
        <v>165</v>
      </c>
      <c r="Z856" s="16"/>
      <c r="AA856" s="21" t="e">
        <f>VLOOKUP(W856,#REF!,2,0)</f>
        <v>#REF!</v>
      </c>
      <c r="AB856" s="16"/>
    </row>
    <row r="857" spans="1:28" ht="36">
      <c r="A857" s="17">
        <v>1</v>
      </c>
      <c r="B857" s="17" t="s">
        <v>6</v>
      </c>
      <c r="C857" s="17" t="str">
        <f>VLOOKUP(B857,G2.PL1!$C$10:$D$34,2,0)</f>
        <v>Cefoxitine Gerda 1G</v>
      </c>
      <c r="D857" s="17" t="str">
        <f>VLOOKUP($B857,G2.PL1!$C$10:$E$34,3,0)</f>
        <v>Cefoxitin  (dưới dạng Cefoxitin natri)</v>
      </c>
      <c r="E857" s="17" t="str">
        <f>VLOOKUP($B857,G2.PL1!$C$10:$F$34,4,0)</f>
        <v>1g</v>
      </c>
      <c r="F857" s="17" t="str">
        <f>VLOOKUP($B857,G2.PL1!$C$10:$AF$35,5,0)</f>
        <v>Tiêm</v>
      </c>
      <c r="G857" s="17" t="str">
        <f>VLOOKUP($B857,G2.PL1!$C$10:$AF$35,6,0)</f>
        <v>Bột pha dung dịch tiêm</v>
      </c>
      <c r="H857" s="17" t="str">
        <f>VLOOKUP($B857,G2.PL1!$C$10:$AF$35,7,0)</f>
        <v>Hộp 10 lọ</v>
      </c>
      <c r="I857" s="17" t="s">
        <v>3</v>
      </c>
      <c r="J857" s="17" t="str">
        <f>VLOOKUP($B857,G2.PL1!$C$10:$AF$35,9,0)</f>
        <v>24 tháng</v>
      </c>
      <c r="K857" s="17" t="str">
        <f>VLOOKUP($B857,G2.PL1!$C$10:$AF$35,10,0)</f>
        <v>VN-20445-17</v>
      </c>
      <c r="L857" s="17" t="str">
        <f>VLOOKUP($B857,G2.PL1!$C$10:$AF$35,11,0)</f>
        <v>LDP Laboratorios
 Torlan SA</v>
      </c>
      <c r="M857" s="17" t="str">
        <f>VLOOKUP($B857,G2.PL1!$C$10:$AF$35,12,0)</f>
        <v>Tây Ban Nha</v>
      </c>
      <c r="N857" s="17" t="str">
        <f>VLOOKUP($B857,G2.PL1!$C$10:$AF$35,13,0)</f>
        <v>Lọ</v>
      </c>
      <c r="O857" s="18">
        <v>16000</v>
      </c>
      <c r="P857" s="18">
        <v>16000</v>
      </c>
      <c r="Q857" s="18">
        <v>16000</v>
      </c>
      <c r="R857" s="18">
        <v>16000</v>
      </c>
      <c r="S857" s="18">
        <v>64000</v>
      </c>
      <c r="T857" s="19">
        <f>VLOOKUP($B857,G2.PL1!$C$10:$AF$35,17,0)</f>
        <v>123000</v>
      </c>
      <c r="U857" s="18">
        <f t="shared" si="13"/>
        <v>7872000000</v>
      </c>
      <c r="V857" s="19" t="str">
        <f>VLOOKUP($B857,G2.PL1!$C$10:$AF$35,30,0)</f>
        <v>Công ty Trách nhiệm hữu hạn Dược Phẩm Tự Đức</v>
      </c>
      <c r="W857" s="17" t="s">
        <v>168</v>
      </c>
      <c r="X857" s="20" t="s">
        <v>154</v>
      </c>
      <c r="Y857" s="17" t="s">
        <v>169</v>
      </c>
      <c r="Z857" s="16"/>
      <c r="AA857" s="21" t="e">
        <f>VLOOKUP(W857,#REF!,2,0)</f>
        <v>#REF!</v>
      </c>
      <c r="AB857" s="16"/>
    </row>
    <row r="858" spans="1:28" ht="48">
      <c r="A858" s="17">
        <v>2</v>
      </c>
      <c r="B858" s="17" t="s">
        <v>86</v>
      </c>
      <c r="C858" s="17" t="str">
        <f>VLOOKUP(B858,G2.PL1!$C$10:$D$34,2,0)</f>
        <v>Cefoxitin 1g</v>
      </c>
      <c r="D858" s="17" t="str">
        <f>VLOOKUP($B858,G2.PL1!$C$10:$E$34,3,0)</f>
        <v xml:space="preserve">Cefoxitin (dưới dạng Cefoxitin natri) </v>
      </c>
      <c r="E858" s="17" t="str">
        <f>VLOOKUP($B858,G2.PL1!$C$10:$F$34,4,0)</f>
        <v>1g</v>
      </c>
      <c r="F858" s="17" t="str">
        <f>VLOOKUP($B858,G2.PL1!$C$10:$AF$35,5,0)</f>
        <v>Tiêm</v>
      </c>
      <c r="G858" s="17" t="str">
        <f>VLOOKUP($B858,G2.PL1!$C$10:$AF$35,6,0)</f>
        <v>Thuốc bột pha tiêm</v>
      </c>
      <c r="H858" s="17" t="str">
        <f>VLOOKUP($B858,G2.PL1!$C$10:$AF$35,7,0)</f>
        <v>Hộp 10 lọ</v>
      </c>
      <c r="I858" s="17" t="s">
        <v>13</v>
      </c>
      <c r="J858" s="17" t="str">
        <f>VLOOKUP($B858,G2.PL1!$C$10:$AF$35,9,0)</f>
        <v>24 tháng</v>
      </c>
      <c r="K858" s="17" t="str">
        <f>VLOOKUP($B858,G2.PL1!$C$10:$AF$35,10,0)</f>
        <v>VD-26841-17</v>
      </c>
      <c r="L858" s="17" t="str">
        <f>VLOOKUP($B858,G2.PL1!$C$10:$AF$35,11,0)</f>
        <v>Chi nhánh 3- Công ty cổ phần dược phẩm Imexpharm tại Bình Dương</v>
      </c>
      <c r="M858" s="17" t="str">
        <f>VLOOKUP($B858,G2.PL1!$C$10:$AF$35,12,0)</f>
        <v>Việt Nam</v>
      </c>
      <c r="N858" s="17" t="str">
        <f>VLOOKUP($B858,G2.PL1!$C$10:$AF$35,13,0)</f>
        <v>Lọ</v>
      </c>
      <c r="O858" s="18">
        <v>3200</v>
      </c>
      <c r="P858" s="18">
        <v>3200</v>
      </c>
      <c r="Q858" s="18">
        <v>3200</v>
      </c>
      <c r="R858" s="18">
        <v>3200</v>
      </c>
      <c r="S858" s="18">
        <v>12800</v>
      </c>
      <c r="T858" s="19">
        <f>VLOOKUP($B858,G2.PL1!$C$10:$AF$35,17,0)</f>
        <v>54900</v>
      </c>
      <c r="U858" s="18">
        <f t="shared" si="13"/>
        <v>702720000</v>
      </c>
      <c r="V858" s="19" t="str">
        <f>VLOOKUP($B858,G2.PL1!$C$10:$AF$35,30,0)</f>
        <v>Công ty Cổ phần Dược phẩm Nam Hà</v>
      </c>
      <c r="W858" s="17" t="s">
        <v>168</v>
      </c>
      <c r="X858" s="20" t="s">
        <v>154</v>
      </c>
      <c r="Y858" s="17" t="s">
        <v>169</v>
      </c>
      <c r="Z858" s="16"/>
      <c r="AA858" s="21" t="e">
        <f>VLOOKUP(W858,#REF!,2,0)</f>
        <v>#REF!</v>
      </c>
      <c r="AB858" s="16"/>
    </row>
    <row r="859" spans="1:28" ht="48">
      <c r="A859" s="38">
        <v>10</v>
      </c>
      <c r="B859" s="38" t="s">
        <v>65</v>
      </c>
      <c r="C859" s="17" t="str">
        <f>VLOOKUP(B859,G2.PL1!$C$10:$D$34,2,0)</f>
        <v>Docetaxel "Ebewe"</v>
      </c>
      <c r="D859" s="17" t="str">
        <f>VLOOKUP($B859,G2.PL1!$C$10:$E$34,3,0)</f>
        <v>Docetaxel</v>
      </c>
      <c r="E859" s="17" t="str">
        <f>VLOOKUP($B859,G2.PL1!$C$10:$F$34,4,0)</f>
        <v>10mg/ml</v>
      </c>
      <c r="F859" s="17" t="str">
        <f>VLOOKUP($B859,G2.PL1!$C$10:$AF$35,5,0)</f>
        <v>Tiêm truyền tĩnh mạch</v>
      </c>
      <c r="G859" s="17" t="str">
        <f>VLOOKUP($B859,G2.PL1!$C$10:$AF$35,6,0)</f>
        <v>Dung dịch đậm đặc để pha dung dịch tiêm truyền</v>
      </c>
      <c r="H859" s="17" t="str">
        <f>VLOOKUP($B859,G2.PL1!$C$10:$AF$35,7,0)</f>
        <v>Hộp 1 lọ 2ml</v>
      </c>
      <c r="I859" s="38" t="s">
        <v>3</v>
      </c>
      <c r="J859" s="17" t="str">
        <f>VLOOKUP($B859,G2.PL1!$C$10:$AF$35,9,0)</f>
        <v xml:space="preserve"> 24 tháng</v>
      </c>
      <c r="K859" s="17" t="str">
        <f>VLOOKUP($B859,G2.PL1!$C$10:$AF$35,10,0)</f>
        <v>VN-17425-13</v>
      </c>
      <c r="L859" s="17" t="str">
        <f>VLOOKUP($B859,G2.PL1!$C$10:$AF$35,11,0)</f>
        <v>Fareva Unterach GmbH (tên cũ: Ebewe Pharma Ges.m.b.H.Nfg.KG)</v>
      </c>
      <c r="M859" s="17" t="str">
        <f>VLOOKUP($B859,G2.PL1!$C$10:$AF$35,12,0)</f>
        <v>Áo</v>
      </c>
      <c r="N859" s="17" t="str">
        <f>VLOOKUP($B859,G2.PL1!$C$10:$AF$35,13,0)</f>
        <v>Lọ</v>
      </c>
      <c r="O859" s="39">
        <v>20</v>
      </c>
      <c r="P859" s="39">
        <v>20</v>
      </c>
      <c r="Q859" s="39">
        <v>20</v>
      </c>
      <c r="R859" s="39">
        <v>20</v>
      </c>
      <c r="S859" s="40">
        <v>80</v>
      </c>
      <c r="T859" s="19">
        <f>VLOOKUP($B859,G2.PL1!$C$10:$AF$35,17,0)</f>
        <v>314668</v>
      </c>
      <c r="U859" s="18">
        <f t="shared" si="13"/>
        <v>25173440</v>
      </c>
      <c r="V859" s="19" t="str">
        <f>VLOOKUP($B859,G2.PL1!$C$10:$AF$35,30,0)</f>
        <v>Công ty Cổ phần Dược liệu Trung ương 2</v>
      </c>
      <c r="W859" s="17" t="s">
        <v>168</v>
      </c>
      <c r="X859" s="56" t="s">
        <v>154</v>
      </c>
      <c r="Y859" s="41" t="s">
        <v>169</v>
      </c>
      <c r="Z859" s="16"/>
      <c r="AA859" s="21" t="e">
        <f>VLOOKUP(W859,#REF!,2,0)</f>
        <v>#REF!</v>
      </c>
      <c r="AB859" s="16"/>
    </row>
    <row r="860" spans="1:28" ht="48">
      <c r="A860" s="38">
        <v>11</v>
      </c>
      <c r="B860" s="38" t="s">
        <v>63</v>
      </c>
      <c r="C860" s="17" t="str">
        <f>VLOOKUP(B860,G2.PL1!$C$10:$D$34,2,0)</f>
        <v>Docetaxel "Ebewe"</v>
      </c>
      <c r="D860" s="17" t="str">
        <f>VLOOKUP($B860,G2.PL1!$C$10:$E$34,3,0)</f>
        <v>Docetaxel</v>
      </c>
      <c r="E860" s="17" t="str">
        <f>VLOOKUP($B860,G2.PL1!$C$10:$F$34,4,0)</f>
        <v>10mg/ml</v>
      </c>
      <c r="F860" s="17" t="str">
        <f>VLOOKUP($B860,G2.PL1!$C$10:$AF$35,5,0)</f>
        <v>Tiêm truyền tĩnh mạch</v>
      </c>
      <c r="G860" s="17" t="str">
        <f>VLOOKUP($B860,G2.PL1!$C$10:$AF$35,6,0)</f>
        <v>Dung dịch đậm đặc để pha dung dịch tiêm truyền</v>
      </c>
      <c r="H860" s="17" t="str">
        <f>VLOOKUP($B860,G2.PL1!$C$10:$AF$35,7,0)</f>
        <v>Hộp 1 lọ 8 ml</v>
      </c>
      <c r="I860" s="38" t="s">
        <v>3</v>
      </c>
      <c r="J860" s="17" t="str">
        <f>VLOOKUP($B860,G2.PL1!$C$10:$AF$35,9,0)</f>
        <v>24 tháng</v>
      </c>
      <c r="K860" s="17" t="str">
        <f>VLOOKUP($B860,G2.PL1!$C$10:$AF$35,10,0)</f>
        <v>VN-17425-13</v>
      </c>
      <c r="L860" s="17" t="str">
        <f>VLOOKUP($B860,G2.PL1!$C$10:$AF$35,11,0)</f>
        <v>Fareva Unterach GmbH (tên cũ: Ebewe Pharma Ges.m.b.H.Nfg.KG)</v>
      </c>
      <c r="M860" s="17" t="str">
        <f>VLOOKUP($B860,G2.PL1!$C$10:$AF$35,12,0)</f>
        <v>Áo</v>
      </c>
      <c r="N860" s="17" t="str">
        <f>VLOOKUP($B860,G2.PL1!$C$10:$AF$35,13,0)</f>
        <v>Lọ</v>
      </c>
      <c r="O860" s="39">
        <v>160</v>
      </c>
      <c r="P860" s="39">
        <v>160</v>
      </c>
      <c r="Q860" s="39">
        <v>200</v>
      </c>
      <c r="R860" s="39">
        <v>200</v>
      </c>
      <c r="S860" s="40">
        <v>720</v>
      </c>
      <c r="T860" s="19">
        <f>VLOOKUP($B860,G2.PL1!$C$10:$AF$35,17,0)</f>
        <v>668439</v>
      </c>
      <c r="U860" s="18">
        <f t="shared" si="13"/>
        <v>481276080</v>
      </c>
      <c r="V860" s="19" t="str">
        <f>VLOOKUP($B860,G2.PL1!$C$10:$AF$35,30,0)</f>
        <v>Công ty Cổ phần Dược liệu Trung ương 2</v>
      </c>
      <c r="W860" s="17" t="s">
        <v>168</v>
      </c>
      <c r="X860" s="56" t="s">
        <v>154</v>
      </c>
      <c r="Y860" s="41" t="s">
        <v>169</v>
      </c>
      <c r="Z860" s="16"/>
      <c r="AA860" s="21" t="e">
        <f>VLOOKUP(W860,#REF!,2,0)</f>
        <v>#REF!</v>
      </c>
      <c r="AB860" s="16"/>
    </row>
    <row r="861" spans="1:28" ht="60">
      <c r="A861" s="38">
        <v>9</v>
      </c>
      <c r="B861" s="38" t="s">
        <v>70</v>
      </c>
      <c r="C861" s="17" t="str">
        <f>VLOOKUP(B861,G2.PL1!$C$10:$D$34,2,0)</f>
        <v xml:space="preserve">Cifga </v>
      </c>
      <c r="D861" s="17" t="str">
        <f>VLOOKUP($B861,G2.PL1!$C$10:$E$34,3,0)</f>
        <v>Ciprofloxacin (dưới dạng Ciprofloxacin hydroclorid)</v>
      </c>
      <c r="E861" s="17" t="str">
        <f>VLOOKUP($B861,G2.PL1!$C$10:$F$34,4,0)</f>
        <v>500mg</v>
      </c>
      <c r="F861" s="17" t="str">
        <f>VLOOKUP($B861,G2.PL1!$C$10:$AF$35,5,0)</f>
        <v>Uống</v>
      </c>
      <c r="G861" s="17" t="str">
        <f>VLOOKUP($B861,G2.PL1!$C$10:$AF$35,6,0)</f>
        <v>viên nén bao phim</v>
      </c>
      <c r="H861" s="17" t="str">
        <f>VLOOKUP($B861,G2.PL1!$C$10:$AF$35,7,0)</f>
        <v>hộp 2 vỉ x 10 viên</v>
      </c>
      <c r="I861" s="38" t="s">
        <v>13</v>
      </c>
      <c r="J861" s="17" t="str">
        <f>VLOOKUP($B861,G2.PL1!$C$10:$AF$35,9,0)</f>
        <v xml:space="preserve">36 tháng </v>
      </c>
      <c r="K861" s="17" t="str">
        <f>VLOOKUP($B861,G2.PL1!$C$10:$AF$35,10,0)</f>
        <v>VD-20549-14</v>
      </c>
      <c r="L861" s="17" t="str">
        <f>VLOOKUP($B861,G2.PL1!$C$10:$AF$35,11,0)</f>
        <v>Công ty Cổ phần Dược Hậu Giang - Chi nhánh nhà máy Dược phẩm DHG tại Hậu Giang</v>
      </c>
      <c r="M861" s="17" t="str">
        <f>VLOOKUP($B861,G2.PL1!$C$10:$AF$35,12,0)</f>
        <v>Việt Nam</v>
      </c>
      <c r="N861" s="17" t="str">
        <f>VLOOKUP($B861,G2.PL1!$C$10:$AF$35,13,0)</f>
        <v>Viên</v>
      </c>
      <c r="O861" s="39">
        <v>21760</v>
      </c>
      <c r="P861" s="39">
        <v>21760</v>
      </c>
      <c r="Q861" s="39">
        <v>21760</v>
      </c>
      <c r="R861" s="39">
        <v>21760</v>
      </c>
      <c r="S861" s="40">
        <v>87040</v>
      </c>
      <c r="T861" s="19">
        <f>VLOOKUP($B861,G2.PL1!$C$10:$AF$35,17,0)</f>
        <v>889</v>
      </c>
      <c r="U861" s="18">
        <f t="shared" si="13"/>
        <v>77378560</v>
      </c>
      <c r="V861" s="19" t="str">
        <f>VLOOKUP($B861,G2.PL1!$C$10:$AF$35,30,0)</f>
        <v>Công ty Cổ phần Dược Hậu Giang</v>
      </c>
      <c r="W861" s="17" t="s">
        <v>603</v>
      </c>
      <c r="X861" s="56" t="s">
        <v>154</v>
      </c>
      <c r="Y861" s="41" t="s">
        <v>604</v>
      </c>
      <c r="Z861" s="16"/>
      <c r="AA861" s="21" t="e">
        <f>VLOOKUP(W861,#REF!,2,0)</f>
        <v>#REF!</v>
      </c>
      <c r="AB861" s="16"/>
    </row>
    <row r="862" spans="1:28" ht="48">
      <c r="A862" s="38">
        <v>11</v>
      </c>
      <c r="B862" s="32" t="s">
        <v>63</v>
      </c>
      <c r="C862" s="17" t="str">
        <f>VLOOKUP(B862,G2.PL1!$C$10:$D$34,2,0)</f>
        <v>Docetaxel "Ebewe"</v>
      </c>
      <c r="D862" s="17" t="str">
        <f>VLOOKUP($B862,G2.PL1!$C$10:$E$34,3,0)</f>
        <v>Docetaxel</v>
      </c>
      <c r="E862" s="17" t="str">
        <f>VLOOKUP($B862,G2.PL1!$C$10:$F$34,4,0)</f>
        <v>10mg/ml</v>
      </c>
      <c r="F862" s="17" t="str">
        <f>VLOOKUP($B862,G2.PL1!$C$10:$AF$35,5,0)</f>
        <v>Tiêm truyền tĩnh mạch</v>
      </c>
      <c r="G862" s="17" t="str">
        <f>VLOOKUP($B862,G2.PL1!$C$10:$AF$35,6,0)</f>
        <v>Dung dịch đậm đặc để pha dung dịch tiêm truyền</v>
      </c>
      <c r="H862" s="17" t="str">
        <f>VLOOKUP($B862,G2.PL1!$C$10:$AF$35,7,0)</f>
        <v>Hộp 1 lọ 8 ml</v>
      </c>
      <c r="I862" s="32" t="s">
        <v>3</v>
      </c>
      <c r="J862" s="17" t="str">
        <f>VLOOKUP($B862,G2.PL1!$C$10:$AF$35,9,0)</f>
        <v>24 tháng</v>
      </c>
      <c r="K862" s="17" t="str">
        <f>VLOOKUP($B862,G2.PL1!$C$10:$AF$35,10,0)</f>
        <v>VN-17425-13</v>
      </c>
      <c r="L862" s="17" t="str">
        <f>VLOOKUP($B862,G2.PL1!$C$10:$AF$35,11,0)</f>
        <v>Fareva Unterach GmbH (tên cũ: Ebewe Pharma Ges.m.b.H.Nfg.KG)</v>
      </c>
      <c r="M862" s="17" t="str">
        <f>VLOOKUP($B862,G2.PL1!$C$10:$AF$35,12,0)</f>
        <v>Áo</v>
      </c>
      <c r="N862" s="17" t="str">
        <f>VLOOKUP($B862,G2.PL1!$C$10:$AF$35,13,0)</f>
        <v>Lọ</v>
      </c>
      <c r="O862" s="40">
        <v>2</v>
      </c>
      <c r="P862" s="40">
        <v>3</v>
      </c>
      <c r="Q862" s="40">
        <v>4</v>
      </c>
      <c r="R862" s="40">
        <v>4</v>
      </c>
      <c r="S862" s="40">
        <v>13</v>
      </c>
      <c r="T862" s="19">
        <f>VLOOKUP($B862,G2.PL1!$C$10:$AF$35,17,0)</f>
        <v>668439</v>
      </c>
      <c r="U862" s="18">
        <f t="shared" si="13"/>
        <v>8689707</v>
      </c>
      <c r="V862" s="19" t="str">
        <f>VLOOKUP($B862,G2.PL1!$C$10:$AF$35,30,0)</f>
        <v>Công ty Cổ phần Dược liệu Trung ương 2</v>
      </c>
      <c r="W862" s="17" t="s">
        <v>603</v>
      </c>
      <c r="X862" s="34" t="s">
        <v>154</v>
      </c>
      <c r="Y862" s="32" t="s">
        <v>604</v>
      </c>
      <c r="Z862" s="16"/>
      <c r="AA862" s="21" t="e">
        <f>VLOOKUP(W862,#REF!,2,0)</f>
        <v>#REF!</v>
      </c>
      <c r="AB862" s="16"/>
    </row>
    <row r="863" spans="1:28" s="14" customFormat="1" ht="60">
      <c r="A863" s="38">
        <v>13</v>
      </c>
      <c r="B863" s="38" t="s">
        <v>48</v>
      </c>
      <c r="C863" s="17" t="str">
        <f>VLOOKUP(B863,G2.PL1!$C$10:$D$34,2,0)</f>
        <v>Glumeform 500</v>
      </c>
      <c r="D863" s="17" t="str">
        <f>VLOOKUP($B863,G2.PL1!$C$10:$E$34,3,0)</f>
        <v xml:space="preserve">Metformin hydroclorid </v>
      </c>
      <c r="E863" s="17" t="str">
        <f>VLOOKUP($B863,G2.PL1!$C$10:$F$34,4,0)</f>
        <v>500mg</v>
      </c>
      <c r="F863" s="17" t="str">
        <f>VLOOKUP($B863,G2.PL1!$C$10:$AF$35,5,0)</f>
        <v>Uống</v>
      </c>
      <c r="G863" s="17" t="str">
        <f>VLOOKUP($B863,G2.PL1!$C$10:$AF$35,6,0)</f>
        <v>viên nén bao phim</v>
      </c>
      <c r="H863" s="17" t="str">
        <f>VLOOKUP($B863,G2.PL1!$C$10:$AF$35,7,0)</f>
        <v>hộp 10 vỉ x 10 viên</v>
      </c>
      <c r="I863" s="38" t="s">
        <v>13</v>
      </c>
      <c r="J863" s="17" t="str">
        <f>VLOOKUP($B863,G2.PL1!$C$10:$AF$35,9,0)</f>
        <v xml:space="preserve">36 tháng </v>
      </c>
      <c r="K863" s="17" t="str">
        <f>VLOOKUP($B863,G2.PL1!$C$10:$AF$35,10,0)</f>
        <v>VD-21779-14</v>
      </c>
      <c r="L863" s="17" t="str">
        <f>VLOOKUP($B863,G2.PL1!$C$10:$AF$35,11,0)</f>
        <v>Công ty Cổ phần Dược Hậu Giang - Chi nhánh nhà máy Dược phẩm DHG tại Hậu Giang</v>
      </c>
      <c r="M863" s="17" t="str">
        <f>VLOOKUP($B863,G2.PL1!$C$10:$AF$35,12,0)</f>
        <v>Việt Nam</v>
      </c>
      <c r="N863" s="17" t="str">
        <f>VLOOKUP($B863,G2.PL1!$C$10:$AF$35,13,0)</f>
        <v>Viên</v>
      </c>
      <c r="O863" s="39">
        <v>221155</v>
      </c>
      <c r="P863" s="39">
        <v>221155</v>
      </c>
      <c r="Q863" s="39">
        <v>221155</v>
      </c>
      <c r="R863" s="39">
        <v>221155</v>
      </c>
      <c r="S863" s="40">
        <v>884620</v>
      </c>
      <c r="T863" s="19">
        <f>VLOOKUP($B863,G2.PL1!$C$10:$AF$35,17,0)</f>
        <v>289</v>
      </c>
      <c r="U863" s="18">
        <f t="shared" si="13"/>
        <v>255655180</v>
      </c>
      <c r="V863" s="19" t="str">
        <f>VLOOKUP($B863,G2.PL1!$C$10:$AF$35,30,0)</f>
        <v>Công ty Cổ phần Dược Hậu Giang</v>
      </c>
      <c r="W863" s="17" t="s">
        <v>603</v>
      </c>
      <c r="X863" s="56" t="s">
        <v>154</v>
      </c>
      <c r="Y863" s="41" t="s">
        <v>604</v>
      </c>
      <c r="Z863" s="43"/>
      <c r="AA863" s="21" t="e">
        <f>VLOOKUP(W863,#REF!,2,0)</f>
        <v>#REF!</v>
      </c>
      <c r="AB863" s="43"/>
    </row>
    <row r="864" spans="1:28" ht="36">
      <c r="A864" s="17">
        <v>1</v>
      </c>
      <c r="B864" s="17" t="s">
        <v>6</v>
      </c>
      <c r="C864" s="17" t="str">
        <f>VLOOKUP(B864,G2.PL1!$C$10:$D$34,2,0)</f>
        <v>Cefoxitine Gerda 1G</v>
      </c>
      <c r="D864" s="17" t="str">
        <f>VLOOKUP($B864,G2.PL1!$C$10:$E$34,3,0)</f>
        <v>Cefoxitin  (dưới dạng Cefoxitin natri)</v>
      </c>
      <c r="E864" s="17" t="str">
        <f>VLOOKUP($B864,G2.PL1!$C$10:$F$34,4,0)</f>
        <v>1g</v>
      </c>
      <c r="F864" s="17" t="str">
        <f>VLOOKUP($B864,G2.PL1!$C$10:$AF$35,5,0)</f>
        <v>Tiêm</v>
      </c>
      <c r="G864" s="17" t="str">
        <f>VLOOKUP($B864,G2.PL1!$C$10:$AF$35,6,0)</f>
        <v>Bột pha dung dịch tiêm</v>
      </c>
      <c r="H864" s="17" t="str">
        <f>VLOOKUP($B864,G2.PL1!$C$10:$AF$35,7,0)</f>
        <v>Hộp 10 lọ</v>
      </c>
      <c r="I864" s="17" t="s">
        <v>3</v>
      </c>
      <c r="J864" s="17" t="str">
        <f>VLOOKUP($B864,G2.PL1!$C$10:$AF$35,9,0)</f>
        <v>24 tháng</v>
      </c>
      <c r="K864" s="17" t="str">
        <f>VLOOKUP($B864,G2.PL1!$C$10:$AF$35,10,0)</f>
        <v>VN-20445-17</v>
      </c>
      <c r="L864" s="17" t="str">
        <f>VLOOKUP($B864,G2.PL1!$C$10:$AF$35,11,0)</f>
        <v>LDP Laboratorios
 Torlan SA</v>
      </c>
      <c r="M864" s="17" t="str">
        <f>VLOOKUP($B864,G2.PL1!$C$10:$AF$35,12,0)</f>
        <v>Tây Ban Nha</v>
      </c>
      <c r="N864" s="17" t="str">
        <f>VLOOKUP($B864,G2.PL1!$C$10:$AF$35,13,0)</f>
        <v>Lọ</v>
      </c>
      <c r="O864" s="18">
        <v>2400</v>
      </c>
      <c r="P864" s="18">
        <v>2400</v>
      </c>
      <c r="Q864" s="18">
        <v>2400</v>
      </c>
      <c r="R864" s="18">
        <v>2400</v>
      </c>
      <c r="S864" s="18">
        <v>9600</v>
      </c>
      <c r="T864" s="19">
        <f>VLOOKUP($B864,G2.PL1!$C$10:$AF$35,17,0)</f>
        <v>123000</v>
      </c>
      <c r="U864" s="18">
        <f t="shared" si="13"/>
        <v>1180800000</v>
      </c>
      <c r="V864" s="19" t="str">
        <f>VLOOKUP($B864,G2.PL1!$C$10:$AF$35,30,0)</f>
        <v>Công ty Trách nhiệm hữu hạn Dược Phẩm Tự Đức</v>
      </c>
      <c r="W864" s="17" t="s">
        <v>309</v>
      </c>
      <c r="X864" s="20" t="s">
        <v>154</v>
      </c>
      <c r="Y864" s="17" t="s">
        <v>310</v>
      </c>
      <c r="Z864" s="16"/>
      <c r="AA864" s="21" t="e">
        <f>VLOOKUP(W864,#REF!,2,0)</f>
        <v>#REF!</v>
      </c>
      <c r="AB864" s="16"/>
    </row>
    <row r="865" spans="1:28" ht="48">
      <c r="A865" s="17">
        <v>2</v>
      </c>
      <c r="B865" s="17" t="s">
        <v>86</v>
      </c>
      <c r="C865" s="17" t="str">
        <f>VLOOKUP(B865,G2.PL1!$C$10:$D$34,2,0)</f>
        <v>Cefoxitin 1g</v>
      </c>
      <c r="D865" s="17" t="str">
        <f>VLOOKUP($B865,G2.PL1!$C$10:$E$34,3,0)</f>
        <v xml:space="preserve">Cefoxitin (dưới dạng Cefoxitin natri) </v>
      </c>
      <c r="E865" s="17" t="str">
        <f>VLOOKUP($B865,G2.PL1!$C$10:$F$34,4,0)</f>
        <v>1g</v>
      </c>
      <c r="F865" s="17" t="str">
        <f>VLOOKUP($B865,G2.PL1!$C$10:$AF$35,5,0)</f>
        <v>Tiêm</v>
      </c>
      <c r="G865" s="17" t="str">
        <f>VLOOKUP($B865,G2.PL1!$C$10:$AF$35,6,0)</f>
        <v>Thuốc bột pha tiêm</v>
      </c>
      <c r="H865" s="17" t="str">
        <f>VLOOKUP($B865,G2.PL1!$C$10:$AF$35,7,0)</f>
        <v>Hộp 10 lọ</v>
      </c>
      <c r="I865" s="17" t="s">
        <v>13</v>
      </c>
      <c r="J865" s="17" t="str">
        <f>VLOOKUP($B865,G2.PL1!$C$10:$AF$35,9,0)</f>
        <v>24 tháng</v>
      </c>
      <c r="K865" s="17" t="str">
        <f>VLOOKUP($B865,G2.PL1!$C$10:$AF$35,10,0)</f>
        <v>VD-26841-17</v>
      </c>
      <c r="L865" s="17" t="str">
        <f>VLOOKUP($B865,G2.PL1!$C$10:$AF$35,11,0)</f>
        <v>Chi nhánh 3- Công ty cổ phần dược phẩm Imexpharm tại Bình Dương</v>
      </c>
      <c r="M865" s="17" t="str">
        <f>VLOOKUP($B865,G2.PL1!$C$10:$AF$35,12,0)</f>
        <v>Việt Nam</v>
      </c>
      <c r="N865" s="17" t="str">
        <f>VLOOKUP($B865,G2.PL1!$C$10:$AF$35,13,0)</f>
        <v>Lọ</v>
      </c>
      <c r="O865" s="18">
        <v>720</v>
      </c>
      <c r="P865" s="18">
        <v>720</v>
      </c>
      <c r="Q865" s="18">
        <v>720</v>
      </c>
      <c r="R865" s="18">
        <v>720</v>
      </c>
      <c r="S865" s="18">
        <v>2880</v>
      </c>
      <c r="T865" s="19">
        <f>VLOOKUP($B865,G2.PL1!$C$10:$AF$35,17,0)</f>
        <v>54900</v>
      </c>
      <c r="U865" s="18">
        <f t="shared" si="13"/>
        <v>158112000</v>
      </c>
      <c r="V865" s="19" t="str">
        <f>VLOOKUP($B865,G2.PL1!$C$10:$AF$35,30,0)</f>
        <v>Công ty Cổ phần Dược phẩm Nam Hà</v>
      </c>
      <c r="W865" s="17" t="s">
        <v>309</v>
      </c>
      <c r="X865" s="20" t="s">
        <v>154</v>
      </c>
      <c r="Y865" s="17" t="s">
        <v>310</v>
      </c>
      <c r="Z865" s="16"/>
      <c r="AA865" s="21" t="e">
        <f>VLOOKUP(W865,#REF!,2,0)</f>
        <v>#REF!</v>
      </c>
      <c r="AB865" s="16"/>
    </row>
    <row r="866" spans="1:28" ht="60">
      <c r="A866" s="38">
        <v>9</v>
      </c>
      <c r="B866" s="38" t="s">
        <v>70</v>
      </c>
      <c r="C866" s="17" t="str">
        <f>VLOOKUP(B866,G2.PL1!$C$10:$D$34,2,0)</f>
        <v xml:space="preserve">Cifga </v>
      </c>
      <c r="D866" s="17" t="str">
        <f>VLOOKUP($B866,G2.PL1!$C$10:$E$34,3,0)</f>
        <v>Ciprofloxacin (dưới dạng Ciprofloxacin hydroclorid)</v>
      </c>
      <c r="E866" s="17" t="str">
        <f>VLOOKUP($B866,G2.PL1!$C$10:$F$34,4,0)</f>
        <v>500mg</v>
      </c>
      <c r="F866" s="17" t="str">
        <f>VLOOKUP($B866,G2.PL1!$C$10:$AF$35,5,0)</f>
        <v>Uống</v>
      </c>
      <c r="G866" s="17" t="str">
        <f>VLOOKUP($B866,G2.PL1!$C$10:$AF$35,6,0)</f>
        <v>viên nén bao phim</v>
      </c>
      <c r="H866" s="17" t="str">
        <f>VLOOKUP($B866,G2.PL1!$C$10:$AF$35,7,0)</f>
        <v>hộp 2 vỉ x 10 viên</v>
      </c>
      <c r="I866" s="38" t="s">
        <v>13</v>
      </c>
      <c r="J866" s="17" t="str">
        <f>VLOOKUP($B866,G2.PL1!$C$10:$AF$35,9,0)</f>
        <v xml:space="preserve">36 tháng </v>
      </c>
      <c r="K866" s="17" t="str">
        <f>VLOOKUP($B866,G2.PL1!$C$10:$AF$35,10,0)</f>
        <v>VD-20549-14</v>
      </c>
      <c r="L866" s="17" t="str">
        <f>VLOOKUP($B866,G2.PL1!$C$10:$AF$35,11,0)</f>
        <v>Công ty Cổ phần Dược Hậu Giang - Chi nhánh nhà máy Dược phẩm DHG tại Hậu Giang</v>
      </c>
      <c r="M866" s="17" t="str">
        <f>VLOOKUP($B866,G2.PL1!$C$10:$AF$35,12,0)</f>
        <v>Việt Nam</v>
      </c>
      <c r="N866" s="17" t="str">
        <f>VLOOKUP($B866,G2.PL1!$C$10:$AF$35,13,0)</f>
        <v>Viên</v>
      </c>
      <c r="O866" s="39">
        <v>12000</v>
      </c>
      <c r="P866" s="39">
        <v>12000</v>
      </c>
      <c r="Q866" s="39">
        <v>12000</v>
      </c>
      <c r="R866" s="39">
        <v>12000</v>
      </c>
      <c r="S866" s="40">
        <v>48000</v>
      </c>
      <c r="T866" s="19">
        <f>VLOOKUP($B866,G2.PL1!$C$10:$AF$35,17,0)</f>
        <v>889</v>
      </c>
      <c r="U866" s="18">
        <f t="shared" si="13"/>
        <v>42672000</v>
      </c>
      <c r="V866" s="19" t="str">
        <f>VLOOKUP($B866,G2.PL1!$C$10:$AF$35,30,0)</f>
        <v>Công ty Cổ phần Dược Hậu Giang</v>
      </c>
      <c r="W866" s="17" t="s">
        <v>309</v>
      </c>
      <c r="X866" s="56" t="s">
        <v>154</v>
      </c>
      <c r="Y866" s="41" t="s">
        <v>310</v>
      </c>
      <c r="Z866" s="16"/>
      <c r="AA866" s="21" t="e">
        <f>VLOOKUP(W866,#REF!,2,0)</f>
        <v>#REF!</v>
      </c>
      <c r="AB866" s="16"/>
    </row>
    <row r="867" spans="1:28" ht="48">
      <c r="A867" s="38">
        <v>10</v>
      </c>
      <c r="B867" s="38" t="s">
        <v>65</v>
      </c>
      <c r="C867" s="17" t="str">
        <f>VLOOKUP(B867,G2.PL1!$C$10:$D$34,2,0)</f>
        <v>Docetaxel "Ebewe"</v>
      </c>
      <c r="D867" s="17" t="str">
        <f>VLOOKUP($B867,G2.PL1!$C$10:$E$34,3,0)</f>
        <v>Docetaxel</v>
      </c>
      <c r="E867" s="17" t="str">
        <f>VLOOKUP($B867,G2.PL1!$C$10:$F$34,4,0)</f>
        <v>10mg/ml</v>
      </c>
      <c r="F867" s="17" t="str">
        <f>VLOOKUP($B867,G2.PL1!$C$10:$AF$35,5,0)</f>
        <v>Tiêm truyền tĩnh mạch</v>
      </c>
      <c r="G867" s="17" t="str">
        <f>VLOOKUP($B867,G2.PL1!$C$10:$AF$35,6,0)</f>
        <v>Dung dịch đậm đặc để pha dung dịch tiêm truyền</v>
      </c>
      <c r="H867" s="17" t="str">
        <f>VLOOKUP($B867,G2.PL1!$C$10:$AF$35,7,0)</f>
        <v>Hộp 1 lọ 2ml</v>
      </c>
      <c r="I867" s="38" t="s">
        <v>3</v>
      </c>
      <c r="J867" s="17" t="str">
        <f>VLOOKUP($B867,G2.PL1!$C$10:$AF$35,9,0)</f>
        <v xml:space="preserve"> 24 tháng</v>
      </c>
      <c r="K867" s="17" t="str">
        <f>VLOOKUP($B867,G2.PL1!$C$10:$AF$35,10,0)</f>
        <v>VN-17425-13</v>
      </c>
      <c r="L867" s="17" t="str">
        <f>VLOOKUP($B867,G2.PL1!$C$10:$AF$35,11,0)</f>
        <v>Fareva Unterach GmbH (tên cũ: Ebewe Pharma Ges.m.b.H.Nfg.KG)</v>
      </c>
      <c r="M867" s="17" t="str">
        <f>VLOOKUP($B867,G2.PL1!$C$10:$AF$35,12,0)</f>
        <v>Áo</v>
      </c>
      <c r="N867" s="17" t="str">
        <f>VLOOKUP($B867,G2.PL1!$C$10:$AF$35,13,0)</f>
        <v>Lọ</v>
      </c>
      <c r="O867" s="39">
        <v>20</v>
      </c>
      <c r="P867" s="39">
        <v>20</v>
      </c>
      <c r="Q867" s="39">
        <v>20</v>
      </c>
      <c r="R867" s="39">
        <v>20</v>
      </c>
      <c r="S867" s="40">
        <v>80</v>
      </c>
      <c r="T867" s="19">
        <f>VLOOKUP($B867,G2.PL1!$C$10:$AF$35,17,0)</f>
        <v>314668</v>
      </c>
      <c r="U867" s="18">
        <f t="shared" si="13"/>
        <v>25173440</v>
      </c>
      <c r="V867" s="19" t="str">
        <f>VLOOKUP($B867,G2.PL1!$C$10:$AF$35,30,0)</f>
        <v>Công ty Cổ phần Dược liệu Trung ương 2</v>
      </c>
      <c r="W867" s="17" t="s">
        <v>309</v>
      </c>
      <c r="X867" s="56" t="s">
        <v>154</v>
      </c>
      <c r="Y867" s="41" t="s">
        <v>310</v>
      </c>
      <c r="Z867" s="16"/>
      <c r="AA867" s="21" t="e">
        <f>VLOOKUP(W867,#REF!,2,0)</f>
        <v>#REF!</v>
      </c>
      <c r="AB867" s="16"/>
    </row>
    <row r="868" spans="1:28" ht="48">
      <c r="A868" s="38">
        <v>11</v>
      </c>
      <c r="B868" s="32" t="s">
        <v>63</v>
      </c>
      <c r="C868" s="17" t="str">
        <f>VLOOKUP(B868,G2.PL1!$C$10:$D$34,2,0)</f>
        <v>Docetaxel "Ebewe"</v>
      </c>
      <c r="D868" s="17" t="str">
        <f>VLOOKUP($B868,G2.PL1!$C$10:$E$34,3,0)</f>
        <v>Docetaxel</v>
      </c>
      <c r="E868" s="17" t="str">
        <f>VLOOKUP($B868,G2.PL1!$C$10:$F$34,4,0)</f>
        <v>10mg/ml</v>
      </c>
      <c r="F868" s="17" t="str">
        <f>VLOOKUP($B868,G2.PL1!$C$10:$AF$35,5,0)</f>
        <v>Tiêm truyền tĩnh mạch</v>
      </c>
      <c r="G868" s="17" t="str">
        <f>VLOOKUP($B868,G2.PL1!$C$10:$AF$35,6,0)</f>
        <v>Dung dịch đậm đặc để pha dung dịch tiêm truyền</v>
      </c>
      <c r="H868" s="17" t="str">
        <f>VLOOKUP($B868,G2.PL1!$C$10:$AF$35,7,0)</f>
        <v>Hộp 1 lọ 8 ml</v>
      </c>
      <c r="I868" s="32" t="s">
        <v>3</v>
      </c>
      <c r="J868" s="17" t="str">
        <f>VLOOKUP($B868,G2.PL1!$C$10:$AF$35,9,0)</f>
        <v>24 tháng</v>
      </c>
      <c r="K868" s="17" t="str">
        <f>VLOOKUP($B868,G2.PL1!$C$10:$AF$35,10,0)</f>
        <v>VN-17425-13</v>
      </c>
      <c r="L868" s="17" t="str">
        <f>VLOOKUP($B868,G2.PL1!$C$10:$AF$35,11,0)</f>
        <v>Fareva Unterach GmbH (tên cũ: Ebewe Pharma Ges.m.b.H.Nfg.KG)</v>
      </c>
      <c r="M868" s="17" t="str">
        <f>VLOOKUP($B868,G2.PL1!$C$10:$AF$35,12,0)</f>
        <v>Áo</v>
      </c>
      <c r="N868" s="17" t="str">
        <f>VLOOKUP($B868,G2.PL1!$C$10:$AF$35,13,0)</f>
        <v>Lọ</v>
      </c>
      <c r="O868" s="40">
        <v>20</v>
      </c>
      <c r="P868" s="40">
        <v>20</v>
      </c>
      <c r="Q868" s="40">
        <v>20</v>
      </c>
      <c r="R868" s="40">
        <v>20</v>
      </c>
      <c r="S868" s="40">
        <v>80</v>
      </c>
      <c r="T868" s="19">
        <f>VLOOKUP($B868,G2.PL1!$C$10:$AF$35,17,0)</f>
        <v>668439</v>
      </c>
      <c r="U868" s="18">
        <f t="shared" si="13"/>
        <v>53475120</v>
      </c>
      <c r="V868" s="19" t="str">
        <f>VLOOKUP($B868,G2.PL1!$C$10:$AF$35,30,0)</f>
        <v>Công ty Cổ phần Dược liệu Trung ương 2</v>
      </c>
      <c r="W868" s="17" t="s">
        <v>309</v>
      </c>
      <c r="X868" s="34" t="s">
        <v>154</v>
      </c>
      <c r="Y868" s="32" t="s">
        <v>310</v>
      </c>
      <c r="Z868" s="16"/>
      <c r="AA868" s="21" t="e">
        <f>VLOOKUP(W868,#REF!,2,0)</f>
        <v>#REF!</v>
      </c>
      <c r="AB868" s="16"/>
    </row>
    <row r="869" spans="1:28" ht="60">
      <c r="A869" s="38">
        <v>12</v>
      </c>
      <c r="B869" s="38" t="s">
        <v>54</v>
      </c>
      <c r="C869" s="17" t="str">
        <f>VLOOKUP(B869,G2.PL1!$C$10:$D$34,2,0)</f>
        <v>Raciper 20mg</v>
      </c>
      <c r="D869" s="17" t="str">
        <f>VLOOKUP($B869,G2.PL1!$C$10:$E$34,3,0)</f>
        <v xml:space="preserve">Esomeprazole (dưới dạng Esomeprazole magnesium vô định hình) </v>
      </c>
      <c r="E869" s="17" t="str">
        <f>VLOOKUP($B869,G2.PL1!$C$10:$F$34,4,0)</f>
        <v>20mg</v>
      </c>
      <c r="F869" s="17" t="str">
        <f>VLOOKUP($B869,G2.PL1!$C$10:$AF$35,5,0)</f>
        <v>Uống</v>
      </c>
      <c r="G869" s="17" t="str">
        <f>VLOOKUP($B869,G2.PL1!$C$10:$AF$35,6,0)</f>
        <v>Viên nén bao phim kháng acid dạ dày</v>
      </c>
      <c r="H869" s="17" t="str">
        <f>VLOOKUP($B869,G2.PL1!$C$10:$AF$35,7,0)</f>
        <v>Hộp 2 vỉ x 7 viên; Hộp 4 vỉ x 7 viên</v>
      </c>
      <c r="I869" s="38" t="s">
        <v>13</v>
      </c>
      <c r="J869" s="17" t="str">
        <f>VLOOKUP($B869,G2.PL1!$C$10:$AF$35,9,0)</f>
        <v>24 tháng</v>
      </c>
      <c r="K869" s="17" t="str">
        <f>VLOOKUP($B869,G2.PL1!$C$10:$AF$35,10,0)</f>
        <v>VN-16032-12</v>
      </c>
      <c r="L869" s="17" t="str">
        <f>VLOOKUP($B869,G2.PL1!$C$10:$AF$35,11,0)</f>
        <v>Sun Pharmaceutical Industries Limited</v>
      </c>
      <c r="M869" s="17" t="str">
        <f>VLOOKUP($B869,G2.PL1!$C$10:$AF$35,12,0)</f>
        <v>Ấn Độ</v>
      </c>
      <c r="N869" s="17" t="str">
        <f>VLOOKUP($B869,G2.PL1!$C$10:$AF$35,13,0)</f>
        <v>Viên</v>
      </c>
      <c r="O869" s="39">
        <v>6000</v>
      </c>
      <c r="P869" s="39">
        <v>6000</v>
      </c>
      <c r="Q869" s="39">
        <v>6000</v>
      </c>
      <c r="R869" s="39">
        <v>6000</v>
      </c>
      <c r="S869" s="40">
        <v>24000</v>
      </c>
      <c r="T869" s="19">
        <f>VLOOKUP($B869,G2.PL1!$C$10:$AF$35,17,0)</f>
        <v>950</v>
      </c>
      <c r="U869" s="18">
        <f t="shared" si="13"/>
        <v>22800000</v>
      </c>
      <c r="V869" s="19" t="str">
        <f>VLOOKUP($B869,G2.PL1!$C$10:$AF$35,30,0)</f>
        <v>Công ty Cổ phần Dược phẩm Thiết bị Y tế Hà Nội</v>
      </c>
      <c r="W869" s="17" t="s">
        <v>309</v>
      </c>
      <c r="X869" s="56" t="s">
        <v>154</v>
      </c>
      <c r="Y869" s="41" t="s">
        <v>310</v>
      </c>
      <c r="Z869" s="16"/>
      <c r="AA869" s="21" t="e">
        <f>VLOOKUP(W869,#REF!,2,0)</f>
        <v>#REF!</v>
      </c>
      <c r="AB869" s="16"/>
    </row>
    <row r="870" spans="1:28" ht="60">
      <c r="A870" s="38">
        <v>13</v>
      </c>
      <c r="B870" s="38" t="s">
        <v>48</v>
      </c>
      <c r="C870" s="17" t="str">
        <f>VLOOKUP(B870,G2.PL1!$C$10:$D$34,2,0)</f>
        <v>Glumeform 500</v>
      </c>
      <c r="D870" s="17" t="str">
        <f>VLOOKUP($B870,G2.PL1!$C$10:$E$34,3,0)</f>
        <v xml:space="preserve">Metformin hydroclorid </v>
      </c>
      <c r="E870" s="17" t="str">
        <f>VLOOKUP($B870,G2.PL1!$C$10:$F$34,4,0)</f>
        <v>500mg</v>
      </c>
      <c r="F870" s="17" t="str">
        <f>VLOOKUP($B870,G2.PL1!$C$10:$AF$35,5,0)</f>
        <v>Uống</v>
      </c>
      <c r="G870" s="17" t="str">
        <f>VLOOKUP($B870,G2.PL1!$C$10:$AF$35,6,0)</f>
        <v>viên nén bao phim</v>
      </c>
      <c r="H870" s="17" t="str">
        <f>VLOOKUP($B870,G2.PL1!$C$10:$AF$35,7,0)</f>
        <v>hộp 10 vỉ x 10 viên</v>
      </c>
      <c r="I870" s="38" t="s">
        <v>13</v>
      </c>
      <c r="J870" s="17" t="str">
        <f>VLOOKUP($B870,G2.PL1!$C$10:$AF$35,9,0)</f>
        <v xml:space="preserve">36 tháng </v>
      </c>
      <c r="K870" s="17" t="str">
        <f>VLOOKUP($B870,G2.PL1!$C$10:$AF$35,10,0)</f>
        <v>VD-21779-14</v>
      </c>
      <c r="L870" s="17" t="str">
        <f>VLOOKUP($B870,G2.PL1!$C$10:$AF$35,11,0)</f>
        <v>Công ty Cổ phần Dược Hậu Giang - Chi nhánh nhà máy Dược phẩm DHG tại Hậu Giang</v>
      </c>
      <c r="M870" s="17" t="str">
        <f>VLOOKUP($B870,G2.PL1!$C$10:$AF$35,12,0)</f>
        <v>Việt Nam</v>
      </c>
      <c r="N870" s="17" t="str">
        <f>VLOOKUP($B870,G2.PL1!$C$10:$AF$35,13,0)</f>
        <v>Viên</v>
      </c>
      <c r="O870" s="39">
        <v>3000</v>
      </c>
      <c r="P870" s="39">
        <v>3000</v>
      </c>
      <c r="Q870" s="39">
        <v>3000</v>
      </c>
      <c r="R870" s="39">
        <v>3000</v>
      </c>
      <c r="S870" s="40">
        <v>12000</v>
      </c>
      <c r="T870" s="19">
        <f>VLOOKUP($B870,G2.PL1!$C$10:$AF$35,17,0)</f>
        <v>289</v>
      </c>
      <c r="U870" s="18">
        <f t="shared" si="13"/>
        <v>3468000</v>
      </c>
      <c r="V870" s="19" t="str">
        <f>VLOOKUP($B870,G2.PL1!$C$10:$AF$35,30,0)</f>
        <v>Công ty Cổ phần Dược Hậu Giang</v>
      </c>
      <c r="W870" s="17" t="s">
        <v>309</v>
      </c>
      <c r="X870" s="56" t="s">
        <v>154</v>
      </c>
      <c r="Y870" s="41" t="s">
        <v>310</v>
      </c>
      <c r="Z870" s="16"/>
      <c r="AA870" s="21" t="e">
        <f>VLOOKUP(W870,#REF!,2,0)</f>
        <v>#REF!</v>
      </c>
      <c r="AB870" s="16"/>
    </row>
    <row r="871" spans="1:28" ht="36">
      <c r="A871" s="38">
        <v>15</v>
      </c>
      <c r="B871" s="38" t="s">
        <v>39</v>
      </c>
      <c r="C871" s="17" t="str">
        <f>VLOOKUP(B871,G2.PL1!$C$10:$D$34,2,0)</f>
        <v>OCID</v>
      </c>
      <c r="D871" s="17" t="str">
        <f>VLOOKUP($B871,G2.PL1!$C$10:$E$34,3,0)</f>
        <v>Omeprazole (dạng hạt bao tan trong ruột)</v>
      </c>
      <c r="E871" s="17" t="str">
        <f>VLOOKUP($B871,G2.PL1!$C$10:$F$34,4,0)</f>
        <v>20mg</v>
      </c>
      <c r="F871" s="17" t="str">
        <f>VLOOKUP($B871,G2.PL1!$C$10:$AF$35,5,0)</f>
        <v>Uống</v>
      </c>
      <c r="G871" s="17" t="str">
        <f>VLOOKUP($B871,G2.PL1!$C$10:$AF$35,6,0)</f>
        <v>Viên nang cứng</v>
      </c>
      <c r="H871" s="17" t="str">
        <f>VLOOKUP($B871,G2.PL1!$C$10:$AF$35,7,0)</f>
        <v>Hộp 10 vỉ x 10 viên</v>
      </c>
      <c r="I871" s="38" t="s">
        <v>13</v>
      </c>
      <c r="J871" s="17" t="str">
        <f>VLOOKUP($B871,G2.PL1!$C$10:$AF$35,9,0)</f>
        <v>36 tháng</v>
      </c>
      <c r="K871" s="17" t="str">
        <f>VLOOKUP($B871,G2.PL1!$C$10:$AF$35,10,0)</f>
        <v>VN-10166-10</v>
      </c>
      <c r="L871" s="17" t="str">
        <f>VLOOKUP($B871,G2.PL1!$C$10:$AF$35,11,0)</f>
        <v>Cadila Healthcare Ltd.</v>
      </c>
      <c r="M871" s="17" t="str">
        <f>VLOOKUP($B871,G2.PL1!$C$10:$AF$35,12,0)</f>
        <v>Ấn Độ</v>
      </c>
      <c r="N871" s="17" t="str">
        <f>VLOOKUP($B871,G2.PL1!$C$10:$AF$35,13,0)</f>
        <v>Viên</v>
      </c>
      <c r="O871" s="39">
        <v>20000</v>
      </c>
      <c r="P871" s="39">
        <v>20000</v>
      </c>
      <c r="Q871" s="39">
        <v>20000</v>
      </c>
      <c r="R871" s="39">
        <v>20000</v>
      </c>
      <c r="S871" s="40">
        <v>80000</v>
      </c>
      <c r="T871" s="19">
        <f>VLOOKUP($B871,G2.PL1!$C$10:$AF$35,17,0)</f>
        <v>215</v>
      </c>
      <c r="U871" s="18">
        <f t="shared" si="13"/>
        <v>17200000</v>
      </c>
      <c r="V871" s="19" t="str">
        <f>VLOOKUP($B871,G2.PL1!$C$10:$AF$35,30,0)</f>
        <v>Công ty Cổ phần Dược phẩm Thiết bị Y tế Hà Nội</v>
      </c>
      <c r="W871" s="17" t="s">
        <v>309</v>
      </c>
      <c r="X871" s="56" t="s">
        <v>154</v>
      </c>
      <c r="Y871" s="41" t="s">
        <v>310</v>
      </c>
      <c r="Z871" s="16"/>
      <c r="AA871" s="21" t="e">
        <f>VLOOKUP(W871,#REF!,2,0)</f>
        <v>#REF!</v>
      </c>
      <c r="AB871" s="16"/>
    </row>
    <row r="872" spans="1:28" ht="36">
      <c r="A872" s="38">
        <v>17</v>
      </c>
      <c r="B872" s="38" t="s">
        <v>27</v>
      </c>
      <c r="C872" s="17" t="str">
        <f>VLOOKUP(B872,G2.PL1!$C$10:$D$34,2,0)</f>
        <v>Oxitan 50mg/10ml</v>
      </c>
      <c r="D872" s="17" t="str">
        <f>VLOOKUP($B872,G2.PL1!$C$10:$E$34,3,0)</f>
        <v>Oxaliplatin</v>
      </c>
      <c r="E872" s="17" t="str">
        <f>VLOOKUP($B872,G2.PL1!$C$10:$F$34,4,0)</f>
        <v>50mg/ 10ml</v>
      </c>
      <c r="F872" s="17" t="str">
        <f>VLOOKUP($B872,G2.PL1!$C$10:$AF$35,5,0)</f>
        <v>Tiêm truyền tĩnh mạch</v>
      </c>
      <c r="G872" s="17" t="str">
        <f>VLOOKUP($B872,G2.PL1!$C$10:$AF$35,6,0)</f>
        <v>Dung dịch tiêm truyền</v>
      </c>
      <c r="H872" s="17" t="str">
        <f>VLOOKUP($B872,G2.PL1!$C$10:$AF$35,7,0)</f>
        <v>Hộp 1 lọ 10ml</v>
      </c>
      <c r="I872" s="38" t="s">
        <v>13</v>
      </c>
      <c r="J872" s="17" t="str">
        <f>VLOOKUP($B872,G2.PL1!$C$10:$AF$35,9,0)</f>
        <v>24 tháng</v>
      </c>
      <c r="K872" s="17" t="str">
        <f>VLOOKUP($B872,G2.PL1!$C$10:$AF$35,10,0)</f>
        <v>VN-20417-17</v>
      </c>
      <c r="L872" s="17" t="str">
        <f>VLOOKUP($B872,G2.PL1!$C$10:$AF$35,11,0)</f>
        <v>Fresenius Kabi Oncology Limited</v>
      </c>
      <c r="M872" s="17" t="str">
        <f>VLOOKUP($B872,G2.PL1!$C$10:$AF$35,12,0)</f>
        <v>Ấn Độ</v>
      </c>
      <c r="N872" s="17" t="str">
        <f>VLOOKUP($B872,G2.PL1!$C$10:$AF$35,13,0)</f>
        <v>Lọ</v>
      </c>
      <c r="O872" s="39">
        <v>50</v>
      </c>
      <c r="P872" s="39">
        <v>50</v>
      </c>
      <c r="Q872" s="39">
        <v>50</v>
      </c>
      <c r="R872" s="39">
        <v>50</v>
      </c>
      <c r="S872" s="40">
        <v>200</v>
      </c>
      <c r="T872" s="19">
        <f>VLOOKUP($B872,G2.PL1!$C$10:$AF$35,17,0)</f>
        <v>260000</v>
      </c>
      <c r="U872" s="18">
        <f t="shared" si="13"/>
        <v>52000000</v>
      </c>
      <c r="V872" s="19" t="str">
        <f>VLOOKUP($B872,G2.PL1!$C$10:$AF$35,30,0)</f>
        <v>Công ty Cổ phần Dược liệu Trung ương 2</v>
      </c>
      <c r="W872" s="17" t="s">
        <v>309</v>
      </c>
      <c r="X872" s="56" t="s">
        <v>154</v>
      </c>
      <c r="Y872" s="41" t="s">
        <v>310</v>
      </c>
      <c r="Z872" s="16"/>
      <c r="AA872" s="21" t="e">
        <f>VLOOKUP(W872,#REF!,2,0)</f>
        <v>#REF!</v>
      </c>
      <c r="AB872" s="16"/>
    </row>
    <row r="873" spans="1:28" ht="36">
      <c r="A873" s="17">
        <v>1</v>
      </c>
      <c r="B873" s="17" t="s">
        <v>6</v>
      </c>
      <c r="C873" s="17" t="str">
        <f>VLOOKUP(B873,G2.PL1!$C$10:$D$34,2,0)</f>
        <v>Cefoxitine Gerda 1G</v>
      </c>
      <c r="D873" s="17" t="str">
        <f>VLOOKUP($B873,G2.PL1!$C$10:$E$34,3,0)</f>
        <v>Cefoxitin  (dưới dạng Cefoxitin natri)</v>
      </c>
      <c r="E873" s="17" t="str">
        <f>VLOOKUP($B873,G2.PL1!$C$10:$F$34,4,0)</f>
        <v>1g</v>
      </c>
      <c r="F873" s="17" t="str">
        <f>VLOOKUP($B873,G2.PL1!$C$10:$AF$35,5,0)</f>
        <v>Tiêm</v>
      </c>
      <c r="G873" s="17" t="str">
        <f>VLOOKUP($B873,G2.PL1!$C$10:$AF$35,6,0)</f>
        <v>Bột pha dung dịch tiêm</v>
      </c>
      <c r="H873" s="17" t="str">
        <f>VLOOKUP($B873,G2.PL1!$C$10:$AF$35,7,0)</f>
        <v>Hộp 10 lọ</v>
      </c>
      <c r="I873" s="17" t="s">
        <v>3</v>
      </c>
      <c r="J873" s="17" t="str">
        <f>VLOOKUP($B873,G2.PL1!$C$10:$AF$35,9,0)</f>
        <v>24 tháng</v>
      </c>
      <c r="K873" s="17" t="str">
        <f>VLOOKUP($B873,G2.PL1!$C$10:$AF$35,10,0)</f>
        <v>VN-20445-17</v>
      </c>
      <c r="L873" s="17" t="str">
        <f>VLOOKUP($B873,G2.PL1!$C$10:$AF$35,11,0)</f>
        <v>LDP Laboratorios
 Torlan SA</v>
      </c>
      <c r="M873" s="17" t="str">
        <f>VLOOKUP($B873,G2.PL1!$C$10:$AF$35,12,0)</f>
        <v>Tây Ban Nha</v>
      </c>
      <c r="N873" s="17" t="str">
        <f>VLOOKUP($B873,G2.PL1!$C$10:$AF$35,13,0)</f>
        <v>Lọ</v>
      </c>
      <c r="O873" s="18">
        <v>2000</v>
      </c>
      <c r="P873" s="18">
        <v>2000</v>
      </c>
      <c r="Q873" s="18">
        <v>2000</v>
      </c>
      <c r="R873" s="18">
        <v>2000</v>
      </c>
      <c r="S873" s="18">
        <v>8000</v>
      </c>
      <c r="T873" s="19">
        <f>VLOOKUP($B873,G2.PL1!$C$10:$AF$35,17,0)</f>
        <v>123000</v>
      </c>
      <c r="U873" s="18">
        <f t="shared" si="13"/>
        <v>984000000</v>
      </c>
      <c r="V873" s="19" t="str">
        <f>VLOOKUP($B873,G2.PL1!$C$10:$AF$35,30,0)</f>
        <v>Công ty Trách nhiệm hữu hạn Dược Phẩm Tự Đức</v>
      </c>
      <c r="W873" s="17" t="s">
        <v>166</v>
      </c>
      <c r="X873" s="20" t="s">
        <v>154</v>
      </c>
      <c r="Y873" s="17" t="s">
        <v>167</v>
      </c>
      <c r="Z873" s="16"/>
      <c r="AA873" s="21" t="e">
        <f>VLOOKUP(W873,#REF!,2,0)</f>
        <v>#REF!</v>
      </c>
      <c r="AB873" s="16"/>
    </row>
    <row r="874" spans="1:28" ht="48">
      <c r="A874" s="17">
        <v>2</v>
      </c>
      <c r="B874" s="17" t="s">
        <v>86</v>
      </c>
      <c r="C874" s="17" t="str">
        <f>VLOOKUP(B874,G2.PL1!$C$10:$D$34,2,0)</f>
        <v>Cefoxitin 1g</v>
      </c>
      <c r="D874" s="17" t="str">
        <f>VLOOKUP($B874,G2.PL1!$C$10:$E$34,3,0)</f>
        <v xml:space="preserve">Cefoxitin (dưới dạng Cefoxitin natri) </v>
      </c>
      <c r="E874" s="17" t="str">
        <f>VLOOKUP($B874,G2.PL1!$C$10:$F$34,4,0)</f>
        <v>1g</v>
      </c>
      <c r="F874" s="17" t="str">
        <f>VLOOKUP($B874,G2.PL1!$C$10:$AF$35,5,0)</f>
        <v>Tiêm</v>
      </c>
      <c r="G874" s="17" t="str">
        <f>VLOOKUP($B874,G2.PL1!$C$10:$AF$35,6,0)</f>
        <v>Thuốc bột pha tiêm</v>
      </c>
      <c r="H874" s="17" t="str">
        <f>VLOOKUP($B874,G2.PL1!$C$10:$AF$35,7,0)</f>
        <v>Hộp 10 lọ</v>
      </c>
      <c r="I874" s="17" t="s">
        <v>13</v>
      </c>
      <c r="J874" s="17" t="str">
        <f>VLOOKUP($B874,G2.PL1!$C$10:$AF$35,9,0)</f>
        <v>24 tháng</v>
      </c>
      <c r="K874" s="17" t="str">
        <f>VLOOKUP($B874,G2.PL1!$C$10:$AF$35,10,0)</f>
        <v>VD-26841-17</v>
      </c>
      <c r="L874" s="17" t="str">
        <f>VLOOKUP($B874,G2.PL1!$C$10:$AF$35,11,0)</f>
        <v>Chi nhánh 3- Công ty cổ phần dược phẩm Imexpharm tại Bình Dương</v>
      </c>
      <c r="M874" s="17" t="str">
        <f>VLOOKUP($B874,G2.PL1!$C$10:$AF$35,12,0)</f>
        <v>Việt Nam</v>
      </c>
      <c r="N874" s="17" t="str">
        <f>VLOOKUP($B874,G2.PL1!$C$10:$AF$35,13,0)</f>
        <v>Lọ</v>
      </c>
      <c r="O874" s="18">
        <v>480</v>
      </c>
      <c r="P874" s="18">
        <v>480</v>
      </c>
      <c r="Q874" s="18">
        <v>480</v>
      </c>
      <c r="R874" s="18">
        <v>560</v>
      </c>
      <c r="S874" s="18">
        <v>2000</v>
      </c>
      <c r="T874" s="19">
        <f>VLOOKUP($B874,G2.PL1!$C$10:$AF$35,17,0)</f>
        <v>54900</v>
      </c>
      <c r="U874" s="18">
        <f t="shared" si="13"/>
        <v>109800000</v>
      </c>
      <c r="V874" s="19" t="str">
        <f>VLOOKUP($B874,G2.PL1!$C$10:$AF$35,30,0)</f>
        <v>Công ty Cổ phần Dược phẩm Nam Hà</v>
      </c>
      <c r="W874" s="17" t="s">
        <v>166</v>
      </c>
      <c r="X874" s="20" t="s">
        <v>154</v>
      </c>
      <c r="Y874" s="17" t="s">
        <v>167</v>
      </c>
      <c r="Z874" s="16"/>
      <c r="AA874" s="21" t="e">
        <f>VLOOKUP(W874,#REF!,2,0)</f>
        <v>#REF!</v>
      </c>
      <c r="AB874" s="16"/>
    </row>
    <row r="875" spans="1:28" ht="48">
      <c r="A875" s="38">
        <v>8</v>
      </c>
      <c r="B875" s="38" t="s">
        <v>75</v>
      </c>
      <c r="C875" s="17" t="str">
        <f>VLOOKUP(B875,G2.PL1!$C$10:$D$34,2,0)</f>
        <v>Zanimex 1,5g</v>
      </c>
      <c r="D875" s="17" t="str">
        <f>VLOOKUP($B875,G2.PL1!$C$10:$E$34,3,0)</f>
        <v>Cefuroxim (dưới dạng Cefuroxim natri)</v>
      </c>
      <c r="E875" s="17" t="str">
        <f>VLOOKUP($B875,G2.PL1!$C$10:$F$34,4,0)</f>
        <v>1,5g</v>
      </c>
      <c r="F875" s="17" t="str">
        <f>VLOOKUP($B875,G2.PL1!$C$10:$AF$35,5,0)</f>
        <v>Tiêm</v>
      </c>
      <c r="G875" s="17" t="str">
        <f>VLOOKUP($B875,G2.PL1!$C$10:$AF$35,6,0)</f>
        <v>Thuốc bột pha tiêm</v>
      </c>
      <c r="H875" s="17" t="str">
        <f>VLOOKUP($B875,G2.PL1!$C$10:$AF$35,7,0)</f>
        <v>Hộp 10 lọ</v>
      </c>
      <c r="I875" s="38" t="s">
        <v>13</v>
      </c>
      <c r="J875" s="17" t="str">
        <f>VLOOKUP($B875,G2.PL1!$C$10:$AF$35,9,0)</f>
        <v>24 tháng</v>
      </c>
      <c r="K875" s="17" t="str">
        <f>VLOOKUP($B875,G2.PL1!$C$10:$AF$35,10,0)</f>
        <v>VD-34181-20</v>
      </c>
      <c r="L875" s="17" t="str">
        <f>VLOOKUP($B875,G2.PL1!$C$10:$AF$35,11,0)</f>
        <v>Chi nhánh 3 - Công ty cổ phần dược phẩm Imexpharm tại Bình Dương</v>
      </c>
      <c r="M875" s="17" t="str">
        <f>VLOOKUP($B875,G2.PL1!$C$10:$AF$35,12,0)</f>
        <v>Việt Nam</v>
      </c>
      <c r="N875" s="17" t="str">
        <f>VLOOKUP($B875,G2.PL1!$C$10:$AF$35,13,0)</f>
        <v>Lọ</v>
      </c>
      <c r="O875" s="39">
        <v>750</v>
      </c>
      <c r="P875" s="39">
        <v>750</v>
      </c>
      <c r="Q875" s="39">
        <v>750</v>
      </c>
      <c r="R875" s="39">
        <v>750</v>
      </c>
      <c r="S875" s="40">
        <v>3000</v>
      </c>
      <c r="T875" s="19">
        <f>VLOOKUP($B875,G2.PL1!$C$10:$AF$35,17,0)</f>
        <v>21000</v>
      </c>
      <c r="U875" s="18">
        <f t="shared" si="13"/>
        <v>63000000</v>
      </c>
      <c r="V875" s="19" t="str">
        <f>VLOOKUP($B875,G2.PL1!$C$10:$AF$35,30,0)</f>
        <v xml:space="preserve">Công ty CP Dược phẩm Imexpharm </v>
      </c>
      <c r="W875" s="17" t="s">
        <v>166</v>
      </c>
      <c r="X875" s="56" t="s">
        <v>154</v>
      </c>
      <c r="Y875" s="41" t="s">
        <v>167</v>
      </c>
      <c r="Z875" s="16"/>
      <c r="AA875" s="21" t="e">
        <f>VLOOKUP(W875,#REF!,2,0)</f>
        <v>#REF!</v>
      </c>
      <c r="AB875" s="16"/>
    </row>
    <row r="876" spans="1:28" ht="60">
      <c r="A876" s="38">
        <v>9</v>
      </c>
      <c r="B876" s="38" t="s">
        <v>70</v>
      </c>
      <c r="C876" s="17" t="str">
        <f>VLOOKUP(B876,G2.PL1!$C$10:$D$34,2,0)</f>
        <v xml:space="preserve">Cifga </v>
      </c>
      <c r="D876" s="17" t="str">
        <f>VLOOKUP($B876,G2.PL1!$C$10:$E$34,3,0)</f>
        <v>Ciprofloxacin (dưới dạng Ciprofloxacin hydroclorid)</v>
      </c>
      <c r="E876" s="17" t="str">
        <f>VLOOKUP($B876,G2.PL1!$C$10:$F$34,4,0)</f>
        <v>500mg</v>
      </c>
      <c r="F876" s="17" t="str">
        <f>VLOOKUP($B876,G2.PL1!$C$10:$AF$35,5,0)</f>
        <v>Uống</v>
      </c>
      <c r="G876" s="17" t="str">
        <f>VLOOKUP($B876,G2.PL1!$C$10:$AF$35,6,0)</f>
        <v>viên nén bao phim</v>
      </c>
      <c r="H876" s="17" t="str">
        <f>VLOOKUP($B876,G2.PL1!$C$10:$AF$35,7,0)</f>
        <v>hộp 2 vỉ x 10 viên</v>
      </c>
      <c r="I876" s="38" t="s">
        <v>13</v>
      </c>
      <c r="J876" s="17" t="str">
        <f>VLOOKUP($B876,G2.PL1!$C$10:$AF$35,9,0)</f>
        <v xml:space="preserve">36 tháng </v>
      </c>
      <c r="K876" s="17" t="str">
        <f>VLOOKUP($B876,G2.PL1!$C$10:$AF$35,10,0)</f>
        <v>VD-20549-14</v>
      </c>
      <c r="L876" s="17" t="str">
        <f>VLOOKUP($B876,G2.PL1!$C$10:$AF$35,11,0)</f>
        <v>Công ty Cổ phần Dược Hậu Giang - Chi nhánh nhà máy Dược phẩm DHG tại Hậu Giang</v>
      </c>
      <c r="M876" s="17" t="str">
        <f>VLOOKUP($B876,G2.PL1!$C$10:$AF$35,12,0)</f>
        <v>Việt Nam</v>
      </c>
      <c r="N876" s="17" t="str">
        <f>VLOOKUP($B876,G2.PL1!$C$10:$AF$35,13,0)</f>
        <v>Viên</v>
      </c>
      <c r="O876" s="39">
        <v>1000</v>
      </c>
      <c r="P876" s="39">
        <v>1500</v>
      </c>
      <c r="Q876" s="39">
        <v>1500</v>
      </c>
      <c r="R876" s="39">
        <v>1000</v>
      </c>
      <c r="S876" s="40">
        <v>5000</v>
      </c>
      <c r="T876" s="19">
        <f>VLOOKUP($B876,G2.PL1!$C$10:$AF$35,17,0)</f>
        <v>889</v>
      </c>
      <c r="U876" s="18">
        <f t="shared" si="13"/>
        <v>4445000</v>
      </c>
      <c r="V876" s="19" t="str">
        <f>VLOOKUP($B876,G2.PL1!$C$10:$AF$35,30,0)</f>
        <v>Công ty Cổ phần Dược Hậu Giang</v>
      </c>
      <c r="W876" s="17" t="s">
        <v>166</v>
      </c>
      <c r="X876" s="56" t="s">
        <v>154</v>
      </c>
      <c r="Y876" s="41" t="s">
        <v>167</v>
      </c>
      <c r="Z876" s="16"/>
      <c r="AA876" s="21" t="e">
        <f>VLOOKUP(W876,#REF!,2,0)</f>
        <v>#REF!</v>
      </c>
      <c r="AB876" s="16"/>
    </row>
    <row r="877" spans="1:28" ht="60">
      <c r="A877" s="38">
        <v>12</v>
      </c>
      <c r="B877" s="38" t="s">
        <v>54</v>
      </c>
      <c r="C877" s="17" t="str">
        <f>VLOOKUP(B877,G2.PL1!$C$10:$D$34,2,0)</f>
        <v>Raciper 20mg</v>
      </c>
      <c r="D877" s="17" t="str">
        <f>VLOOKUP($B877,G2.PL1!$C$10:$E$34,3,0)</f>
        <v xml:space="preserve">Esomeprazole (dưới dạng Esomeprazole magnesium vô định hình) </v>
      </c>
      <c r="E877" s="17" t="str">
        <f>VLOOKUP($B877,G2.PL1!$C$10:$F$34,4,0)</f>
        <v>20mg</v>
      </c>
      <c r="F877" s="17" t="str">
        <f>VLOOKUP($B877,G2.PL1!$C$10:$AF$35,5,0)</f>
        <v>Uống</v>
      </c>
      <c r="G877" s="17" t="str">
        <f>VLOOKUP($B877,G2.PL1!$C$10:$AF$35,6,0)</f>
        <v>Viên nén bao phim kháng acid dạ dày</v>
      </c>
      <c r="H877" s="17" t="str">
        <f>VLOOKUP($B877,G2.PL1!$C$10:$AF$35,7,0)</f>
        <v>Hộp 2 vỉ x 7 viên; Hộp 4 vỉ x 7 viên</v>
      </c>
      <c r="I877" s="38" t="s">
        <v>13</v>
      </c>
      <c r="J877" s="17" t="str">
        <f>VLOOKUP($B877,G2.PL1!$C$10:$AF$35,9,0)</f>
        <v>24 tháng</v>
      </c>
      <c r="K877" s="17" t="str">
        <f>VLOOKUP($B877,G2.PL1!$C$10:$AF$35,10,0)</f>
        <v>VN-16032-12</v>
      </c>
      <c r="L877" s="17" t="str">
        <f>VLOOKUP($B877,G2.PL1!$C$10:$AF$35,11,0)</f>
        <v>Sun Pharmaceutical Industries Limited</v>
      </c>
      <c r="M877" s="17" t="str">
        <f>VLOOKUP($B877,G2.PL1!$C$10:$AF$35,12,0)</f>
        <v>Ấn Độ</v>
      </c>
      <c r="N877" s="17" t="str">
        <f>VLOOKUP($B877,G2.PL1!$C$10:$AF$35,13,0)</f>
        <v>Viên</v>
      </c>
      <c r="O877" s="39">
        <v>7500</v>
      </c>
      <c r="P877" s="39">
        <v>7500</v>
      </c>
      <c r="Q877" s="39">
        <v>7500</v>
      </c>
      <c r="R877" s="39">
        <v>7500</v>
      </c>
      <c r="S877" s="40">
        <v>30000</v>
      </c>
      <c r="T877" s="19">
        <f>VLOOKUP($B877,G2.PL1!$C$10:$AF$35,17,0)</f>
        <v>950</v>
      </c>
      <c r="U877" s="18">
        <f t="shared" si="13"/>
        <v>28500000</v>
      </c>
      <c r="V877" s="19" t="str">
        <f>VLOOKUP($B877,G2.PL1!$C$10:$AF$35,30,0)</f>
        <v>Công ty Cổ phần Dược phẩm Thiết bị Y tế Hà Nội</v>
      </c>
      <c r="W877" s="17" t="s">
        <v>166</v>
      </c>
      <c r="X877" s="56" t="s">
        <v>154</v>
      </c>
      <c r="Y877" s="41" t="s">
        <v>167</v>
      </c>
      <c r="Z877" s="16"/>
      <c r="AA877" s="21" t="e">
        <f>VLOOKUP(W877,#REF!,2,0)</f>
        <v>#REF!</v>
      </c>
      <c r="AB877" s="16"/>
    </row>
    <row r="878" spans="1:28" s="14" customFormat="1" ht="60">
      <c r="A878" s="38">
        <v>13</v>
      </c>
      <c r="B878" s="38" t="s">
        <v>48</v>
      </c>
      <c r="C878" s="17" t="str">
        <f>VLOOKUP(B878,G2.PL1!$C$10:$D$34,2,0)</f>
        <v>Glumeform 500</v>
      </c>
      <c r="D878" s="17" t="str">
        <f>VLOOKUP($B878,G2.PL1!$C$10:$E$34,3,0)</f>
        <v xml:space="preserve">Metformin hydroclorid </v>
      </c>
      <c r="E878" s="17" t="str">
        <f>VLOOKUP($B878,G2.PL1!$C$10:$F$34,4,0)</f>
        <v>500mg</v>
      </c>
      <c r="F878" s="17" t="str">
        <f>VLOOKUP($B878,G2.PL1!$C$10:$AF$35,5,0)</f>
        <v>Uống</v>
      </c>
      <c r="G878" s="17" t="str">
        <f>VLOOKUP($B878,G2.PL1!$C$10:$AF$35,6,0)</f>
        <v>viên nén bao phim</v>
      </c>
      <c r="H878" s="17" t="str">
        <f>VLOOKUP($B878,G2.PL1!$C$10:$AF$35,7,0)</f>
        <v>hộp 10 vỉ x 10 viên</v>
      </c>
      <c r="I878" s="38" t="s">
        <v>13</v>
      </c>
      <c r="J878" s="17" t="str">
        <f>VLOOKUP($B878,G2.PL1!$C$10:$AF$35,9,0)</f>
        <v xml:space="preserve">36 tháng </v>
      </c>
      <c r="K878" s="17" t="str">
        <f>VLOOKUP($B878,G2.PL1!$C$10:$AF$35,10,0)</f>
        <v>VD-21779-14</v>
      </c>
      <c r="L878" s="17" t="str">
        <f>VLOOKUP($B878,G2.PL1!$C$10:$AF$35,11,0)</f>
        <v>Công ty Cổ phần Dược Hậu Giang - Chi nhánh nhà máy Dược phẩm DHG tại Hậu Giang</v>
      </c>
      <c r="M878" s="17" t="str">
        <f>VLOOKUP($B878,G2.PL1!$C$10:$AF$35,12,0)</f>
        <v>Việt Nam</v>
      </c>
      <c r="N878" s="17" t="str">
        <f>VLOOKUP($B878,G2.PL1!$C$10:$AF$35,13,0)</f>
        <v>Viên</v>
      </c>
      <c r="O878" s="39">
        <v>3700</v>
      </c>
      <c r="P878" s="39">
        <v>3800</v>
      </c>
      <c r="Q878" s="39">
        <v>3800</v>
      </c>
      <c r="R878" s="39">
        <v>3700</v>
      </c>
      <c r="S878" s="40">
        <v>15000</v>
      </c>
      <c r="T878" s="19">
        <f>VLOOKUP($B878,G2.PL1!$C$10:$AF$35,17,0)</f>
        <v>289</v>
      </c>
      <c r="U878" s="18">
        <f t="shared" si="13"/>
        <v>4335000</v>
      </c>
      <c r="V878" s="19" t="str">
        <f>VLOOKUP($B878,G2.PL1!$C$10:$AF$35,30,0)</f>
        <v>Công ty Cổ phần Dược Hậu Giang</v>
      </c>
      <c r="W878" s="17" t="s">
        <v>166</v>
      </c>
      <c r="X878" s="56" t="s">
        <v>154</v>
      </c>
      <c r="Y878" s="41" t="s">
        <v>167</v>
      </c>
      <c r="Z878" s="43"/>
      <c r="AA878" s="21" t="e">
        <f>VLOOKUP(W878,#REF!,2,0)</f>
        <v>#REF!</v>
      </c>
      <c r="AB878" s="43"/>
    </row>
    <row r="879" spans="1:28" ht="36">
      <c r="A879" s="38">
        <v>15</v>
      </c>
      <c r="B879" s="38" t="s">
        <v>39</v>
      </c>
      <c r="C879" s="17" t="str">
        <f>VLOOKUP(B879,G2.PL1!$C$10:$D$34,2,0)</f>
        <v>OCID</v>
      </c>
      <c r="D879" s="17" t="str">
        <f>VLOOKUP($B879,G2.PL1!$C$10:$E$34,3,0)</f>
        <v>Omeprazole (dạng hạt bao tan trong ruột)</v>
      </c>
      <c r="E879" s="17" t="str">
        <f>VLOOKUP($B879,G2.PL1!$C$10:$F$34,4,0)</f>
        <v>20mg</v>
      </c>
      <c r="F879" s="17" t="str">
        <f>VLOOKUP($B879,G2.PL1!$C$10:$AF$35,5,0)</f>
        <v>Uống</v>
      </c>
      <c r="G879" s="17" t="str">
        <f>VLOOKUP($B879,G2.PL1!$C$10:$AF$35,6,0)</f>
        <v>Viên nang cứng</v>
      </c>
      <c r="H879" s="17" t="str">
        <f>VLOOKUP($B879,G2.PL1!$C$10:$AF$35,7,0)</f>
        <v>Hộp 10 vỉ x 10 viên</v>
      </c>
      <c r="I879" s="38" t="s">
        <v>13</v>
      </c>
      <c r="J879" s="17" t="str">
        <f>VLOOKUP($B879,G2.PL1!$C$10:$AF$35,9,0)</f>
        <v>36 tháng</v>
      </c>
      <c r="K879" s="17" t="str">
        <f>VLOOKUP($B879,G2.PL1!$C$10:$AF$35,10,0)</f>
        <v>VN-10166-10</v>
      </c>
      <c r="L879" s="17" t="str">
        <f>VLOOKUP($B879,G2.PL1!$C$10:$AF$35,11,0)</f>
        <v>Cadila Healthcare Ltd.</v>
      </c>
      <c r="M879" s="17" t="str">
        <f>VLOOKUP($B879,G2.PL1!$C$10:$AF$35,12,0)</f>
        <v>Ấn Độ</v>
      </c>
      <c r="N879" s="17" t="str">
        <f>VLOOKUP($B879,G2.PL1!$C$10:$AF$35,13,0)</f>
        <v>Viên</v>
      </c>
      <c r="O879" s="39">
        <v>7500</v>
      </c>
      <c r="P879" s="39">
        <v>7500</v>
      </c>
      <c r="Q879" s="39">
        <v>7500</v>
      </c>
      <c r="R879" s="39">
        <v>7500</v>
      </c>
      <c r="S879" s="40">
        <v>30000</v>
      </c>
      <c r="T879" s="19">
        <f>VLOOKUP($B879,G2.PL1!$C$10:$AF$35,17,0)</f>
        <v>215</v>
      </c>
      <c r="U879" s="18">
        <f t="shared" si="13"/>
        <v>6450000</v>
      </c>
      <c r="V879" s="19" t="str">
        <f>VLOOKUP($B879,G2.PL1!$C$10:$AF$35,30,0)</f>
        <v>Công ty Cổ phần Dược phẩm Thiết bị Y tế Hà Nội</v>
      </c>
      <c r="W879" s="17" t="s">
        <v>166</v>
      </c>
      <c r="X879" s="56" t="s">
        <v>154</v>
      </c>
      <c r="Y879" s="41" t="s">
        <v>167</v>
      </c>
      <c r="Z879" s="16"/>
      <c r="AA879" s="21" t="e">
        <f>VLOOKUP(W879,#REF!,2,0)</f>
        <v>#REF!</v>
      </c>
      <c r="AB879" s="16"/>
    </row>
    <row r="880" spans="1:28" ht="15.75">
      <c r="A880" s="16"/>
      <c r="B880" s="60" t="s">
        <v>156</v>
      </c>
      <c r="C880" s="46"/>
      <c r="D880" s="16"/>
      <c r="E880" s="16"/>
      <c r="F880" s="16"/>
      <c r="G880" s="16"/>
      <c r="H880" s="46"/>
      <c r="I880" s="47"/>
      <c r="J880" s="46"/>
      <c r="K880" s="46"/>
      <c r="L880" s="46"/>
      <c r="M880" s="46"/>
      <c r="N880" s="16"/>
      <c r="O880" s="48"/>
      <c r="P880" s="48"/>
      <c r="Q880" s="48"/>
      <c r="R880" s="48"/>
      <c r="S880" s="49"/>
      <c r="T880" s="50"/>
      <c r="U880" s="59" t="e">
        <f>#REF!+U878+U863+U761+U651+U572+U452+U431+U411+U230+U178+U164+U93</f>
        <v>#REF!</v>
      </c>
      <c r="V880" s="50"/>
      <c r="W880" s="51"/>
      <c r="X880" s="51"/>
      <c r="Y880" s="51"/>
      <c r="Z880" s="16"/>
      <c r="AA880" s="21" t="e">
        <f>VLOOKUP(W880,#REF!,2,0)</f>
        <v>#REF!</v>
      </c>
      <c r="AB880" s="16"/>
    </row>
  </sheetData>
  <autoFilter ref="A9:AB880"/>
  <sortState ref="A10:Y892">
    <sortCondition ref="X10:X892"/>
    <sortCondition ref="Y10:Y892"/>
  </sortState>
  <mergeCells count="30">
    <mergeCell ref="A6:Y6"/>
    <mergeCell ref="A1:E1"/>
    <mergeCell ref="V1:Y2"/>
    <mergeCell ref="A2:E2"/>
    <mergeCell ref="A4:Y4"/>
    <mergeCell ref="A5:Y5"/>
    <mergeCell ref="L8:L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AA8:AA9"/>
    <mergeCell ref="M8:M9"/>
    <mergeCell ref="N8:N9"/>
    <mergeCell ref="O8:R8"/>
    <mergeCell ref="S8:S9"/>
    <mergeCell ref="T8:T9"/>
    <mergeCell ref="U8:U9"/>
    <mergeCell ref="V8:V9"/>
    <mergeCell ref="W8:W9"/>
    <mergeCell ref="X8:X9"/>
    <mergeCell ref="Y8:Y9"/>
    <mergeCell ref="Z8:Z9"/>
  </mergeCells>
  <printOptions horizontalCentered="1"/>
  <pageMargins left="0" right="0" top="0.5" bottom="0.2" header="0.25" footer="0"/>
  <pageSetup paperSize="9" scale="54" fitToHeight="0" orientation="landscape" r:id="rId1"/>
  <headerFooter>
    <oddHeader>&amp;CG2.PL3 - &amp;P /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G2.PL1</vt:lpstr>
      <vt:lpstr>G2.PL2</vt:lpstr>
      <vt:lpstr>G2.PL3</vt:lpstr>
      <vt:lpstr>G2.PL1!Print_Area</vt:lpstr>
      <vt:lpstr>G2.PL2!Print_Area</vt:lpstr>
      <vt:lpstr>G2.PL3!Print_Area</vt:lpstr>
      <vt:lpstr>G2.PL1!Print_Titles</vt:lpstr>
      <vt:lpstr>G2.PL2!Print_Titles</vt:lpstr>
      <vt:lpstr>G2.PL3!Print_Titles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2023-08-29T09:16:47Z</cp:lastPrinted>
  <dcterms:created xsi:type="dcterms:W3CDTF">2023-08-28T08:57:41Z</dcterms:created>
  <dcterms:modified xsi:type="dcterms:W3CDTF">2023-09-05T03:59:39Z</dcterms:modified>
</cp:coreProperties>
</file>